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453" yWindow="190" windowWidth="8912" windowHeight="8287" tabRatio="908" activeTab="6"/>
  </bookViews>
  <sheets>
    <sheet name="T4 MyHealtheVet POS" sheetId="11" r:id="rId1"/>
    <sheet name="T4 MyHealtheVet Walk" sheetId="13" r:id="rId2"/>
    <sheet name="Schedule" sheetId="39" r:id="rId3"/>
    <sheet name="T4 MyHealtheVet Act-Out" sheetId="10" r:id="rId4"/>
    <sheet name="TO2 Rev Recog" sheetId="20" state="hidden" r:id="rId5"/>
    <sheet name="T4 MyHealtheVet Base" sheetId="1" r:id="rId6"/>
    <sheet name="Billing Schedule" sheetId="40" r:id="rId7"/>
    <sheet name="1035" sheetId="4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Esc1">'[1]DATA Input'!$G$33</definedName>
    <definedName name="_Esc10">'[1]DATA Input'!$G$42</definedName>
    <definedName name="_Esc2">'[1]DATA Input'!$G$34</definedName>
    <definedName name="_Esc3">'[1]DATA Input'!$G$35</definedName>
    <definedName name="_Esc4">'[1]DATA Input'!$G$36</definedName>
    <definedName name="_Esc5">'[1]DATA Input'!$G$37</definedName>
    <definedName name="_Esc6">'[1]DATA Input'!$G$38</definedName>
    <definedName name="_Esc7">'[1]DATA Input'!$G$39</definedName>
    <definedName name="_Esc8">'[1]DATA Input'!$G$40</definedName>
    <definedName name="_Esc9">'[1]DATA Input'!$G$41</definedName>
    <definedName name="_Order1" hidden="1">255</definedName>
    <definedName name="_Order2" hidden="1">255</definedName>
    <definedName name="access">'[2]Access Codes'!$A$2:$D$800</definedName>
    <definedName name="Amount">#REF!</definedName>
    <definedName name="Apps_Hours">'[1]Apps Rates'!$E$18</definedName>
    <definedName name="_xlnm.Auto_Open">[3]QE!$A$1</definedName>
    <definedName name="baseexp">#REF!</definedName>
    <definedName name="basehrs">#REF!</definedName>
    <definedName name="baserev">#REF!</definedName>
    <definedName name="baseYrExpTitle">#REF!</definedName>
    <definedName name="baseYrHrsTitle">#REF!</definedName>
    <definedName name="baseYrRevTitle">#REF!</definedName>
    <definedName name="baseYrTitle">#REF!</definedName>
    <definedName name="Billing_Level">'[1]DATA Input'!$A$20:$A$36</definedName>
    <definedName name="Billing_Query___for_Kris_Yager_2___Ben_Flach">#REF!</definedName>
    <definedName name="Billing_Table_Build_step3__Billable_Amount_by_SE___Ben_Flach">#REF!</definedName>
    <definedName name="Bricker__Dennis">#REF!</definedName>
    <definedName name="BU_Table">'[2]Access Codes'!$F$2:$I$726</definedName>
    <definedName name="Clin_Name">'[4]CLINs-SOW-Tower'!$B$2:$B$97</definedName>
    <definedName name="CLIN_Number">'[1]CLINs-SOW-Tower'!$A$2:$A$108</definedName>
    <definedName name="Company">'[4]DATA Input'!$A$3:$A$17</definedName>
    <definedName name="Contract_Num">#REF!</definedName>
    <definedName name="Contract_Years" localSheetId="0">[5]Calculations!$A$5:$B$15</definedName>
    <definedName name="Coverage">#REF!</definedName>
    <definedName name="CSDMO" localSheetId="0">[5]Escalate!$D$14</definedName>
    <definedName name="CSDYR" localSheetId="0">[5]Escalate!$B$14</definedName>
    <definedName name="Cum_Hours">'[6]Det-Labor'!#REF!</definedName>
    <definedName name="Cum_ODC">#REF!</definedName>
    <definedName name="Current_Hours">#REF!</definedName>
    <definedName name="CYTOTAL">'[6]PV Entry'!#REF!</definedName>
    <definedName name="_xlnm.Database">#REF!</definedName>
    <definedName name="date">[7]Summary!$H$5</definedName>
    <definedName name="DEIS">'[8]DEIS II Rate'!$A$13:$L$64</definedName>
    <definedName name="deis1">'[8]DEIS II Rate'!$A$13:$A$64</definedName>
    <definedName name="Empl">#REF!</definedName>
    <definedName name="_xlnm.Extract">#REF!</definedName>
    <definedName name="FP_Rate_Table" localSheetId="0">'[5]Indirect Rates'!$A$19:$I$28</definedName>
    <definedName name="From_To">#REF!</definedName>
    <definedName name="Funding">#REF!</definedName>
    <definedName name="FY1_FCCOM">'[6]PV Entry'!#REF!</definedName>
    <definedName name="FY1_GA">'[6]PV Entry'!#REF!</definedName>
    <definedName name="FY1_LABOR">'[6]PV Entry'!#REF!</definedName>
    <definedName name="FY1_ODC">'[6]PV Entry'!#REF!</definedName>
    <definedName name="FY1_OH">'[6]PV Entry'!#REF!</definedName>
    <definedName name="FY2_FCCOM">'[6]PV Entry'!#REF!</definedName>
    <definedName name="FY2_GA">'[6]PV Entry'!#REF!</definedName>
    <definedName name="FY2_LABOR">'[6]PV Entry'!#REF!</definedName>
    <definedName name="FY2_ODC">'[6]PV Entry'!#REF!</definedName>
    <definedName name="FY2_OH">'[6]PV Entry'!#REF!</definedName>
    <definedName name="int_ext_sel">1</definedName>
    <definedName name="Inv_date">#REF!</definedName>
    <definedName name="Inv_no.">#REF!</definedName>
    <definedName name="Invoice">#REF!</definedName>
    <definedName name="ISCODES">'[9]IS-SVC-LINE-CODES'!$A$2:$B$5</definedName>
    <definedName name="ITO_Hours">'[1]ITO Rates'!$B$19</definedName>
    <definedName name="Job_Code">'[4]HP ES Fed Rates'!$B$37:$B$236</definedName>
    <definedName name="LastQry">2</definedName>
    <definedName name="LastSource">"dBASEFile"</definedName>
    <definedName name="LIST">#REF!</definedName>
    <definedName name="Location">'[4]DATA Input'!$C$2:$C$17</definedName>
    <definedName name="Months00">#REF!</definedName>
    <definedName name="Months01">#REF!</definedName>
    <definedName name="Months96">#REF!</definedName>
    <definedName name="Months97">#REF!</definedName>
    <definedName name="Months98">#REF!</definedName>
    <definedName name="Months99">#REF!</definedName>
    <definedName name="Name">#REF!</definedName>
    <definedName name="Names">#REF!</definedName>
    <definedName name="ODC">#REF!</definedName>
    <definedName name="Overhead">'[1]DATA Input'!$G$5</definedName>
    <definedName name="partner">[8]Vendors!$A$3:$C$43</definedName>
    <definedName name="partner1">[8]Vendors!$A$3:$A$43</definedName>
    <definedName name="Period">#REF!</definedName>
    <definedName name="_xlnm.Print_Area" localSheetId="5">'T4 MyHealtheVet Base'!#REF!</definedName>
    <definedName name="_xlnm.Print_Titles" localSheetId="5">'T4 MyHealtheVet Base'!$A:$F,'T4 MyHealtheVet Base'!$5:$8</definedName>
    <definedName name="Prior_Hours">'[6]Det-Labor'!#REF!</definedName>
    <definedName name="Prior_ODC">#REF!</definedName>
    <definedName name="PV">#REF!</definedName>
    <definedName name="qexlLastXctRef_0">[6]GL!#REF!</definedName>
    <definedName name="qexlLastXctRef_0tmp">#REF!</definedName>
    <definedName name="qexlLastXCTREF_6">#REF!</definedName>
    <definedName name="qexlOrigXctRef_0">[6]GL!#REF!</definedName>
    <definedName name="qexlOrigXctRef_0tmp">#REF!</definedName>
    <definedName name="qexlOrigXCTREF_6">#REF!</definedName>
    <definedName name="Qtrs00">#REF!</definedName>
    <definedName name="Qtrs01">#REF!</definedName>
    <definedName name="Qtrs96">#REF!</definedName>
    <definedName name="Qtrs97">#REF!</definedName>
    <definedName name="Qtrs98">#REF!</definedName>
    <definedName name="Qtrs99">#REF!</definedName>
    <definedName name="rates">'[10]Rates-IPACS'!$A$1:$G$30</definedName>
    <definedName name="Response">#REF!</definedName>
    <definedName name="RFP_LCAT">'[4]Year 1 - CONUS'!$A$5:$A$171</definedName>
    <definedName name="SAPBEXbbsBack" hidden="1">"xSAPtemp5615.xls"</definedName>
    <definedName name="SLED_esc1">'[1]SLED Rates'!$C$28</definedName>
    <definedName name="SLED_esc10">'[1]SLED Rates'!$H$28</definedName>
    <definedName name="SLED_esc2">'[1]SLED Rates'!$D$28</definedName>
    <definedName name="SLED_esc3">'[1]SLED Rates'!$E$28</definedName>
    <definedName name="SLED_esc4">'[1]SLED Rates'!$F$28</definedName>
    <definedName name="SLED_esc5">'[1]SLED Rates'!$G$28</definedName>
    <definedName name="SLED_esc6">'[1]SLED Rates'!$H$28</definedName>
    <definedName name="SLED_esc7">'[1]SLED Rates'!$H$28</definedName>
    <definedName name="SLED_esc8">'[1]SLED Rates'!$H$28</definedName>
    <definedName name="SLED_esc9">'[1]SLED Rates'!$H$28</definedName>
    <definedName name="SLED_HOURS">'[1]SLED Rates'!$B$37</definedName>
    <definedName name="Sort_Selection">"Dialog Frame 1"</definedName>
    <definedName name="SpaceAdmin">'[1]DATA Input'!$G$24</definedName>
    <definedName name="SPPS">'[1]DATA Input'!$G$25</definedName>
    <definedName name="StartDate" localSheetId="1">#REF!</definedName>
    <definedName name="StartDate" localSheetId="4">#REF!</definedName>
    <definedName name="StartDate">#REF!</definedName>
    <definedName name="Table">#REF!</definedName>
    <definedName name="Term">#REF!</definedName>
    <definedName name="TO">#REF!</definedName>
    <definedName name="TO_Title">#REF!</definedName>
    <definedName name="Tower">'[1]CLINs-SOW-Tower'!$G$2:$G$23</definedName>
    <definedName name="trans_Ops">'[1]DATA Input'!$D$2:$D$5</definedName>
    <definedName name="Travel">#REF!</definedName>
    <definedName name="Update_Cumulatives">[11]!Update_Cumulatives</definedName>
    <definedName name="WBS">'[1]CLINs-SOW-Tower'!$D$2:$D$47</definedName>
    <definedName name="Yes_No">'[1]DATA Input'!$A$61:$A$63</definedName>
  </definedNames>
  <calcPr calcId="145621"/>
</workbook>
</file>

<file path=xl/calcChain.xml><?xml version="1.0" encoding="utf-8"?>
<calcChain xmlns="http://schemas.openxmlformats.org/spreadsheetml/2006/main">
  <c r="M10" i="10" l="1"/>
  <c r="FF21" i="13"/>
  <c r="FG21" i="13"/>
  <c r="FH21" i="13"/>
  <c r="FE20" i="13"/>
  <c r="FF20" i="13"/>
  <c r="FG20" i="13"/>
  <c r="FH20" i="13"/>
  <c r="FE13" i="13"/>
  <c r="FF13" i="13"/>
  <c r="FG13" i="13"/>
  <c r="FH13" i="13"/>
  <c r="FE11" i="13"/>
  <c r="FF11" i="13"/>
  <c r="FG11" i="13"/>
  <c r="EX13" i="13"/>
  <c r="EZ11" i="13"/>
  <c r="FA11" i="13"/>
  <c r="FB11" i="13"/>
  <c r="FC11" i="13"/>
  <c r="FD11" i="13"/>
  <c r="EY11" i="13"/>
  <c r="D10" i="10" l="1"/>
  <c r="H10" i="10"/>
  <c r="H75" i="10" s="1"/>
  <c r="I10" i="10"/>
  <c r="J10" i="10"/>
  <c r="J75" i="10" s="1"/>
  <c r="K10" i="10"/>
  <c r="K75" i="10" s="1"/>
  <c r="L10" i="10"/>
  <c r="L75" i="10" s="1"/>
  <c r="H7" i="10"/>
  <c r="G7" i="10"/>
  <c r="G72" i="10" s="1"/>
  <c r="F7" i="10"/>
  <c r="F72" i="10" s="1"/>
  <c r="E7" i="10"/>
  <c r="E10" i="10" s="1"/>
  <c r="D7" i="10"/>
  <c r="C7" i="10"/>
  <c r="C10" i="10" s="1"/>
  <c r="B10" i="10"/>
  <c r="H72" i="10"/>
  <c r="I72" i="10"/>
  <c r="J72" i="10"/>
  <c r="K72" i="10"/>
  <c r="L72" i="10"/>
  <c r="F73" i="10"/>
  <c r="G73" i="10"/>
  <c r="H73" i="10"/>
  <c r="I73" i="10"/>
  <c r="J73" i="10"/>
  <c r="K73" i="10"/>
  <c r="L73" i="10"/>
  <c r="F74" i="10"/>
  <c r="G74" i="10"/>
  <c r="H74" i="10"/>
  <c r="I74" i="10"/>
  <c r="J74" i="10"/>
  <c r="K74" i="10"/>
  <c r="L74" i="10"/>
  <c r="I75" i="10"/>
  <c r="F76" i="10"/>
  <c r="G76" i="10"/>
  <c r="H76" i="10"/>
  <c r="I76" i="10"/>
  <c r="J76" i="10"/>
  <c r="K76" i="10"/>
  <c r="L76" i="10"/>
  <c r="F77" i="10"/>
  <c r="G77" i="10"/>
  <c r="H77" i="10"/>
  <c r="I77" i="10"/>
  <c r="J77" i="10"/>
  <c r="K77" i="10"/>
  <c r="L77" i="10"/>
  <c r="I78" i="10"/>
  <c r="J78" i="10"/>
  <c r="K78" i="10"/>
  <c r="L78" i="10"/>
  <c r="I79" i="10"/>
  <c r="J79" i="10"/>
  <c r="K79" i="10"/>
  <c r="L79" i="10"/>
  <c r="F80" i="10"/>
  <c r="G80" i="10"/>
  <c r="H80" i="10"/>
  <c r="I80" i="10"/>
  <c r="J80" i="10"/>
  <c r="K80" i="10"/>
  <c r="L80" i="10"/>
  <c r="F81" i="10"/>
  <c r="G81" i="10"/>
  <c r="H81" i="10"/>
  <c r="I81" i="10"/>
  <c r="J81" i="10"/>
  <c r="K81" i="10"/>
  <c r="L81" i="10"/>
  <c r="I82" i="10"/>
  <c r="J82" i="10"/>
  <c r="K82" i="10"/>
  <c r="L82" i="10"/>
  <c r="F83" i="10"/>
  <c r="G83" i="10"/>
  <c r="H83" i="10"/>
  <c r="I83" i="10"/>
  <c r="J83" i="10"/>
  <c r="K83" i="10"/>
  <c r="L83" i="10"/>
  <c r="F84" i="10"/>
  <c r="G84" i="10"/>
  <c r="H84" i="10"/>
  <c r="I84" i="10"/>
  <c r="J84" i="10"/>
  <c r="K84" i="10"/>
  <c r="L84" i="10"/>
  <c r="F85" i="10"/>
  <c r="G85" i="10"/>
  <c r="H85" i="10"/>
  <c r="I85" i="10"/>
  <c r="J85" i="10"/>
  <c r="K85" i="10"/>
  <c r="L85" i="10"/>
  <c r="F86" i="10"/>
  <c r="G86" i="10"/>
  <c r="H86" i="10"/>
  <c r="I86" i="10"/>
  <c r="J86" i="10"/>
  <c r="K86" i="10"/>
  <c r="L86" i="10"/>
  <c r="F87" i="10"/>
  <c r="G87" i="10"/>
  <c r="H87" i="10"/>
  <c r="I87" i="10"/>
  <c r="J87" i="10"/>
  <c r="K87" i="10"/>
  <c r="L87" i="10"/>
  <c r="F88" i="10"/>
  <c r="G88" i="10"/>
  <c r="H88" i="10"/>
  <c r="I88" i="10"/>
  <c r="J88" i="10"/>
  <c r="K88" i="10"/>
  <c r="L88" i="10"/>
  <c r="I89" i="10"/>
  <c r="J89" i="10"/>
  <c r="K89" i="10"/>
  <c r="L89" i="10"/>
  <c r="J90" i="10"/>
  <c r="K90" i="10"/>
  <c r="L90" i="10"/>
  <c r="J91" i="10"/>
  <c r="K91" i="10"/>
  <c r="L91" i="10"/>
  <c r="J92" i="10"/>
  <c r="K92" i="10"/>
  <c r="L92" i="10"/>
  <c r="F10" i="10" l="1"/>
  <c r="F75" i="10" s="1"/>
  <c r="G10" i="10"/>
  <c r="G75" i="10" s="1"/>
  <c r="Y12" i="1"/>
  <c r="AA12" i="1" s="1"/>
  <c r="Y13" i="1"/>
  <c r="AA13" i="1" s="1"/>
  <c r="Y11" i="1"/>
  <c r="AA11" i="1" s="1"/>
  <c r="V12" i="1"/>
  <c r="X12" i="1" s="1"/>
  <c r="V13" i="1"/>
  <c r="X13" i="1" s="1"/>
  <c r="V11" i="1"/>
  <c r="X11" i="1" s="1"/>
  <c r="S12" i="1"/>
  <c r="U12" i="1" s="1"/>
  <c r="S13" i="1"/>
  <c r="U13" i="1" s="1"/>
  <c r="S11" i="1"/>
  <c r="U11" i="1" s="1"/>
  <c r="P12" i="1"/>
  <c r="R12" i="1" s="1"/>
  <c r="Q33" i="1" s="1"/>
  <c r="P13" i="1"/>
  <c r="R13" i="1" s="1"/>
  <c r="P11" i="1"/>
  <c r="R11" i="1" s="1"/>
  <c r="M12" i="1"/>
  <c r="O12" i="1" s="1"/>
  <c r="M13" i="1"/>
  <c r="O13" i="1" s="1"/>
  <c r="M11" i="1"/>
  <c r="O11" i="1" s="1"/>
  <c r="J12" i="1"/>
  <c r="L12" i="1" s="1"/>
  <c r="J13" i="1"/>
  <c r="L13" i="1" s="1"/>
  <c r="J11" i="1"/>
  <c r="L11" i="1" s="1"/>
  <c r="G12" i="1"/>
  <c r="I12" i="1" s="1"/>
  <c r="G13" i="1"/>
  <c r="I13" i="1" s="1"/>
  <c r="G11" i="1"/>
  <c r="I11" i="1" s="1"/>
  <c r="D4" i="40"/>
  <c r="E3" i="40"/>
  <c r="E4" i="40"/>
  <c r="E5" i="40"/>
  <c r="E2" i="40"/>
  <c r="F6" i="40"/>
  <c r="F13" i="41"/>
  <c r="L23" i="41" s="1"/>
  <c r="L30" i="41" s="1"/>
  <c r="H9" i="41"/>
  <c r="D5" i="40"/>
  <c r="D3" i="40"/>
  <c r="D2" i="40"/>
  <c r="D6" i="40" l="1"/>
  <c r="L32" i="41"/>
  <c r="L33" i="41"/>
  <c r="E6" i="40"/>
  <c r="Z20" i="1" l="1"/>
  <c r="L5" i="40" s="1"/>
  <c r="Z19" i="1"/>
  <c r="L4" i="40" s="1"/>
  <c r="Z18" i="1"/>
  <c r="L3" i="40" s="1"/>
  <c r="Z17" i="1"/>
  <c r="L2" i="40" s="1"/>
  <c r="W20" i="1"/>
  <c r="K5" i="40" s="1"/>
  <c r="W19" i="1"/>
  <c r="K4" i="40" s="1"/>
  <c r="W18" i="1"/>
  <c r="K3" i="40" s="1"/>
  <c r="W17" i="1"/>
  <c r="K2" i="40" s="1"/>
  <c r="T20" i="1"/>
  <c r="J5" i="40" s="1"/>
  <c r="T19" i="1"/>
  <c r="J4" i="40" s="1"/>
  <c r="T18" i="1"/>
  <c r="J3" i="40" s="1"/>
  <c r="T17" i="1"/>
  <c r="J2" i="40" s="1"/>
  <c r="Q20" i="1"/>
  <c r="I5" i="40" s="1"/>
  <c r="Q19" i="1"/>
  <c r="I4" i="40" s="1"/>
  <c r="Q18" i="1"/>
  <c r="I3" i="40" s="1"/>
  <c r="Q17" i="1"/>
  <c r="I2" i="40" s="1"/>
  <c r="N20" i="1"/>
  <c r="H5" i="40" s="1"/>
  <c r="N19" i="1"/>
  <c r="H4" i="40" s="1"/>
  <c r="N18" i="1"/>
  <c r="H3" i="40" s="1"/>
  <c r="N17" i="1"/>
  <c r="H2" i="40" s="1"/>
  <c r="K20" i="1"/>
  <c r="G5" i="40" s="1"/>
  <c r="K19" i="1"/>
  <c r="G4" i="40" s="1"/>
  <c r="K18" i="1"/>
  <c r="G3" i="40" s="1"/>
  <c r="K17" i="1"/>
  <c r="G2" i="40" s="1"/>
  <c r="G6" i="40" l="1"/>
  <c r="H6" i="40"/>
  <c r="I6" i="40"/>
  <c r="J6" i="40"/>
  <c r="K6" i="40"/>
  <c r="L6" i="40"/>
  <c r="AC33" i="1" l="1"/>
  <c r="AC31" i="1"/>
  <c r="AC22" i="1"/>
  <c r="AD15" i="1"/>
  <c r="AD22" i="1" s="1"/>
  <c r="AC15" i="1"/>
  <c r="AB15" i="1"/>
  <c r="Z33" i="1"/>
  <c r="H24" i="10" s="1"/>
  <c r="FD20" i="13" s="1"/>
  <c r="Z31" i="1"/>
  <c r="H13" i="10" s="1"/>
  <c r="Z22" i="1"/>
  <c r="Z30" i="1" s="1"/>
  <c r="AA15" i="1"/>
  <c r="AA22" i="1" s="1"/>
  <c r="Z15" i="1"/>
  <c r="Y15" i="1"/>
  <c r="W33" i="1"/>
  <c r="W31" i="1"/>
  <c r="G13" i="10" s="1"/>
  <c r="W22" i="1"/>
  <c r="W30" i="1" s="1"/>
  <c r="X15" i="1"/>
  <c r="X22" i="1" s="1"/>
  <c r="W15" i="1"/>
  <c r="V15" i="1"/>
  <c r="T33" i="1"/>
  <c r="F24" i="10" s="1"/>
  <c r="T31" i="1"/>
  <c r="F13" i="10" s="1"/>
  <c r="T22" i="1"/>
  <c r="T30" i="1" s="1"/>
  <c r="U15" i="1"/>
  <c r="U22" i="1" s="1"/>
  <c r="T15" i="1"/>
  <c r="S15" i="1"/>
  <c r="Q31" i="1"/>
  <c r="E13" i="10" s="1"/>
  <c r="Q22" i="1"/>
  <c r="R15" i="1"/>
  <c r="R22" i="1" s="1"/>
  <c r="Q15" i="1"/>
  <c r="P15" i="1"/>
  <c r="E18" i="1"/>
  <c r="E19" i="1"/>
  <c r="E20" i="1"/>
  <c r="E17" i="1"/>
  <c r="F89" i="10" l="1"/>
  <c r="FB20" i="13"/>
  <c r="H89" i="10"/>
  <c r="G24" i="10"/>
  <c r="EX20" i="13"/>
  <c r="E24" i="10"/>
  <c r="FA20" i="13" s="1"/>
  <c r="G78" i="10"/>
  <c r="H78" i="10"/>
  <c r="Q30" i="1"/>
  <c r="AC30" i="1"/>
  <c r="AC32" i="1"/>
  <c r="Z32" i="1"/>
  <c r="W32" i="1"/>
  <c r="T32" i="1"/>
  <c r="Q32" i="1"/>
  <c r="BO75" i="13"/>
  <c r="BL75" i="13"/>
  <c r="BM75" i="13"/>
  <c r="BK75" i="13"/>
  <c r="BO74" i="13"/>
  <c r="BL74" i="13"/>
  <c r="BM74" i="13"/>
  <c r="BK74" i="13"/>
  <c r="BI74" i="13"/>
  <c r="BH74" i="13"/>
  <c r="BG74" i="13"/>
  <c r="BO67" i="13"/>
  <c r="BO65" i="13"/>
  <c r="BL67" i="13"/>
  <c r="BM67" i="13"/>
  <c r="BK67" i="13"/>
  <c r="BM65" i="13"/>
  <c r="BL65" i="13"/>
  <c r="BK65" i="13"/>
  <c r="BD74" i="13"/>
  <c r="BC74" i="13"/>
  <c r="EZ75" i="13"/>
  <c r="FA75" i="13"/>
  <c r="FB75" i="13"/>
  <c r="FC75" i="13"/>
  <c r="FD75" i="13"/>
  <c r="FE75" i="13"/>
  <c r="FF75" i="13"/>
  <c r="FG75" i="13"/>
  <c r="EY75" i="13"/>
  <c r="EZ74" i="13"/>
  <c r="FA74" i="13"/>
  <c r="FB74" i="13"/>
  <c r="FC74" i="13"/>
  <c r="FD74" i="13"/>
  <c r="FE74" i="13"/>
  <c r="FF74" i="13"/>
  <c r="FG74" i="13"/>
  <c r="EY74" i="13"/>
  <c r="EZ67" i="13"/>
  <c r="FA67" i="13"/>
  <c r="FB67" i="13"/>
  <c r="FC67" i="13"/>
  <c r="FD67" i="13"/>
  <c r="FE67" i="13"/>
  <c r="FF67" i="13"/>
  <c r="FG67" i="13"/>
  <c r="EY67" i="13"/>
  <c r="EZ65" i="13"/>
  <c r="FA65" i="13"/>
  <c r="FB65" i="13"/>
  <c r="FC65" i="13"/>
  <c r="FD65" i="13"/>
  <c r="FE65" i="13"/>
  <c r="FF65" i="13"/>
  <c r="FG65" i="13"/>
  <c r="EY65" i="13"/>
  <c r="G89" i="10" l="1"/>
  <c r="FC20" i="13"/>
  <c r="AC34" i="1"/>
  <c r="I25" i="10" s="1"/>
  <c r="FE21" i="13" s="1"/>
  <c r="H14" i="10"/>
  <c r="Z34" i="1"/>
  <c r="G14" i="10"/>
  <c r="W34" i="1"/>
  <c r="F14" i="10"/>
  <c r="F17" i="10" s="1"/>
  <c r="FB13" i="13" s="1"/>
  <c r="T34" i="1"/>
  <c r="E14" i="10"/>
  <c r="E17" i="10" s="1"/>
  <c r="FA13" i="13" s="1"/>
  <c r="G15" i="1"/>
  <c r="AC36" i="1" l="1"/>
  <c r="AC37" i="1" s="1"/>
  <c r="AC38" i="1" s="1"/>
  <c r="F82" i="10"/>
  <c r="I90" i="10"/>
  <c r="I26" i="10"/>
  <c r="W36" i="1"/>
  <c r="W37" i="1" s="1"/>
  <c r="W38" i="1" s="1"/>
  <c r="G25" i="10"/>
  <c r="T36" i="1"/>
  <c r="T37" i="1" s="1"/>
  <c r="T38" i="1" s="1"/>
  <c r="F25" i="10"/>
  <c r="Z36" i="1"/>
  <c r="Z37" i="1" s="1"/>
  <c r="Z38" i="1" s="1"/>
  <c r="H25" i="10"/>
  <c r="H79" i="10"/>
  <c r="H17" i="10"/>
  <c r="FD13" i="13" s="1"/>
  <c r="G79" i="10"/>
  <c r="G17" i="10"/>
  <c r="FC13" i="13" s="1"/>
  <c r="L15" i="1"/>
  <c r="K31" i="1"/>
  <c r="C13" i="10" s="1"/>
  <c r="O15" i="1"/>
  <c r="I15" i="1"/>
  <c r="B13" i="10"/>
  <c r="N31" i="1"/>
  <c r="N15" i="1"/>
  <c r="H15" i="1"/>
  <c r="K15" i="1"/>
  <c r="G90" i="10" l="1"/>
  <c r="FC21" i="13"/>
  <c r="F90" i="10"/>
  <c r="FB21" i="13"/>
  <c r="H90" i="10"/>
  <c r="FD21" i="13"/>
  <c r="I91" i="10"/>
  <c r="I27" i="10"/>
  <c r="G82" i="10"/>
  <c r="G26" i="10"/>
  <c r="F26" i="10"/>
  <c r="H82" i="10"/>
  <c r="H26" i="10"/>
  <c r="F78" i="10"/>
  <c r="D13" i="10"/>
  <c r="BA106" i="13"/>
  <c r="BA107" i="13"/>
  <c r="I92" i="10" l="1"/>
  <c r="H91" i="10"/>
  <c r="H27" i="10"/>
  <c r="G91" i="10"/>
  <c r="G27" i="10"/>
  <c r="F91" i="10"/>
  <c r="F27" i="10"/>
  <c r="AS128" i="13"/>
  <c r="AW127" i="13"/>
  <c r="AS127" i="13"/>
  <c r="F92" i="10" l="1"/>
  <c r="F28" i="10"/>
  <c r="H92" i="10"/>
  <c r="H28" i="10"/>
  <c r="G92" i="10"/>
  <c r="G28" i="10"/>
  <c r="AW128" i="13"/>
  <c r="B76" i="10" l="1"/>
  <c r="C76" i="10"/>
  <c r="D76" i="10"/>
  <c r="E76" i="10"/>
  <c r="B77" i="10"/>
  <c r="C77" i="10"/>
  <c r="D77" i="10"/>
  <c r="E77" i="10"/>
  <c r="B80" i="10"/>
  <c r="C80" i="10"/>
  <c r="D80" i="10"/>
  <c r="E80" i="10"/>
  <c r="B81" i="10"/>
  <c r="C81" i="10"/>
  <c r="D81" i="10"/>
  <c r="E81" i="10"/>
  <c r="B83" i="10"/>
  <c r="C83" i="10"/>
  <c r="D83" i="10"/>
  <c r="E83" i="10"/>
  <c r="B84" i="10"/>
  <c r="C84" i="10"/>
  <c r="D84" i="10"/>
  <c r="E84" i="10"/>
  <c r="B86" i="10"/>
  <c r="C86" i="10"/>
  <c r="D86" i="10"/>
  <c r="E86" i="10"/>
  <c r="B87" i="10"/>
  <c r="C87" i="10"/>
  <c r="D87" i="10"/>
  <c r="E87" i="10"/>
  <c r="B88" i="10"/>
  <c r="C88" i="10"/>
  <c r="D88" i="10"/>
  <c r="E88" i="10"/>
  <c r="F61" i="20" l="1"/>
  <c r="F69" i="20" s="1"/>
  <c r="F92" i="20"/>
  <c r="F112" i="20"/>
  <c r="C85" i="10" l="1"/>
  <c r="D85" i="10"/>
  <c r="E85" i="10"/>
  <c r="B85" i="10" l="1"/>
  <c r="S112" i="20"/>
  <c r="T112" i="20"/>
  <c r="BM112" i="20"/>
  <c r="BL112" i="20"/>
  <c r="BK112" i="20"/>
  <c r="BJ112" i="20"/>
  <c r="BI112" i="20"/>
  <c r="BH112" i="20"/>
  <c r="BG112" i="20"/>
  <c r="BF112" i="20"/>
  <c r="BE112" i="20"/>
  <c r="BD112" i="20"/>
  <c r="BC112" i="20"/>
  <c r="BB112" i="20"/>
  <c r="BA112" i="20"/>
  <c r="AZ112" i="20"/>
  <c r="AY112" i="20"/>
  <c r="AX112" i="20"/>
  <c r="AW112" i="20"/>
  <c r="AV112" i="20"/>
  <c r="AU112" i="20"/>
  <c r="AT112" i="20"/>
  <c r="AS112" i="20"/>
  <c r="AR112" i="20"/>
  <c r="AQ112" i="20"/>
  <c r="AP112" i="20"/>
  <c r="AO112" i="20"/>
  <c r="AN112" i="20"/>
  <c r="AM112" i="20"/>
  <c r="AL112" i="20"/>
  <c r="AK112" i="20"/>
  <c r="AJ112" i="20"/>
  <c r="AI112" i="20"/>
  <c r="AH112" i="20"/>
  <c r="AG112" i="20"/>
  <c r="AF112" i="20"/>
  <c r="AE112" i="20"/>
  <c r="AD112" i="20"/>
  <c r="AC112" i="20"/>
  <c r="AB112" i="20"/>
  <c r="AA112" i="20"/>
  <c r="Z112" i="20"/>
  <c r="Y112" i="20"/>
  <c r="X112" i="20"/>
  <c r="W112" i="20"/>
  <c r="V112" i="20"/>
  <c r="U112" i="20"/>
  <c r="R112" i="20"/>
  <c r="Q112" i="20"/>
  <c r="P112" i="20"/>
  <c r="O112" i="20"/>
  <c r="N112" i="20"/>
  <c r="M112" i="20"/>
  <c r="L112" i="20"/>
  <c r="K112" i="20"/>
  <c r="J112" i="20"/>
  <c r="I112" i="20"/>
  <c r="H112" i="20"/>
  <c r="G112" i="20"/>
  <c r="BN109" i="20"/>
  <c r="BN107" i="20"/>
  <c r="E107" i="20"/>
  <c r="BN106" i="20"/>
  <c r="BM20" i="20"/>
  <c r="BM26" i="20" s="1"/>
  <c r="BL20" i="20"/>
  <c r="BL26" i="20" s="1"/>
  <c r="BK20" i="20"/>
  <c r="BK26" i="20" s="1"/>
  <c r="BJ20" i="20"/>
  <c r="BJ26" i="20" s="1"/>
  <c r="BI20" i="20"/>
  <c r="BI26" i="20" s="1"/>
  <c r="BH20" i="20"/>
  <c r="BH26" i="20" s="1"/>
  <c r="BG20" i="20"/>
  <c r="BG26" i="20" s="1"/>
  <c r="BF20" i="20"/>
  <c r="BF26" i="20" s="1"/>
  <c r="BE20" i="20"/>
  <c r="BE26" i="20" s="1"/>
  <c r="BD20" i="20"/>
  <c r="BD26" i="20" s="1"/>
  <c r="BC20" i="20"/>
  <c r="BC26" i="20" s="1"/>
  <c r="BB20" i="20"/>
  <c r="BB26" i="20" s="1"/>
  <c r="BA20" i="20"/>
  <c r="BA26" i="20" s="1"/>
  <c r="AZ20" i="20"/>
  <c r="AZ26" i="20" s="1"/>
  <c r="AY20" i="20"/>
  <c r="AY26" i="20" s="1"/>
  <c r="AX20" i="20"/>
  <c r="AX26" i="20" s="1"/>
  <c r="AW20" i="20"/>
  <c r="AW26" i="20" s="1"/>
  <c r="AV20" i="20"/>
  <c r="AV26" i="20" s="1"/>
  <c r="AU20" i="20"/>
  <c r="AU26" i="20" s="1"/>
  <c r="AT20" i="20"/>
  <c r="AT26" i="20" s="1"/>
  <c r="AS20" i="20"/>
  <c r="AS26" i="20" s="1"/>
  <c r="AR20" i="20"/>
  <c r="AR26" i="20" s="1"/>
  <c r="AQ20" i="20"/>
  <c r="AQ26" i="20" s="1"/>
  <c r="AP20" i="20"/>
  <c r="AP26" i="20" s="1"/>
  <c r="AO20" i="20"/>
  <c r="AO26" i="20" s="1"/>
  <c r="AN20" i="20"/>
  <c r="AN26" i="20" s="1"/>
  <c r="AM20" i="20"/>
  <c r="AM26" i="20" s="1"/>
  <c r="AL20" i="20"/>
  <c r="AL26" i="20" s="1"/>
  <c r="AK20" i="20"/>
  <c r="AK26" i="20" s="1"/>
  <c r="AJ20" i="20"/>
  <c r="AJ26" i="20" s="1"/>
  <c r="AI20" i="20"/>
  <c r="AI26" i="20" s="1"/>
  <c r="AH20" i="20"/>
  <c r="AH26" i="20" s="1"/>
  <c r="AG20" i="20"/>
  <c r="AG26" i="20" s="1"/>
  <c r="AF20" i="20"/>
  <c r="AF26" i="20" s="1"/>
  <c r="AE20" i="20"/>
  <c r="AE26" i="20" s="1"/>
  <c r="AD20" i="20"/>
  <c r="AD26" i="20" s="1"/>
  <c r="AC20" i="20"/>
  <c r="AC26" i="20" s="1"/>
  <c r="AB20" i="20"/>
  <c r="AB26" i="20" s="1"/>
  <c r="AA20" i="20"/>
  <c r="AA26" i="20" s="1"/>
  <c r="Z20" i="20"/>
  <c r="Z26" i="20" s="1"/>
  <c r="Y20" i="20"/>
  <c r="Y26" i="20" s="1"/>
  <c r="X20" i="20"/>
  <c r="X26" i="20" s="1"/>
  <c r="W20" i="20"/>
  <c r="W26" i="20" s="1"/>
  <c r="BM19" i="20"/>
  <c r="BL19" i="20"/>
  <c r="BK19" i="20"/>
  <c r="BJ19" i="20"/>
  <c r="BI19" i="20"/>
  <c r="BH19" i="20"/>
  <c r="BG19" i="20"/>
  <c r="BF19" i="20"/>
  <c r="BE19" i="20"/>
  <c r="BD19" i="20"/>
  <c r="BC19" i="20"/>
  <c r="BB19" i="20"/>
  <c r="BA19" i="20"/>
  <c r="AZ19" i="20"/>
  <c r="AY19" i="20"/>
  <c r="AX19" i="20"/>
  <c r="AW19" i="20"/>
  <c r="AV19" i="20"/>
  <c r="AU19" i="20"/>
  <c r="AT19" i="20"/>
  <c r="AS19" i="20"/>
  <c r="AR19" i="20"/>
  <c r="AQ19" i="20"/>
  <c r="AP19" i="20"/>
  <c r="AO19" i="20"/>
  <c r="AN19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BN112" i="20" l="1"/>
  <c r="W102" i="20"/>
  <c r="W72" i="20"/>
  <c r="Y102" i="20"/>
  <c r="Y72" i="20"/>
  <c r="AA102" i="20"/>
  <c r="AA72" i="20"/>
  <c r="AC102" i="20"/>
  <c r="AC72" i="20"/>
  <c r="AE102" i="20"/>
  <c r="AE72" i="20"/>
  <c r="AG102" i="20"/>
  <c r="AG72" i="20"/>
  <c r="AI102" i="20"/>
  <c r="AI72" i="20"/>
  <c r="AK102" i="20"/>
  <c r="AK72" i="20"/>
  <c r="AM102" i="20"/>
  <c r="AM72" i="20"/>
  <c r="AO102" i="20"/>
  <c r="AO72" i="20"/>
  <c r="AQ102" i="20"/>
  <c r="AQ72" i="20"/>
  <c r="AS102" i="20"/>
  <c r="AS72" i="20"/>
  <c r="AU102" i="20"/>
  <c r="AU72" i="20"/>
  <c r="AW102" i="20"/>
  <c r="AW72" i="20"/>
  <c r="AY102" i="20"/>
  <c r="AY72" i="20"/>
  <c r="BA102" i="20"/>
  <c r="BA72" i="20"/>
  <c r="BC102" i="20"/>
  <c r="BC72" i="20"/>
  <c r="BE102" i="20"/>
  <c r="BE72" i="20"/>
  <c r="BG102" i="20"/>
  <c r="BG72" i="20"/>
  <c r="BI102" i="20"/>
  <c r="BI72" i="20"/>
  <c r="BK102" i="20"/>
  <c r="BK72" i="20"/>
  <c r="BM102" i="20"/>
  <c r="BM72" i="20"/>
  <c r="X102" i="20"/>
  <c r="X72" i="20"/>
  <c r="Z102" i="20"/>
  <c r="Z72" i="20"/>
  <c r="AB102" i="20"/>
  <c r="AB72" i="20"/>
  <c r="AD102" i="20"/>
  <c r="AD72" i="20"/>
  <c r="AF102" i="20"/>
  <c r="AF72" i="20"/>
  <c r="AH102" i="20"/>
  <c r="AH72" i="20"/>
  <c r="AJ102" i="20"/>
  <c r="AJ72" i="20"/>
  <c r="AL102" i="20"/>
  <c r="AL72" i="20"/>
  <c r="AN102" i="20"/>
  <c r="AN72" i="20"/>
  <c r="AP102" i="20"/>
  <c r="AP72" i="20"/>
  <c r="AR102" i="20"/>
  <c r="AR72" i="20"/>
  <c r="AT102" i="20"/>
  <c r="AT72" i="20"/>
  <c r="AV102" i="20"/>
  <c r="AV72" i="20"/>
  <c r="AX102" i="20"/>
  <c r="AX72" i="20"/>
  <c r="AZ102" i="20"/>
  <c r="AZ72" i="20"/>
  <c r="BB102" i="20"/>
  <c r="BB72" i="20"/>
  <c r="BD102" i="20"/>
  <c r="BD72" i="20"/>
  <c r="BF102" i="20"/>
  <c r="BF72" i="20"/>
  <c r="BH102" i="20"/>
  <c r="BH72" i="20"/>
  <c r="BJ102" i="20"/>
  <c r="BJ72" i="20"/>
  <c r="BL102" i="20"/>
  <c r="BL72" i="20"/>
  <c r="W21" i="20"/>
  <c r="W22" i="20" s="1"/>
  <c r="AA21" i="20"/>
  <c r="AA22" i="20" s="1"/>
  <c r="AE21" i="20"/>
  <c r="AE22" i="20" s="1"/>
  <c r="AI21" i="20"/>
  <c r="AI22" i="20" s="1"/>
  <c r="AM21" i="20"/>
  <c r="AM22" i="20" s="1"/>
  <c r="AQ21" i="20"/>
  <c r="AQ22" i="20" s="1"/>
  <c r="AU21" i="20"/>
  <c r="AU22" i="20" s="1"/>
  <c r="AY21" i="20"/>
  <c r="AY22" i="20" s="1"/>
  <c r="BC21" i="20"/>
  <c r="BC22" i="20" s="1"/>
  <c r="BG21" i="20"/>
  <c r="BG22" i="20" s="1"/>
  <c r="BK21" i="20"/>
  <c r="BK22" i="20" s="1"/>
  <c r="Y21" i="20"/>
  <c r="Y22" i="20" s="1"/>
  <c r="AC21" i="20"/>
  <c r="AC22" i="20" s="1"/>
  <c r="AG21" i="20"/>
  <c r="AG22" i="20" s="1"/>
  <c r="AK21" i="20"/>
  <c r="AK22" i="20" s="1"/>
  <c r="AO21" i="20"/>
  <c r="AO22" i="20" s="1"/>
  <c r="AS21" i="20"/>
  <c r="AS22" i="20" s="1"/>
  <c r="AW21" i="20"/>
  <c r="AW22" i="20" s="1"/>
  <c r="BA21" i="20"/>
  <c r="BA22" i="20" s="1"/>
  <c r="BE21" i="20"/>
  <c r="BE22" i="20" s="1"/>
  <c r="BI21" i="20"/>
  <c r="BI22" i="20" s="1"/>
  <c r="BM21" i="20"/>
  <c r="BM22" i="20" s="1"/>
  <c r="X21" i="20"/>
  <c r="X22" i="20" s="1"/>
  <c r="Z21" i="20"/>
  <c r="Z22" i="20" s="1"/>
  <c r="AB21" i="20"/>
  <c r="AB22" i="20" s="1"/>
  <c r="AD21" i="20"/>
  <c r="AD22" i="20" s="1"/>
  <c r="AF21" i="20"/>
  <c r="AF22" i="20" s="1"/>
  <c r="AH21" i="20"/>
  <c r="AH22" i="20" s="1"/>
  <c r="AJ21" i="20"/>
  <c r="AJ22" i="20" s="1"/>
  <c r="AL21" i="20"/>
  <c r="AL22" i="20" s="1"/>
  <c r="AN21" i="20"/>
  <c r="AN22" i="20" s="1"/>
  <c r="AP21" i="20"/>
  <c r="AP22" i="20" s="1"/>
  <c r="AR21" i="20"/>
  <c r="AR22" i="20" s="1"/>
  <c r="AT21" i="20"/>
  <c r="AT22" i="20" s="1"/>
  <c r="AV21" i="20"/>
  <c r="AV22" i="20" s="1"/>
  <c r="AX21" i="20"/>
  <c r="AX22" i="20" s="1"/>
  <c r="AZ21" i="20"/>
  <c r="AZ22" i="20" s="1"/>
  <c r="BB21" i="20"/>
  <c r="BB22" i="20" s="1"/>
  <c r="BD21" i="20"/>
  <c r="BD22" i="20" s="1"/>
  <c r="BF21" i="20"/>
  <c r="BF22" i="20" s="1"/>
  <c r="BH21" i="20"/>
  <c r="BH22" i="20" s="1"/>
  <c r="BJ21" i="20"/>
  <c r="BJ22" i="20" s="1"/>
  <c r="BL21" i="20"/>
  <c r="BL22" i="20" s="1"/>
  <c r="E112" i="20"/>
  <c r="G2" i="20"/>
  <c r="G92" i="20" s="1"/>
  <c r="N22" i="1" l="1"/>
  <c r="V4" i="20" s="1"/>
  <c r="V19" i="20" s="1"/>
  <c r="N33" i="1"/>
  <c r="D24" i="10" s="1"/>
  <c r="EZ20" i="13" s="1"/>
  <c r="H2" i="20"/>
  <c r="H92" i="20" s="1"/>
  <c r="G61" i="20"/>
  <c r="O22" i="1"/>
  <c r="M15" i="1"/>
  <c r="N30" i="1" l="1"/>
  <c r="E89" i="10"/>
  <c r="I2" i="20"/>
  <c r="I92" i="20" s="1"/>
  <c r="N32" i="1"/>
  <c r="F79" i="10" l="1"/>
  <c r="D14" i="10"/>
  <c r="D17" i="10" s="1"/>
  <c r="EZ13" i="13" s="1"/>
  <c r="Q34" i="1"/>
  <c r="E72" i="10"/>
  <c r="E78" i="10"/>
  <c r="J2" i="20"/>
  <c r="J92" i="20" s="1"/>
  <c r="Q36" i="1" l="1"/>
  <c r="Q37" i="1" s="1"/>
  <c r="Q38" i="1" s="1"/>
  <c r="E25" i="10"/>
  <c r="EX21" i="13"/>
  <c r="E79" i="10"/>
  <c r="E82" i="10"/>
  <c r="K2" i="20"/>
  <c r="K92" i="20" s="1"/>
  <c r="E26" i="10" l="1"/>
  <c r="E27" i="10" s="1"/>
  <c r="E28" i="10" s="1"/>
  <c r="FA21" i="13"/>
  <c r="L2" i="20"/>
  <c r="L92" i="20" s="1"/>
  <c r="M2" i="20" l="1"/>
  <c r="M92" i="20" s="1"/>
  <c r="AT73" i="13"/>
  <c r="AU73" i="13"/>
  <c r="AG74" i="13"/>
  <c r="AG70" i="13"/>
  <c r="AI70" i="13"/>
  <c r="AK70" i="13"/>
  <c r="AL70" i="13"/>
  <c r="AM70" i="13"/>
  <c r="AI74" i="13"/>
  <c r="AK74" i="13"/>
  <c r="AL74" i="13"/>
  <c r="AM74" i="13"/>
  <c r="AP74" i="13"/>
  <c r="AQ74" i="13"/>
  <c r="AR74" i="13"/>
  <c r="AT74" i="13"/>
  <c r="AU74" i="13"/>
  <c r="AV74" i="13"/>
  <c r="AX74" i="13"/>
  <c r="AH74" i="13"/>
  <c r="AH70" i="13"/>
  <c r="BF2" i="13"/>
  <c r="N2" i="20" l="1"/>
  <c r="N92" i="20" s="1"/>
  <c r="O2" i="20" l="1"/>
  <c r="O92" i="20"/>
  <c r="P2" i="20"/>
  <c r="H22" i="1"/>
  <c r="K33" i="1"/>
  <c r="C24" i="10" s="1"/>
  <c r="K22" i="1"/>
  <c r="K30" i="1" s="1"/>
  <c r="I22" i="1"/>
  <c r="H33" i="1"/>
  <c r="L22" i="1"/>
  <c r="J15" i="1"/>
  <c r="EY20" i="13" l="1"/>
  <c r="M24" i="10"/>
  <c r="F22" i="1"/>
  <c r="H30" i="1"/>
  <c r="T4" i="20"/>
  <c r="T19" i="20" s="1"/>
  <c r="D72" i="10"/>
  <c r="C89" i="10"/>
  <c r="D89" i="10"/>
  <c r="B89" i="10"/>
  <c r="S4" i="20"/>
  <c r="S19" i="20" s="1"/>
  <c r="L4" i="20"/>
  <c r="O4" i="20"/>
  <c r="K4" i="20"/>
  <c r="G4" i="20"/>
  <c r="N4" i="20"/>
  <c r="J4" i="20"/>
  <c r="U4" i="20"/>
  <c r="U19" i="20" s="1"/>
  <c r="P4" i="20"/>
  <c r="H4" i="20"/>
  <c r="Q4" i="20"/>
  <c r="M4" i="20"/>
  <c r="I4" i="20"/>
  <c r="R4" i="20"/>
  <c r="P92" i="20"/>
  <c r="Q2" i="20"/>
  <c r="K32" i="1"/>
  <c r="N34" i="1" l="1"/>
  <c r="D25" i="10" s="1"/>
  <c r="C14" i="10"/>
  <c r="C17" i="10" s="1"/>
  <c r="K34" i="1"/>
  <c r="B14" i="10"/>
  <c r="B17" i="10" s="1"/>
  <c r="B26" i="10" s="1"/>
  <c r="B27" i="10" s="1"/>
  <c r="C78" i="10"/>
  <c r="D78" i="10"/>
  <c r="B78" i="10"/>
  <c r="C72" i="10"/>
  <c r="B72" i="10"/>
  <c r="R19" i="20"/>
  <c r="Q19" i="20"/>
  <c r="P19" i="20"/>
  <c r="J19" i="20"/>
  <c r="N19" i="20"/>
  <c r="G19" i="20"/>
  <c r="K19" i="20"/>
  <c r="O19" i="20"/>
  <c r="L19" i="20"/>
  <c r="I19" i="20"/>
  <c r="M19" i="20"/>
  <c r="H19" i="20"/>
  <c r="Q92" i="20"/>
  <c r="R2" i="20"/>
  <c r="S2" i="20" s="1"/>
  <c r="T2" i="20" s="1"/>
  <c r="U2" i="20" s="1"/>
  <c r="V2" i="20" s="1"/>
  <c r="EY13" i="13" l="1"/>
  <c r="M17" i="10"/>
  <c r="D26" i="10"/>
  <c r="D27" i="10" s="1"/>
  <c r="D28" i="10" s="1"/>
  <c r="EZ21" i="13"/>
  <c r="K36" i="1"/>
  <c r="U5" i="20" s="1"/>
  <c r="U20" i="20" s="1"/>
  <c r="C25" i="10"/>
  <c r="M25" i="10" s="1"/>
  <c r="E90" i="10"/>
  <c r="N36" i="1"/>
  <c r="D90" i="10"/>
  <c r="D79" i="10"/>
  <c r="B79" i="10"/>
  <c r="C79" i="10"/>
  <c r="B82" i="10"/>
  <c r="C82" i="10"/>
  <c r="D82" i="10"/>
  <c r="T92" i="20"/>
  <c r="E22" i="1"/>
  <c r="C26" i="10" l="1"/>
  <c r="EY21" i="13"/>
  <c r="K37" i="1"/>
  <c r="K38" i="1" s="1"/>
  <c r="N37" i="1"/>
  <c r="N38" i="1" s="1"/>
  <c r="V5" i="20"/>
  <c r="V20" i="20" s="1"/>
  <c r="E91" i="10"/>
  <c r="D91" i="10"/>
  <c r="U26" i="20"/>
  <c r="U21" i="20"/>
  <c r="U22" i="20" s="1"/>
  <c r="B7" i="1"/>
  <c r="C27" i="10" l="1"/>
  <c r="C28" i="10" s="1"/>
  <c r="M26" i="10"/>
  <c r="M27" i="10" s="1"/>
  <c r="M28" i="10" s="1"/>
  <c r="V26" i="20"/>
  <c r="V21" i="20"/>
  <c r="V22" i="20" s="1"/>
  <c r="U102" i="20"/>
  <c r="U72" i="20"/>
  <c r="BI73" i="13"/>
  <c r="BH73" i="13"/>
  <c r="BI71" i="13"/>
  <c r="BH71" i="13"/>
  <c r="BI69" i="13"/>
  <c r="BH69" i="13"/>
  <c r="BD73" i="13"/>
  <c r="BD71" i="13"/>
  <c r="BD69" i="13"/>
  <c r="BC73" i="13"/>
  <c r="BC71" i="13"/>
  <c r="BC69" i="13"/>
  <c r="AZ74" i="13"/>
  <c r="AY74" i="13"/>
  <c r="AZ73" i="13"/>
  <c r="AY73" i="13"/>
  <c r="AZ71" i="13"/>
  <c r="AY71" i="13"/>
  <c r="AZ69" i="13"/>
  <c r="AY69" i="13"/>
  <c r="AV73" i="13"/>
  <c r="AV71" i="13"/>
  <c r="AU71" i="13"/>
  <c r="AV69" i="13"/>
  <c r="AU69" i="13"/>
  <c r="AR73" i="13"/>
  <c r="AQ73" i="13"/>
  <c r="AR71" i="13"/>
  <c r="AQ71" i="13"/>
  <c r="AR69" i="13"/>
  <c r="AQ69" i="13"/>
  <c r="AM73" i="13"/>
  <c r="AL73" i="13"/>
  <c r="AM71" i="13"/>
  <c r="AL71" i="13"/>
  <c r="AM69" i="13"/>
  <c r="AL69" i="13"/>
  <c r="AK69" i="13"/>
  <c r="AK71" i="13"/>
  <c r="AK73" i="13"/>
  <c r="AI73" i="13"/>
  <c r="AH73" i="13"/>
  <c r="AI71" i="13"/>
  <c r="AH71" i="13"/>
  <c r="AI69" i="13"/>
  <c r="AH69" i="13"/>
  <c r="AE74" i="13"/>
  <c r="AD74" i="13"/>
  <c r="AE73" i="13"/>
  <c r="AD73" i="13"/>
  <c r="AE71" i="13"/>
  <c r="AD71" i="13"/>
  <c r="AE69" i="13"/>
  <c r="AD69" i="13"/>
  <c r="AC74" i="13"/>
  <c r="AC73" i="13"/>
  <c r="AC71" i="13"/>
  <c r="AC69" i="13"/>
  <c r="V72" i="20" l="1"/>
  <c r="V102" i="20"/>
  <c r="U92" i="20"/>
  <c r="AC67" i="13"/>
  <c r="AD67" i="13"/>
  <c r="AE67" i="13"/>
  <c r="AG67" i="13"/>
  <c r="AH67" i="13"/>
  <c r="AI67" i="13"/>
  <c r="AK67" i="13"/>
  <c r="AL67" i="13"/>
  <c r="AM67" i="13"/>
  <c r="AP67" i="13"/>
  <c r="AQ67" i="13"/>
  <c r="AR67" i="13"/>
  <c r="AT67" i="13"/>
  <c r="AU67" i="13"/>
  <c r="AV67" i="13"/>
  <c r="AX67" i="13"/>
  <c r="AY67" i="13"/>
  <c r="AZ67" i="13"/>
  <c r="BB67" i="13"/>
  <c r="BC67" i="13"/>
  <c r="BD67" i="13"/>
  <c r="BG67" i="13"/>
  <c r="BH67" i="13"/>
  <c r="BI67" i="13"/>
  <c r="AC70" i="13"/>
  <c r="AD70" i="13"/>
  <c r="AE70" i="13"/>
  <c r="AP70" i="13"/>
  <c r="AQ70" i="13"/>
  <c r="AR70" i="13"/>
  <c r="AU70" i="13"/>
  <c r="AV70" i="13"/>
  <c r="AY70" i="13"/>
  <c r="AZ70" i="13"/>
  <c r="BC70" i="13"/>
  <c r="BD70" i="13"/>
  <c r="BG70" i="13"/>
  <c r="BH70" i="13"/>
  <c r="BI70" i="13"/>
  <c r="AC72" i="13"/>
  <c r="AD72" i="13"/>
  <c r="AE72" i="13"/>
  <c r="AG72" i="13"/>
  <c r="AH72" i="13"/>
  <c r="AI72" i="13"/>
  <c r="AK72" i="13"/>
  <c r="AL72" i="13"/>
  <c r="AM72" i="13"/>
  <c r="AP72" i="13"/>
  <c r="AQ72" i="13"/>
  <c r="AR72" i="13"/>
  <c r="AT72" i="13"/>
  <c r="AU72" i="13"/>
  <c r="AV72" i="13"/>
  <c r="AX72" i="13"/>
  <c r="AY72" i="13"/>
  <c r="AZ72" i="13"/>
  <c r="BB72" i="13"/>
  <c r="BC72" i="13"/>
  <c r="BD72" i="13"/>
  <c r="BG72" i="13"/>
  <c r="BH72" i="13"/>
  <c r="BI72" i="13"/>
  <c r="AC75" i="13"/>
  <c r="AD75" i="13"/>
  <c r="AE75" i="13"/>
  <c r="AG75" i="13"/>
  <c r="AH75" i="13"/>
  <c r="AI75" i="13"/>
  <c r="AK75" i="13"/>
  <c r="AL75" i="13"/>
  <c r="AM75" i="13"/>
  <c r="AP75" i="13"/>
  <c r="AQ75" i="13"/>
  <c r="AR75" i="13"/>
  <c r="AT75" i="13"/>
  <c r="AU75" i="13"/>
  <c r="AV75" i="13"/>
  <c r="AX75" i="13"/>
  <c r="AY75" i="13"/>
  <c r="AZ75" i="13"/>
  <c r="BB75" i="13"/>
  <c r="BC75" i="13"/>
  <c r="BD75" i="13"/>
  <c r="BG75" i="13"/>
  <c r="BH75" i="13"/>
  <c r="BI75" i="13"/>
  <c r="AC65" i="13"/>
  <c r="AD65" i="13"/>
  <c r="AE65" i="13"/>
  <c r="AG65" i="13"/>
  <c r="AH65" i="13"/>
  <c r="AI65" i="13"/>
  <c r="AK65" i="13"/>
  <c r="AL65" i="13"/>
  <c r="AM65" i="13"/>
  <c r="AP65" i="13"/>
  <c r="AQ65" i="13"/>
  <c r="AR65" i="13"/>
  <c r="AT65" i="13"/>
  <c r="AU65" i="13"/>
  <c r="AV65" i="13"/>
  <c r="AX65" i="13"/>
  <c r="AY65" i="13"/>
  <c r="AZ65" i="13"/>
  <c r="BB65" i="13"/>
  <c r="BC65" i="13"/>
  <c r="BD65" i="13"/>
  <c r="BG65" i="13"/>
  <c r="BH65" i="13"/>
  <c r="BI65" i="13"/>
  <c r="K5" i="20" l="1"/>
  <c r="K20" i="20" s="1"/>
  <c r="O5" i="20"/>
  <c r="O20" i="20" s="1"/>
  <c r="I5" i="20"/>
  <c r="I20" i="20" s="1"/>
  <c r="M5" i="20"/>
  <c r="M20" i="20" s="1"/>
  <c r="P5" i="20"/>
  <c r="P20" i="20" s="1"/>
  <c r="N5" i="20"/>
  <c r="N20" i="20" s="1"/>
  <c r="W2" i="20"/>
  <c r="BQ117" i="13"/>
  <c r="BP117" i="13"/>
  <c r="BO117" i="13"/>
  <c r="BQ116" i="13"/>
  <c r="BP116" i="13"/>
  <c r="BO116" i="13"/>
  <c r="BM117" i="13"/>
  <c r="BL117" i="13"/>
  <c r="BK117" i="13"/>
  <c r="BM116" i="13"/>
  <c r="BL116" i="13"/>
  <c r="BK116" i="13"/>
  <c r="BI116" i="13"/>
  <c r="BH116" i="13"/>
  <c r="BG116" i="13"/>
  <c r="R5" i="20" l="1"/>
  <c r="R20" i="20" s="1"/>
  <c r="R26" i="20" s="1"/>
  <c r="Q5" i="20"/>
  <c r="Q20" i="20" s="1"/>
  <c r="Q26" i="20" s="1"/>
  <c r="O26" i="20"/>
  <c r="O21" i="20"/>
  <c r="O22" i="20" s="1"/>
  <c r="N26" i="20"/>
  <c r="N21" i="20"/>
  <c r="N22" i="20" s="1"/>
  <c r="M26" i="20"/>
  <c r="M21" i="20"/>
  <c r="M22" i="20" s="1"/>
  <c r="K26" i="20"/>
  <c r="K21" i="20"/>
  <c r="K22" i="20" s="1"/>
  <c r="P26" i="20"/>
  <c r="P21" i="20"/>
  <c r="P22" i="20" s="1"/>
  <c r="I26" i="20"/>
  <c r="I21" i="20"/>
  <c r="I22" i="20" s="1"/>
  <c r="W92" i="20"/>
  <c r="X2" i="20"/>
  <c r="D70" i="10"/>
  <c r="C70" i="10"/>
  <c r="B70" i="10"/>
  <c r="Q21" i="20" l="1"/>
  <c r="Q22" i="20" s="1"/>
  <c r="R21" i="20"/>
  <c r="R22" i="20" s="1"/>
  <c r="R102" i="20"/>
  <c r="R72" i="20"/>
  <c r="I102" i="20"/>
  <c r="I72" i="20"/>
  <c r="P72" i="20"/>
  <c r="P102" i="20"/>
  <c r="K102" i="20"/>
  <c r="K72" i="20"/>
  <c r="M102" i="20"/>
  <c r="M72" i="20"/>
  <c r="N72" i="20"/>
  <c r="N102" i="20"/>
  <c r="O102" i="20"/>
  <c r="O72" i="20"/>
  <c r="Q102" i="20"/>
  <c r="Q72" i="20"/>
  <c r="X92" i="20"/>
  <c r="Y2" i="20"/>
  <c r="AA74" i="13"/>
  <c r="Z74" i="13"/>
  <c r="AA73" i="13"/>
  <c r="Z73" i="13"/>
  <c r="AA72" i="13"/>
  <c r="Z72" i="13"/>
  <c r="AA71" i="13"/>
  <c r="Z71" i="13"/>
  <c r="AA70" i="13"/>
  <c r="Z70" i="13"/>
  <c r="AA69" i="13"/>
  <c r="Z69" i="13"/>
  <c r="AA67" i="13"/>
  <c r="Z67" i="13"/>
  <c r="AA65" i="13"/>
  <c r="Z65" i="13"/>
  <c r="Y74" i="13"/>
  <c r="Y73" i="13"/>
  <c r="Y72" i="13"/>
  <c r="Y71" i="13"/>
  <c r="Y70" i="13"/>
  <c r="Y69" i="13"/>
  <c r="Y67" i="13"/>
  <c r="Y65" i="13"/>
  <c r="AA75" i="13"/>
  <c r="Z75" i="13"/>
  <c r="Y75" i="13"/>
  <c r="V74" i="13"/>
  <c r="U74" i="13"/>
  <c r="V73" i="13"/>
  <c r="U73" i="13"/>
  <c r="V72" i="13"/>
  <c r="U72" i="13"/>
  <c r="V71" i="13"/>
  <c r="U71" i="13"/>
  <c r="V70" i="13"/>
  <c r="U70" i="13"/>
  <c r="V69" i="13"/>
  <c r="U69" i="13"/>
  <c r="V67" i="13"/>
  <c r="U67" i="13"/>
  <c r="V65" i="13"/>
  <c r="U65" i="13"/>
  <c r="T74" i="13"/>
  <c r="T73" i="13"/>
  <c r="T72" i="13"/>
  <c r="T71" i="13"/>
  <c r="T70" i="13"/>
  <c r="T69" i="13"/>
  <c r="T67" i="13"/>
  <c r="T65" i="13"/>
  <c r="R74" i="13"/>
  <c r="Q74" i="13"/>
  <c r="R73" i="13"/>
  <c r="Q73" i="13"/>
  <c r="R72" i="13"/>
  <c r="Q72" i="13"/>
  <c r="R71" i="13"/>
  <c r="Q71" i="13"/>
  <c r="R70" i="13"/>
  <c r="Q70" i="13"/>
  <c r="R69" i="13"/>
  <c r="Q69" i="13"/>
  <c r="R67" i="13"/>
  <c r="Q67" i="13"/>
  <c r="R65" i="13"/>
  <c r="Q65" i="13"/>
  <c r="P74" i="13"/>
  <c r="P73" i="13"/>
  <c r="P72" i="13"/>
  <c r="P71" i="13"/>
  <c r="P70" i="13"/>
  <c r="P69" i="13"/>
  <c r="P67" i="13"/>
  <c r="P6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7" i="13"/>
  <c r="M67" i="13"/>
  <c r="N65" i="13"/>
  <c r="M65" i="13"/>
  <c r="L74" i="13"/>
  <c r="L73" i="13"/>
  <c r="L72" i="13"/>
  <c r="L71" i="13"/>
  <c r="L70" i="13"/>
  <c r="L69" i="13"/>
  <c r="L67" i="13"/>
  <c r="L65" i="13"/>
  <c r="M75" i="13"/>
  <c r="N75" i="13"/>
  <c r="P75" i="13"/>
  <c r="Q75" i="13"/>
  <c r="R75" i="13"/>
  <c r="T75" i="13"/>
  <c r="U75" i="13"/>
  <c r="V75" i="13"/>
  <c r="L75" i="13"/>
  <c r="H36" i="1" l="1"/>
  <c r="S5" i="20"/>
  <c r="S20" i="20" s="1"/>
  <c r="B90" i="10"/>
  <c r="B91" i="10"/>
  <c r="F4" i="20"/>
  <c r="Y92" i="20"/>
  <c r="Z2" i="20"/>
  <c r="H37" i="1" l="1"/>
  <c r="H38" i="1" s="1"/>
  <c r="T5" i="20"/>
  <c r="T20" i="20" s="1"/>
  <c r="C90" i="10"/>
  <c r="C91" i="10"/>
  <c r="S21" i="20"/>
  <c r="S22" i="20" s="1"/>
  <c r="S26" i="20"/>
  <c r="F19" i="20"/>
  <c r="E4" i="20"/>
  <c r="BN4" i="20"/>
  <c r="Z92" i="20"/>
  <c r="AA2" i="20"/>
  <c r="T26" i="20" l="1"/>
  <c r="T21" i="20"/>
  <c r="T22" i="20" s="1"/>
  <c r="S72" i="20"/>
  <c r="S102" i="20"/>
  <c r="J5" i="20"/>
  <c r="J20" i="20" s="1"/>
  <c r="J21" i="20" s="1"/>
  <c r="J22" i="20" s="1"/>
  <c r="E19" i="20"/>
  <c r="BN19" i="20"/>
  <c r="AA92" i="20"/>
  <c r="AB2" i="20"/>
  <c r="DD134" i="13"/>
  <c r="DD133" i="13"/>
  <c r="DD132" i="13"/>
  <c r="DD131" i="13"/>
  <c r="DD130" i="13"/>
  <c r="DD129" i="13"/>
  <c r="DD128" i="13"/>
  <c r="DD127" i="13"/>
  <c r="DD126" i="13"/>
  <c r="DD125" i="13"/>
  <c r="DD124" i="13"/>
  <c r="DD123" i="13"/>
  <c r="CZ134" i="13"/>
  <c r="CZ133" i="13"/>
  <c r="CZ132" i="13"/>
  <c r="CZ131" i="13"/>
  <c r="CZ130" i="13"/>
  <c r="CZ129" i="13"/>
  <c r="CZ128" i="13"/>
  <c r="CZ127" i="13"/>
  <c r="CZ126" i="13"/>
  <c r="CZ125" i="13"/>
  <c r="CZ124" i="13"/>
  <c r="CZ123" i="13"/>
  <c r="CV134" i="13"/>
  <c r="CV133" i="13"/>
  <c r="CV132" i="13"/>
  <c r="CV131" i="13"/>
  <c r="CV130" i="13"/>
  <c r="CV129" i="13"/>
  <c r="CV128" i="13"/>
  <c r="CV127" i="13"/>
  <c r="CV126" i="13"/>
  <c r="CV125" i="13"/>
  <c r="CV124" i="13"/>
  <c r="CV123" i="13"/>
  <c r="CR134" i="13"/>
  <c r="CR133" i="13"/>
  <c r="CR132" i="13"/>
  <c r="CR131" i="13"/>
  <c r="CR130" i="13"/>
  <c r="CR129" i="13"/>
  <c r="CR128" i="13"/>
  <c r="CR127" i="13"/>
  <c r="CR126" i="13"/>
  <c r="CR125" i="13"/>
  <c r="CR124" i="13"/>
  <c r="CR123" i="13"/>
  <c r="CM134" i="13"/>
  <c r="CM133" i="13"/>
  <c r="CM132" i="13"/>
  <c r="CM131" i="13"/>
  <c r="CM130" i="13"/>
  <c r="CM129" i="13"/>
  <c r="CM128" i="13"/>
  <c r="CM127" i="13"/>
  <c r="CM126" i="13"/>
  <c r="CM125" i="13"/>
  <c r="CM124" i="13"/>
  <c r="CM123" i="13"/>
  <c r="CI134" i="13"/>
  <c r="CI133" i="13"/>
  <c r="CI132" i="13"/>
  <c r="CI131" i="13"/>
  <c r="CI130" i="13"/>
  <c r="CI129" i="13"/>
  <c r="CI128" i="13"/>
  <c r="CI127" i="13"/>
  <c r="CI126" i="13"/>
  <c r="CI125" i="13"/>
  <c r="CI124" i="13"/>
  <c r="CI123" i="13"/>
  <c r="CE134" i="13"/>
  <c r="CE133" i="13"/>
  <c r="CE132" i="13"/>
  <c r="CE131" i="13"/>
  <c r="CE130" i="13"/>
  <c r="CE129" i="13"/>
  <c r="CE128" i="13"/>
  <c r="CE127" i="13"/>
  <c r="CE126" i="13"/>
  <c r="CE125" i="13"/>
  <c r="CE124" i="13"/>
  <c r="CE123" i="13"/>
  <c r="CA134" i="13"/>
  <c r="CA133" i="13"/>
  <c r="CA132" i="13"/>
  <c r="CA131" i="13"/>
  <c r="CA130" i="13"/>
  <c r="CA129" i="13"/>
  <c r="CA128" i="13"/>
  <c r="CA127" i="13"/>
  <c r="CA126" i="13"/>
  <c r="CA125" i="13"/>
  <c r="CA124" i="13"/>
  <c r="CA123" i="13"/>
  <c r="BV134" i="13"/>
  <c r="BV133" i="13"/>
  <c r="BV132" i="13"/>
  <c r="BV131" i="13"/>
  <c r="BV130" i="13"/>
  <c r="BV129" i="13"/>
  <c r="BV128" i="13"/>
  <c r="BV127" i="13"/>
  <c r="BV126" i="13"/>
  <c r="BV125" i="13"/>
  <c r="BV124" i="13"/>
  <c r="BV123" i="13"/>
  <c r="BR134" i="13"/>
  <c r="BR133" i="13"/>
  <c r="BR132" i="13"/>
  <c r="BR131" i="13"/>
  <c r="BR130" i="13"/>
  <c r="BR129" i="13"/>
  <c r="BR128" i="13"/>
  <c r="BR127" i="13"/>
  <c r="BR124" i="13"/>
  <c r="BR123" i="13"/>
  <c r="BN134" i="13"/>
  <c r="BN133" i="13"/>
  <c r="BN132" i="13"/>
  <c r="BN131" i="13"/>
  <c r="BN130" i="13"/>
  <c r="BN129" i="13"/>
  <c r="BN128" i="13"/>
  <c r="BN127" i="13"/>
  <c r="BN124" i="13"/>
  <c r="BN123" i="13"/>
  <c r="BJ134" i="13"/>
  <c r="BJ133" i="13"/>
  <c r="BJ132" i="13"/>
  <c r="BJ131" i="13"/>
  <c r="BJ130" i="13"/>
  <c r="BJ129" i="13"/>
  <c r="BJ128" i="13"/>
  <c r="BJ127" i="13"/>
  <c r="BJ124" i="13"/>
  <c r="BJ123" i="13"/>
  <c r="BE134" i="13"/>
  <c r="BE133" i="13"/>
  <c r="BE132" i="13"/>
  <c r="BE131" i="13"/>
  <c r="BE130" i="13"/>
  <c r="BE129" i="13"/>
  <c r="BE128" i="13"/>
  <c r="BE127" i="13"/>
  <c r="BE124" i="13"/>
  <c r="BE123" i="13"/>
  <c r="BA134" i="13"/>
  <c r="BA133" i="13"/>
  <c r="BA132" i="13"/>
  <c r="BA131" i="13"/>
  <c r="BA130" i="13"/>
  <c r="BA129" i="13"/>
  <c r="BA128" i="13"/>
  <c r="BA127" i="13"/>
  <c r="BA124" i="13"/>
  <c r="BA123" i="13"/>
  <c r="AW134" i="13"/>
  <c r="AW133" i="13"/>
  <c r="AW132" i="13"/>
  <c r="AW131" i="13"/>
  <c r="AW130" i="13"/>
  <c r="AW129" i="13"/>
  <c r="AW124" i="13"/>
  <c r="AW123" i="13"/>
  <c r="AS134" i="13"/>
  <c r="AS133" i="13"/>
  <c r="AS132" i="13"/>
  <c r="AS131" i="13"/>
  <c r="AS130" i="13"/>
  <c r="AS129" i="13"/>
  <c r="AS124" i="13"/>
  <c r="AS123" i="13"/>
  <c r="AN134" i="13"/>
  <c r="AN133" i="13"/>
  <c r="AN132" i="13"/>
  <c r="AN131" i="13"/>
  <c r="AN130" i="13"/>
  <c r="AN129" i="13"/>
  <c r="AN128" i="13"/>
  <c r="AN127" i="13"/>
  <c r="AN124" i="13"/>
  <c r="AN123" i="13"/>
  <c r="AJ134" i="13"/>
  <c r="AJ133" i="13"/>
  <c r="AJ132" i="13"/>
  <c r="AJ131" i="13"/>
  <c r="AJ130" i="13"/>
  <c r="AJ129" i="13"/>
  <c r="AJ128" i="13"/>
  <c r="AJ127" i="13"/>
  <c r="AJ124" i="13"/>
  <c r="AJ123" i="13"/>
  <c r="AF134" i="13"/>
  <c r="AF133" i="13"/>
  <c r="AF132" i="13"/>
  <c r="AF131" i="13"/>
  <c r="AF130" i="13"/>
  <c r="AF129" i="13"/>
  <c r="AF128" i="13"/>
  <c r="AF127" i="13"/>
  <c r="AF124" i="13"/>
  <c r="AF123" i="13"/>
  <c r="AB134" i="13"/>
  <c r="AB133" i="13"/>
  <c r="AB132" i="13"/>
  <c r="AB131" i="13"/>
  <c r="AB130" i="13"/>
  <c r="AB129" i="13"/>
  <c r="AB128" i="13"/>
  <c r="AB127" i="13"/>
  <c r="AB126" i="13"/>
  <c r="AB125" i="13"/>
  <c r="AB124" i="13"/>
  <c r="AB123" i="13"/>
  <c r="W134" i="13"/>
  <c r="W133" i="13"/>
  <c r="W132" i="13"/>
  <c r="W131" i="13"/>
  <c r="W130" i="13"/>
  <c r="W129" i="13"/>
  <c r="W128" i="13"/>
  <c r="W127" i="13"/>
  <c r="W126" i="13"/>
  <c r="W125" i="13"/>
  <c r="W124" i="13"/>
  <c r="W123" i="13"/>
  <c r="S134" i="13"/>
  <c r="S133" i="13"/>
  <c r="S132" i="13"/>
  <c r="S131" i="13"/>
  <c r="S130" i="13"/>
  <c r="S129" i="13"/>
  <c r="S128" i="13"/>
  <c r="S127" i="13"/>
  <c r="S126" i="13"/>
  <c r="S125" i="13"/>
  <c r="S124" i="13"/>
  <c r="S123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K134" i="13"/>
  <c r="K133" i="13"/>
  <c r="K132" i="13"/>
  <c r="K131" i="13"/>
  <c r="K130" i="13"/>
  <c r="K129" i="13"/>
  <c r="K128" i="13"/>
  <c r="K127" i="13"/>
  <c r="K126" i="13"/>
  <c r="K125" i="13"/>
  <c r="K124" i="13"/>
  <c r="DD115" i="13"/>
  <c r="DD114" i="13"/>
  <c r="DD113" i="13"/>
  <c r="DD112" i="13"/>
  <c r="DD111" i="13"/>
  <c r="DD110" i="13"/>
  <c r="DD109" i="13"/>
  <c r="DD108" i="13"/>
  <c r="DD107" i="13"/>
  <c r="DD106" i="13"/>
  <c r="DD105" i="13"/>
  <c r="DD104" i="13"/>
  <c r="CZ115" i="13"/>
  <c r="CZ114" i="13"/>
  <c r="CZ113" i="13"/>
  <c r="CZ112" i="13"/>
  <c r="CZ111" i="13"/>
  <c r="CZ110" i="13"/>
  <c r="CZ109" i="13"/>
  <c r="CZ108" i="13"/>
  <c r="CZ107" i="13"/>
  <c r="CZ106" i="13"/>
  <c r="CZ105" i="13"/>
  <c r="CZ104" i="13"/>
  <c r="CV115" i="13"/>
  <c r="CV114" i="13"/>
  <c r="CV113" i="13"/>
  <c r="CV112" i="13"/>
  <c r="CV111" i="13"/>
  <c r="CV110" i="13"/>
  <c r="CV109" i="13"/>
  <c r="CV108" i="13"/>
  <c r="CV107" i="13"/>
  <c r="CV106" i="13"/>
  <c r="CV105" i="13"/>
  <c r="CV104" i="13"/>
  <c r="CR115" i="13"/>
  <c r="CR114" i="13"/>
  <c r="CR113" i="13"/>
  <c r="CR112" i="13"/>
  <c r="CR111" i="13"/>
  <c r="CR110" i="13"/>
  <c r="CR109" i="13"/>
  <c r="CR108" i="13"/>
  <c r="CR107" i="13"/>
  <c r="CR106" i="13"/>
  <c r="CR105" i="13"/>
  <c r="CR104" i="13"/>
  <c r="CM115" i="13"/>
  <c r="CM114" i="13"/>
  <c r="CM113" i="13"/>
  <c r="CM112" i="13"/>
  <c r="CM111" i="13"/>
  <c r="CM110" i="13"/>
  <c r="CM109" i="13"/>
  <c r="CM108" i="13"/>
  <c r="CM107" i="13"/>
  <c r="CM106" i="13"/>
  <c r="CM105" i="13"/>
  <c r="CM104" i="13"/>
  <c r="CI115" i="13"/>
  <c r="CI114" i="13"/>
  <c r="CI113" i="13"/>
  <c r="CI112" i="13"/>
  <c r="CI111" i="13"/>
  <c r="CI110" i="13"/>
  <c r="CI109" i="13"/>
  <c r="CI108" i="13"/>
  <c r="CI107" i="13"/>
  <c r="CI106" i="13"/>
  <c r="CI105" i="13"/>
  <c r="CI104" i="13"/>
  <c r="CE115" i="13"/>
  <c r="CE114" i="13"/>
  <c r="CE113" i="13"/>
  <c r="CE112" i="13"/>
  <c r="CE111" i="13"/>
  <c r="CE110" i="13"/>
  <c r="CE109" i="13"/>
  <c r="CE108" i="13"/>
  <c r="CE107" i="13"/>
  <c r="CE106" i="13"/>
  <c r="CE105" i="13"/>
  <c r="CE104" i="13"/>
  <c r="CA115" i="13"/>
  <c r="CA114" i="13"/>
  <c r="CA113" i="13"/>
  <c r="CA112" i="13"/>
  <c r="CA111" i="13"/>
  <c r="CA110" i="13"/>
  <c r="CA109" i="13"/>
  <c r="CA108" i="13"/>
  <c r="CA107" i="13"/>
  <c r="CA106" i="13"/>
  <c r="CA105" i="13"/>
  <c r="CA104" i="13"/>
  <c r="BV115" i="13"/>
  <c r="BV114" i="13"/>
  <c r="BV113" i="13"/>
  <c r="BV112" i="13"/>
  <c r="BV111" i="13"/>
  <c r="BV110" i="13"/>
  <c r="BV109" i="13"/>
  <c r="BV108" i="13"/>
  <c r="BV107" i="13"/>
  <c r="BV106" i="13"/>
  <c r="BV105" i="13"/>
  <c r="BV104" i="13"/>
  <c r="BR115" i="13"/>
  <c r="BR114" i="13"/>
  <c r="BR113" i="13"/>
  <c r="BR112" i="13"/>
  <c r="BR111" i="13"/>
  <c r="BR110" i="13"/>
  <c r="BR109" i="13"/>
  <c r="BR108" i="13"/>
  <c r="BR107" i="13"/>
  <c r="BR106" i="13"/>
  <c r="BR105" i="13"/>
  <c r="BR104" i="13"/>
  <c r="BN115" i="13"/>
  <c r="BN114" i="13"/>
  <c r="BN113" i="13"/>
  <c r="BN112" i="13"/>
  <c r="BN111" i="13"/>
  <c r="BN110" i="13"/>
  <c r="BN109" i="13"/>
  <c r="BN108" i="13"/>
  <c r="BN107" i="13"/>
  <c r="BN106" i="13"/>
  <c r="BN105" i="13"/>
  <c r="BN104" i="13"/>
  <c r="BJ115" i="13"/>
  <c r="BJ114" i="13"/>
  <c r="BJ113" i="13"/>
  <c r="BJ112" i="13"/>
  <c r="BJ111" i="13"/>
  <c r="BJ110" i="13"/>
  <c r="BJ109" i="13"/>
  <c r="BJ108" i="13"/>
  <c r="BJ106" i="13"/>
  <c r="BJ105" i="13"/>
  <c r="BJ104" i="13"/>
  <c r="BE112" i="13"/>
  <c r="BE110" i="13"/>
  <c r="BE108" i="13"/>
  <c r="BE106" i="13"/>
  <c r="BE105" i="13"/>
  <c r="BE104" i="13"/>
  <c r="BA110" i="13"/>
  <c r="AW110" i="13"/>
  <c r="AW106" i="13"/>
  <c r="AS110" i="13"/>
  <c r="AS106" i="13"/>
  <c r="AN115" i="13"/>
  <c r="AN114" i="13"/>
  <c r="AN112" i="13"/>
  <c r="AN110" i="13"/>
  <c r="AN106" i="13"/>
  <c r="AJ115" i="13"/>
  <c r="AJ114" i="13"/>
  <c r="AJ113" i="13"/>
  <c r="AJ112" i="13"/>
  <c r="AJ111" i="13"/>
  <c r="AJ110" i="13"/>
  <c r="AJ109" i="13"/>
  <c r="AJ108" i="13"/>
  <c r="AJ107" i="13"/>
  <c r="AJ106" i="13"/>
  <c r="AF115" i="13"/>
  <c r="AF114" i="13"/>
  <c r="AF113" i="13"/>
  <c r="AF112" i="13"/>
  <c r="AF111" i="13"/>
  <c r="AF110" i="13"/>
  <c r="AF109" i="13"/>
  <c r="AF108" i="13"/>
  <c r="AF107" i="13"/>
  <c r="AF106" i="13"/>
  <c r="AF105" i="13"/>
  <c r="AF104" i="13"/>
  <c r="AB115" i="13"/>
  <c r="AB114" i="13"/>
  <c r="AB113" i="13"/>
  <c r="AB112" i="13"/>
  <c r="AB111" i="13"/>
  <c r="AB110" i="13"/>
  <c r="AB109" i="13"/>
  <c r="AB108" i="13"/>
  <c r="AB107" i="13"/>
  <c r="AB106" i="13"/>
  <c r="AB105" i="13"/>
  <c r="AB104" i="13"/>
  <c r="W115" i="13"/>
  <c r="W114" i="13"/>
  <c r="W113" i="13"/>
  <c r="W112" i="13"/>
  <c r="W111" i="13"/>
  <c r="W110" i="13"/>
  <c r="W109" i="13"/>
  <c r="W108" i="13"/>
  <c r="W107" i="13"/>
  <c r="W106" i="13"/>
  <c r="W105" i="13"/>
  <c r="W104" i="13"/>
  <c r="S115" i="13"/>
  <c r="S114" i="13"/>
  <c r="S113" i="13"/>
  <c r="S112" i="13"/>
  <c r="S111" i="13"/>
  <c r="S110" i="13"/>
  <c r="S109" i="13"/>
  <c r="S108" i="13"/>
  <c r="S107" i="13"/>
  <c r="S106" i="13"/>
  <c r="S105" i="13"/>
  <c r="S104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K115" i="13"/>
  <c r="K114" i="13"/>
  <c r="K113" i="13"/>
  <c r="K112" i="13"/>
  <c r="K111" i="13"/>
  <c r="K110" i="13"/>
  <c r="K109" i="13"/>
  <c r="K108" i="13"/>
  <c r="K107" i="13"/>
  <c r="K106" i="13"/>
  <c r="K105" i="13"/>
  <c r="T72" i="20" l="1"/>
  <c r="T102" i="20"/>
  <c r="J26" i="20"/>
  <c r="J72" i="20" s="1"/>
  <c r="E101" i="20"/>
  <c r="G5" i="20"/>
  <c r="AB92" i="20"/>
  <c r="AC2" i="20"/>
  <c r="AX20" i="13"/>
  <c r="AO124" i="13"/>
  <c r="AU20" i="13"/>
  <c r="AO123" i="13"/>
  <c r="BL21" i="13"/>
  <c r="BK21" i="13"/>
  <c r="BB21" i="13"/>
  <c r="AM21" i="13"/>
  <c r="AM92" i="13" s="1"/>
  <c r="AZ21" i="13"/>
  <c r="AV20" i="13"/>
  <c r="AV91" i="13" s="1"/>
  <c r="AT20" i="13"/>
  <c r="BI13" i="13"/>
  <c r="BH21" i="13"/>
  <c r="AY21" i="13"/>
  <c r="BC21" i="13"/>
  <c r="BK11" i="13"/>
  <c r="AQ21" i="13"/>
  <c r="AX21" i="13"/>
  <c r="AL13" i="13"/>
  <c r="BW105" i="13"/>
  <c r="CN105" i="13"/>
  <c r="DE105" i="13"/>
  <c r="BF123" i="13"/>
  <c r="BW123" i="13"/>
  <c r="CN123" i="13"/>
  <c r="BW104" i="13"/>
  <c r="CN104" i="13"/>
  <c r="DE104" i="13"/>
  <c r="BF124" i="13"/>
  <c r="BW124" i="13"/>
  <c r="CN124" i="13"/>
  <c r="DE124" i="13"/>
  <c r="CN125" i="13"/>
  <c r="DE125" i="13"/>
  <c r="X105" i="13"/>
  <c r="X125" i="13"/>
  <c r="X127" i="13"/>
  <c r="X129" i="13"/>
  <c r="X131" i="13"/>
  <c r="X133" i="13"/>
  <c r="AO127" i="13"/>
  <c r="AO129" i="13"/>
  <c r="AO131" i="13"/>
  <c r="AO133" i="13"/>
  <c r="BF127" i="13"/>
  <c r="BF129" i="13"/>
  <c r="BF131" i="13"/>
  <c r="BF133" i="13"/>
  <c r="BW127" i="13"/>
  <c r="BW129" i="13"/>
  <c r="BW131" i="13"/>
  <c r="BW133" i="13"/>
  <c r="CN127" i="13"/>
  <c r="CN129" i="13"/>
  <c r="CN131" i="13"/>
  <c r="CN133" i="13"/>
  <c r="DE127" i="13"/>
  <c r="DE129" i="13"/>
  <c r="DE131" i="13"/>
  <c r="DF131" i="13" s="1"/>
  <c r="DE133" i="13"/>
  <c r="DF133" i="13" s="1"/>
  <c r="X126" i="13"/>
  <c r="X128" i="13"/>
  <c r="X130" i="13"/>
  <c r="X132" i="13"/>
  <c r="X134" i="13"/>
  <c r="AO128" i="13"/>
  <c r="AO130" i="13"/>
  <c r="AO132" i="13"/>
  <c r="AO134" i="13"/>
  <c r="BF128" i="13"/>
  <c r="BF130" i="13"/>
  <c r="BF132" i="13"/>
  <c r="BF134" i="13"/>
  <c r="BW128" i="13"/>
  <c r="BW130" i="13"/>
  <c r="BW132" i="13"/>
  <c r="BW134" i="13"/>
  <c r="CN126" i="13"/>
  <c r="CN128" i="13"/>
  <c r="CN130" i="13"/>
  <c r="CN132" i="13"/>
  <c r="CN134" i="13"/>
  <c r="DE126" i="13"/>
  <c r="DE128" i="13"/>
  <c r="DE130" i="13"/>
  <c r="DE132" i="13"/>
  <c r="DE134" i="13"/>
  <c r="X124" i="13"/>
  <c r="X106" i="13"/>
  <c r="X108" i="13"/>
  <c r="X110" i="13"/>
  <c r="X112" i="13"/>
  <c r="X114" i="13"/>
  <c r="AO106" i="13"/>
  <c r="AO110" i="13"/>
  <c r="AO112" i="13"/>
  <c r="AO114" i="13"/>
  <c r="BF106" i="13"/>
  <c r="BF110" i="13"/>
  <c r="BW106" i="13"/>
  <c r="BW108" i="13"/>
  <c r="BW110" i="13"/>
  <c r="BW112" i="13"/>
  <c r="BW114" i="13"/>
  <c r="CN106" i="13"/>
  <c r="CN108" i="13"/>
  <c r="CN110" i="13"/>
  <c r="CN112" i="13"/>
  <c r="CN114" i="13"/>
  <c r="DE106" i="13"/>
  <c r="DE108" i="13"/>
  <c r="DE110" i="13"/>
  <c r="DE112" i="13"/>
  <c r="DE114" i="13"/>
  <c r="X107" i="13"/>
  <c r="X109" i="13"/>
  <c r="X111" i="13"/>
  <c r="X113" i="13"/>
  <c r="X115" i="13"/>
  <c r="AO115" i="13"/>
  <c r="BW109" i="13"/>
  <c r="BW111" i="13"/>
  <c r="BW113" i="13"/>
  <c r="BW115" i="13"/>
  <c r="CN107" i="13"/>
  <c r="CN109" i="13"/>
  <c r="CN111" i="13"/>
  <c r="CN113" i="13"/>
  <c r="CN115" i="13"/>
  <c r="DE107" i="13"/>
  <c r="DE109" i="13"/>
  <c r="DE111" i="13"/>
  <c r="DE113" i="13"/>
  <c r="DE115" i="13"/>
  <c r="M28" i="13"/>
  <c r="N28" i="13"/>
  <c r="P28" i="13"/>
  <c r="Q28" i="13"/>
  <c r="R28" i="13"/>
  <c r="T28" i="13"/>
  <c r="U28" i="13"/>
  <c r="V28" i="13"/>
  <c r="Y28" i="13"/>
  <c r="Z28" i="13"/>
  <c r="AA28" i="13"/>
  <c r="AC28" i="13"/>
  <c r="AD28" i="13"/>
  <c r="AE28" i="13"/>
  <c r="AG28" i="13"/>
  <c r="AH28" i="13"/>
  <c r="M30" i="13"/>
  <c r="N30" i="13"/>
  <c r="P30" i="13"/>
  <c r="Q30" i="13"/>
  <c r="R30" i="13"/>
  <c r="T30" i="13"/>
  <c r="U30" i="13"/>
  <c r="V30" i="13"/>
  <c r="Y30" i="13"/>
  <c r="Z30" i="13"/>
  <c r="AA30" i="13"/>
  <c r="AC30" i="13"/>
  <c r="AD30" i="13"/>
  <c r="AE30" i="13"/>
  <c r="AG30" i="13"/>
  <c r="AH30" i="13"/>
  <c r="M32" i="13"/>
  <c r="N32" i="13"/>
  <c r="P32" i="13"/>
  <c r="Q32" i="13"/>
  <c r="R32" i="13"/>
  <c r="T32" i="13"/>
  <c r="U32" i="13"/>
  <c r="V32" i="13"/>
  <c r="Y32" i="13"/>
  <c r="Z32" i="13"/>
  <c r="AA32" i="13"/>
  <c r="AC32" i="13"/>
  <c r="AD32" i="13"/>
  <c r="AE32" i="13"/>
  <c r="AG32" i="13"/>
  <c r="AH32" i="13"/>
  <c r="M33" i="13"/>
  <c r="N33" i="13"/>
  <c r="P33" i="13"/>
  <c r="Q33" i="13"/>
  <c r="R33" i="13"/>
  <c r="T33" i="13"/>
  <c r="U33" i="13"/>
  <c r="Y33" i="13"/>
  <c r="Z33" i="13"/>
  <c r="AA33" i="13"/>
  <c r="AC33" i="13"/>
  <c r="AD33" i="13"/>
  <c r="AE33" i="13"/>
  <c r="AG33" i="13"/>
  <c r="AH33" i="13"/>
  <c r="M34" i="13"/>
  <c r="N34" i="13"/>
  <c r="P34" i="13"/>
  <c r="Q34" i="13"/>
  <c r="R34" i="13"/>
  <c r="T34" i="13"/>
  <c r="U34" i="13"/>
  <c r="V34" i="13"/>
  <c r="Y34" i="13"/>
  <c r="Z34" i="13"/>
  <c r="AA34" i="13"/>
  <c r="AC34" i="13"/>
  <c r="AD34" i="13"/>
  <c r="AE34" i="13"/>
  <c r="AG34" i="13"/>
  <c r="AH34" i="13"/>
  <c r="M35" i="13"/>
  <c r="N35" i="13"/>
  <c r="P35" i="13"/>
  <c r="Q35" i="13"/>
  <c r="R35" i="13"/>
  <c r="T35" i="13"/>
  <c r="U35" i="13"/>
  <c r="V35" i="13"/>
  <c r="Y35" i="13"/>
  <c r="Z35" i="13"/>
  <c r="AA35" i="13"/>
  <c r="AC35" i="13"/>
  <c r="AD35" i="13"/>
  <c r="AE35" i="13"/>
  <c r="AG35" i="13"/>
  <c r="AH35" i="13"/>
  <c r="M36" i="13"/>
  <c r="N36" i="13"/>
  <c r="P36" i="13"/>
  <c r="Q36" i="13"/>
  <c r="R36" i="13"/>
  <c r="T36" i="13"/>
  <c r="U36" i="13"/>
  <c r="V36" i="13"/>
  <c r="Y36" i="13"/>
  <c r="Z36" i="13"/>
  <c r="AA36" i="13"/>
  <c r="AC36" i="13"/>
  <c r="AD36" i="13"/>
  <c r="AE36" i="13"/>
  <c r="AG36" i="13"/>
  <c r="AH36" i="13"/>
  <c r="M37" i="13"/>
  <c r="N37" i="13"/>
  <c r="P37" i="13"/>
  <c r="Q37" i="13"/>
  <c r="R37" i="13"/>
  <c r="T37" i="13"/>
  <c r="U37" i="13"/>
  <c r="V37" i="13"/>
  <c r="Y37" i="13"/>
  <c r="Z37" i="13"/>
  <c r="AA37" i="13"/>
  <c r="AC37" i="13"/>
  <c r="AD37" i="13"/>
  <c r="AE37" i="13"/>
  <c r="AG37" i="13"/>
  <c r="AH37" i="13"/>
  <c r="M38" i="13"/>
  <c r="N38" i="13"/>
  <c r="P38" i="13"/>
  <c r="Q38" i="13"/>
  <c r="R38" i="13"/>
  <c r="T38" i="13"/>
  <c r="U38" i="13"/>
  <c r="V38" i="13"/>
  <c r="Y38" i="13"/>
  <c r="Z38" i="13"/>
  <c r="AA38" i="13"/>
  <c r="AC38" i="13"/>
  <c r="AD38" i="13"/>
  <c r="AE38" i="13"/>
  <c r="AG38" i="13"/>
  <c r="AH38" i="13"/>
  <c r="L33" i="13"/>
  <c r="L34" i="13"/>
  <c r="L35" i="13"/>
  <c r="L36" i="13"/>
  <c r="L37" i="13"/>
  <c r="L38" i="13"/>
  <c r="L32" i="13"/>
  <c r="L30" i="13"/>
  <c r="L28" i="13"/>
  <c r="M15" i="13"/>
  <c r="N15" i="13"/>
  <c r="P15" i="13"/>
  <c r="R15" i="13"/>
  <c r="T15" i="13"/>
  <c r="U15" i="13"/>
  <c r="Z15" i="13"/>
  <c r="AA15" i="13"/>
  <c r="AC15" i="13"/>
  <c r="AD15" i="13"/>
  <c r="AE15" i="13"/>
  <c r="AG15" i="13"/>
  <c r="AH15" i="13"/>
  <c r="M16" i="13"/>
  <c r="N16" i="13"/>
  <c r="P16" i="13"/>
  <c r="R16" i="13"/>
  <c r="T16" i="13"/>
  <c r="U16" i="13"/>
  <c r="Z16" i="13"/>
  <c r="AA16" i="13"/>
  <c r="AC16" i="13"/>
  <c r="AD16" i="13"/>
  <c r="AE16" i="13"/>
  <c r="AG16" i="13"/>
  <c r="AH16" i="13"/>
  <c r="M17" i="13"/>
  <c r="N17" i="13"/>
  <c r="P17" i="13"/>
  <c r="R17" i="13"/>
  <c r="T17" i="13"/>
  <c r="U17" i="13"/>
  <c r="Z17" i="13"/>
  <c r="AA17" i="13"/>
  <c r="AC17" i="13"/>
  <c r="AD17" i="13"/>
  <c r="AE17" i="13"/>
  <c r="AG17" i="13"/>
  <c r="AH17" i="13"/>
  <c r="M18" i="13"/>
  <c r="N18" i="13"/>
  <c r="P18" i="13"/>
  <c r="P89" i="13" s="1"/>
  <c r="R18" i="13"/>
  <c r="T18" i="13"/>
  <c r="U18" i="13"/>
  <c r="Z18" i="13"/>
  <c r="AA18" i="13"/>
  <c r="AC18" i="13"/>
  <c r="AD18" i="13"/>
  <c r="AE18" i="13"/>
  <c r="AG18" i="13"/>
  <c r="AH18" i="13"/>
  <c r="M19" i="13"/>
  <c r="N19" i="13"/>
  <c r="P19" i="13"/>
  <c r="R19" i="13"/>
  <c r="T19" i="13"/>
  <c r="U19" i="13"/>
  <c r="Z19" i="13"/>
  <c r="AA19" i="13"/>
  <c r="AC19" i="13"/>
  <c r="AD19" i="13"/>
  <c r="AE19" i="13"/>
  <c r="AG19" i="13"/>
  <c r="AH19" i="13"/>
  <c r="L16" i="13"/>
  <c r="L17" i="13"/>
  <c r="L18" i="13"/>
  <c r="L19" i="13"/>
  <c r="L21" i="13"/>
  <c r="L15" i="13"/>
  <c r="DC136" i="13"/>
  <c r="DB136" i="13"/>
  <c r="DA136" i="13"/>
  <c r="CY136" i="13"/>
  <c r="CX136" i="13"/>
  <c r="CW136" i="13"/>
  <c r="CU136" i="13"/>
  <c r="CT136" i="13"/>
  <c r="CS136" i="13"/>
  <c r="CQ136" i="13"/>
  <c r="CP136" i="13"/>
  <c r="CO136" i="13"/>
  <c r="CL136" i="13"/>
  <c r="CK136" i="13"/>
  <c r="CJ136" i="13"/>
  <c r="CH136" i="13"/>
  <c r="CG136" i="13"/>
  <c r="CF136" i="13"/>
  <c r="CD136" i="13"/>
  <c r="CC136" i="13"/>
  <c r="CB136" i="13"/>
  <c r="BZ136" i="13"/>
  <c r="BY136" i="13"/>
  <c r="BX136" i="13"/>
  <c r="BU136" i="13"/>
  <c r="BT136" i="13"/>
  <c r="BS136" i="13"/>
  <c r="AA136" i="13"/>
  <c r="Z136" i="13"/>
  <c r="Y136" i="13"/>
  <c r="V136" i="13"/>
  <c r="U136" i="13"/>
  <c r="T136" i="13"/>
  <c r="R136" i="13"/>
  <c r="Q136" i="13"/>
  <c r="P136" i="13"/>
  <c r="N136" i="13"/>
  <c r="M136" i="13"/>
  <c r="L136" i="13"/>
  <c r="J136" i="13"/>
  <c r="I136" i="13"/>
  <c r="H136" i="13"/>
  <c r="G136" i="13"/>
  <c r="F136" i="13"/>
  <c r="E136" i="13"/>
  <c r="D136" i="13"/>
  <c r="C136" i="13"/>
  <c r="DC135" i="13"/>
  <c r="DB135" i="13"/>
  <c r="DA135" i="13"/>
  <c r="CY135" i="13"/>
  <c r="CX135" i="13"/>
  <c r="CW135" i="13"/>
  <c r="CU135" i="13"/>
  <c r="CT135" i="13"/>
  <c r="CS135" i="13"/>
  <c r="CQ135" i="13"/>
  <c r="CP135" i="13"/>
  <c r="CO135" i="13"/>
  <c r="CL135" i="13"/>
  <c r="CK135" i="13"/>
  <c r="CJ135" i="13"/>
  <c r="CH135" i="13"/>
  <c r="CG135" i="13"/>
  <c r="CF135" i="13"/>
  <c r="CD135" i="13"/>
  <c r="CC135" i="13"/>
  <c r="CB135" i="13"/>
  <c r="BZ135" i="13"/>
  <c r="BY135" i="13"/>
  <c r="BX135" i="13"/>
  <c r="BU135" i="13"/>
  <c r="BT135" i="13"/>
  <c r="BS135" i="13"/>
  <c r="AA135" i="13"/>
  <c r="Z135" i="13"/>
  <c r="Y135" i="13"/>
  <c r="V135" i="13"/>
  <c r="U135" i="13"/>
  <c r="T135" i="13"/>
  <c r="R135" i="13"/>
  <c r="Q135" i="13"/>
  <c r="P135" i="13"/>
  <c r="N135" i="13"/>
  <c r="M135" i="13"/>
  <c r="L135" i="13"/>
  <c r="J135" i="13"/>
  <c r="I135" i="13"/>
  <c r="H135" i="13"/>
  <c r="G135" i="13"/>
  <c r="F135" i="13"/>
  <c r="E135" i="13"/>
  <c r="D135" i="13"/>
  <c r="C135" i="13"/>
  <c r="K123" i="13"/>
  <c r="X123" i="13" s="1"/>
  <c r="DC117" i="13"/>
  <c r="DB117" i="13"/>
  <c r="DA117" i="13"/>
  <c r="CY117" i="13"/>
  <c r="CX117" i="13"/>
  <c r="CW117" i="13"/>
  <c r="CU117" i="13"/>
  <c r="CT117" i="13"/>
  <c r="CS117" i="13"/>
  <c r="CQ117" i="13"/>
  <c r="CP117" i="13"/>
  <c r="CO117" i="13"/>
  <c r="CL117" i="13"/>
  <c r="CK117" i="13"/>
  <c r="CJ117" i="13"/>
  <c r="CH117" i="13"/>
  <c r="CG117" i="13"/>
  <c r="CF117" i="13"/>
  <c r="CD117" i="13"/>
  <c r="CC117" i="13"/>
  <c r="CB117" i="13"/>
  <c r="BZ117" i="13"/>
  <c r="BY117" i="13"/>
  <c r="BX117" i="13"/>
  <c r="BU117" i="13"/>
  <c r="BT117" i="13"/>
  <c r="BS117" i="13"/>
  <c r="AE117" i="13"/>
  <c r="AD117" i="13"/>
  <c r="AC117" i="13"/>
  <c r="AA117" i="13"/>
  <c r="Z117" i="13"/>
  <c r="Y117" i="13"/>
  <c r="V117" i="13"/>
  <c r="U117" i="13"/>
  <c r="T117" i="13"/>
  <c r="R117" i="13"/>
  <c r="Q117" i="13"/>
  <c r="P117" i="13"/>
  <c r="N117" i="13"/>
  <c r="M117" i="13"/>
  <c r="L117" i="13"/>
  <c r="J117" i="13"/>
  <c r="I117" i="13"/>
  <c r="H117" i="13"/>
  <c r="G117" i="13"/>
  <c r="F117" i="13"/>
  <c r="E117" i="13"/>
  <c r="D117" i="13"/>
  <c r="C117" i="13"/>
  <c r="DC116" i="13"/>
  <c r="DB116" i="13"/>
  <c r="DA116" i="13"/>
  <c r="CY116" i="13"/>
  <c r="CX116" i="13"/>
  <c r="CW116" i="13"/>
  <c r="CU116" i="13"/>
  <c r="CT116" i="13"/>
  <c r="CS116" i="13"/>
  <c r="CQ116" i="13"/>
  <c r="CP116" i="13"/>
  <c r="CO116" i="13"/>
  <c r="CL116" i="13"/>
  <c r="CK116" i="13"/>
  <c r="CJ116" i="13"/>
  <c r="CH116" i="13"/>
  <c r="CG116" i="13"/>
  <c r="CF116" i="13"/>
  <c r="CD116" i="13"/>
  <c r="CC116" i="13"/>
  <c r="CB116" i="13"/>
  <c r="BZ116" i="13"/>
  <c r="BY116" i="13"/>
  <c r="BX116" i="13"/>
  <c r="BU116" i="13"/>
  <c r="BT116" i="13"/>
  <c r="BS116" i="13"/>
  <c r="AE116" i="13"/>
  <c r="AD116" i="13"/>
  <c r="AC116" i="13"/>
  <c r="AA116" i="13"/>
  <c r="Z116" i="13"/>
  <c r="Y116" i="13"/>
  <c r="V116" i="13"/>
  <c r="U116" i="13"/>
  <c r="T116" i="13"/>
  <c r="R116" i="13"/>
  <c r="Q116" i="13"/>
  <c r="P116" i="13"/>
  <c r="N116" i="13"/>
  <c r="M116" i="13"/>
  <c r="L116" i="13"/>
  <c r="J116" i="13"/>
  <c r="I116" i="13"/>
  <c r="H116" i="13"/>
  <c r="G116" i="13"/>
  <c r="F116" i="13"/>
  <c r="E116" i="13"/>
  <c r="D116" i="13"/>
  <c r="C116" i="13"/>
  <c r="K104" i="13"/>
  <c r="F99" i="13"/>
  <c r="E99" i="13"/>
  <c r="D99" i="13"/>
  <c r="C99" i="13"/>
  <c r="F81" i="13"/>
  <c r="E81" i="13"/>
  <c r="D81" i="13"/>
  <c r="C81" i="13"/>
  <c r="F76" i="13"/>
  <c r="F78" i="13" s="1"/>
  <c r="E76" i="13"/>
  <c r="E78" i="13" s="1"/>
  <c r="E100" i="13" s="1"/>
  <c r="D76" i="13"/>
  <c r="D78" i="13" s="1"/>
  <c r="C76" i="13"/>
  <c r="C78" i="13" s="1"/>
  <c r="C100" i="13" s="1"/>
  <c r="DC75" i="13"/>
  <c r="DB75" i="13"/>
  <c r="DA75" i="13"/>
  <c r="CY75" i="13"/>
  <c r="CX75" i="13"/>
  <c r="CW75" i="13"/>
  <c r="CU75" i="13"/>
  <c r="CT75" i="13"/>
  <c r="CS75" i="13"/>
  <c r="CQ75" i="13"/>
  <c r="CP75" i="13"/>
  <c r="CO75" i="13"/>
  <c r="CL75" i="13"/>
  <c r="CK75" i="13"/>
  <c r="CJ75" i="13"/>
  <c r="CH75" i="13"/>
  <c r="CG75" i="13"/>
  <c r="CF75" i="13"/>
  <c r="CD75" i="13"/>
  <c r="CC75" i="13"/>
  <c r="CB75" i="13"/>
  <c r="BZ75" i="13"/>
  <c r="BY75" i="13"/>
  <c r="BX75" i="13"/>
  <c r="BU75" i="13"/>
  <c r="BT75" i="13"/>
  <c r="BS75" i="13"/>
  <c r="BQ75" i="13"/>
  <c r="BP75" i="13"/>
  <c r="J75" i="13"/>
  <c r="I75" i="13"/>
  <c r="H75" i="13"/>
  <c r="G75" i="13"/>
  <c r="DC74" i="13"/>
  <c r="DB74" i="13"/>
  <c r="DA74" i="13"/>
  <c r="CY74" i="13"/>
  <c r="CX74" i="13"/>
  <c r="CW74" i="13"/>
  <c r="CU74" i="13"/>
  <c r="CT74" i="13"/>
  <c r="CS74" i="13"/>
  <c r="CQ74" i="13"/>
  <c r="CP74" i="13"/>
  <c r="CO74" i="13"/>
  <c r="CL74" i="13"/>
  <c r="CK74" i="13"/>
  <c r="CJ74" i="13"/>
  <c r="CH74" i="13"/>
  <c r="CG74" i="13"/>
  <c r="CF74" i="13"/>
  <c r="CD74" i="13"/>
  <c r="CC74" i="13"/>
  <c r="CB74" i="13"/>
  <c r="BZ74" i="13"/>
  <c r="BY74" i="13"/>
  <c r="BX74" i="13"/>
  <c r="BU74" i="13"/>
  <c r="BT74" i="13"/>
  <c r="BS74" i="13"/>
  <c r="BQ74" i="13"/>
  <c r="BP74" i="13"/>
  <c r="BB74" i="13"/>
  <c r="J74" i="13"/>
  <c r="I74" i="13"/>
  <c r="H74" i="13"/>
  <c r="G74" i="13"/>
  <c r="DC73" i="13"/>
  <c r="DB73" i="13"/>
  <c r="DA73" i="13"/>
  <c r="CY73" i="13"/>
  <c r="CX73" i="13"/>
  <c r="CW73" i="13"/>
  <c r="CU73" i="13"/>
  <c r="CT73" i="13"/>
  <c r="CS73" i="13"/>
  <c r="CQ73" i="13"/>
  <c r="CP73" i="13"/>
  <c r="CO73" i="13"/>
  <c r="CL73" i="13"/>
  <c r="CK73" i="13"/>
  <c r="CJ73" i="13"/>
  <c r="CH73" i="13"/>
  <c r="CG73" i="13"/>
  <c r="CF73" i="13"/>
  <c r="CD73" i="13"/>
  <c r="CC73" i="13"/>
  <c r="CB73" i="13"/>
  <c r="BZ73" i="13"/>
  <c r="BY73" i="13"/>
  <c r="BX73" i="13"/>
  <c r="BU73" i="13"/>
  <c r="BT73" i="13"/>
  <c r="BS73" i="13"/>
  <c r="BQ73" i="13"/>
  <c r="BP73" i="13"/>
  <c r="BO73" i="13"/>
  <c r="BM73" i="13"/>
  <c r="BL73" i="13"/>
  <c r="BK73" i="13"/>
  <c r="BG73" i="13"/>
  <c r="BB73" i="13"/>
  <c r="AX73" i="13"/>
  <c r="AP73" i="13"/>
  <c r="AG73" i="13"/>
  <c r="J73" i="13"/>
  <c r="I73" i="13"/>
  <c r="H73" i="13"/>
  <c r="G73" i="13"/>
  <c r="DC72" i="13"/>
  <c r="DB72" i="13"/>
  <c r="DA72" i="13"/>
  <c r="CY72" i="13"/>
  <c r="CX72" i="13"/>
  <c r="CW72" i="13"/>
  <c r="CU72" i="13"/>
  <c r="CT72" i="13"/>
  <c r="CS72" i="13"/>
  <c r="CQ72" i="13"/>
  <c r="CP72" i="13"/>
  <c r="CO72" i="13"/>
  <c r="CL72" i="13"/>
  <c r="CK72" i="13"/>
  <c r="CJ72" i="13"/>
  <c r="CH72" i="13"/>
  <c r="CG72" i="13"/>
  <c r="CF72" i="13"/>
  <c r="CD72" i="13"/>
  <c r="CC72" i="13"/>
  <c r="CB72" i="13"/>
  <c r="BZ72" i="13"/>
  <c r="BY72" i="13"/>
  <c r="BX72" i="13"/>
  <c r="BU72" i="13"/>
  <c r="BT72" i="13"/>
  <c r="BS72" i="13"/>
  <c r="BQ72" i="13"/>
  <c r="BP72" i="13"/>
  <c r="BO72" i="13"/>
  <c r="BM72" i="13"/>
  <c r="BL72" i="13"/>
  <c r="BK72" i="13"/>
  <c r="J72" i="13"/>
  <c r="I72" i="13"/>
  <c r="H72" i="13"/>
  <c r="G72" i="13"/>
  <c r="DC71" i="13"/>
  <c r="DB71" i="13"/>
  <c r="DA71" i="13"/>
  <c r="CY71" i="13"/>
  <c r="CX71" i="13"/>
  <c r="CW71" i="13"/>
  <c r="CU71" i="13"/>
  <c r="CT71" i="13"/>
  <c r="CS71" i="13"/>
  <c r="CQ71" i="13"/>
  <c r="CP71" i="13"/>
  <c r="CO71" i="13"/>
  <c r="CL71" i="13"/>
  <c r="CK71" i="13"/>
  <c r="CJ71" i="13"/>
  <c r="CH71" i="13"/>
  <c r="CG71" i="13"/>
  <c r="CF71" i="13"/>
  <c r="CD71" i="13"/>
  <c r="CC71" i="13"/>
  <c r="CB71" i="13"/>
  <c r="BZ71" i="13"/>
  <c r="BY71" i="13"/>
  <c r="BX71" i="13"/>
  <c r="BU71" i="13"/>
  <c r="BT71" i="13"/>
  <c r="BS71" i="13"/>
  <c r="BQ71" i="13"/>
  <c r="BP71" i="13"/>
  <c r="BO71" i="13"/>
  <c r="BM71" i="13"/>
  <c r="BL71" i="13"/>
  <c r="BK71" i="13"/>
  <c r="BG71" i="13"/>
  <c r="BB71" i="13"/>
  <c r="AX71" i="13"/>
  <c r="AT71" i="13"/>
  <c r="AP71" i="13"/>
  <c r="AG71" i="13"/>
  <c r="J71" i="13"/>
  <c r="I71" i="13"/>
  <c r="H71" i="13"/>
  <c r="G71" i="13"/>
  <c r="DC70" i="13"/>
  <c r="DB70" i="13"/>
  <c r="DA70" i="13"/>
  <c r="CY70" i="13"/>
  <c r="CX70" i="13"/>
  <c r="CW70" i="13"/>
  <c r="CU70" i="13"/>
  <c r="CT70" i="13"/>
  <c r="CS70" i="13"/>
  <c r="CQ70" i="13"/>
  <c r="CP70" i="13"/>
  <c r="CO70" i="13"/>
  <c r="CL70" i="13"/>
  <c r="CK70" i="13"/>
  <c r="CJ70" i="13"/>
  <c r="CH70" i="13"/>
  <c r="CG70" i="13"/>
  <c r="CF70" i="13"/>
  <c r="CD70" i="13"/>
  <c r="CC70" i="13"/>
  <c r="CB70" i="13"/>
  <c r="BZ70" i="13"/>
  <c r="BY70" i="13"/>
  <c r="BX70" i="13"/>
  <c r="BU70" i="13"/>
  <c r="BT70" i="13"/>
  <c r="BS70" i="13"/>
  <c r="BQ70" i="13"/>
  <c r="BP70" i="13"/>
  <c r="BO70" i="13"/>
  <c r="BM70" i="13"/>
  <c r="BL70" i="13"/>
  <c r="BK70" i="13"/>
  <c r="BB70" i="13"/>
  <c r="AX70" i="13"/>
  <c r="AT70" i="13"/>
  <c r="J70" i="13"/>
  <c r="I70" i="13"/>
  <c r="H70" i="13"/>
  <c r="G70" i="13"/>
  <c r="DC69" i="13"/>
  <c r="DB69" i="13"/>
  <c r="DA69" i="13"/>
  <c r="CY69" i="13"/>
  <c r="CX69" i="13"/>
  <c r="CW69" i="13"/>
  <c r="CU69" i="13"/>
  <c r="CT69" i="13"/>
  <c r="CS69" i="13"/>
  <c r="CQ69" i="13"/>
  <c r="CP69" i="13"/>
  <c r="CO69" i="13"/>
  <c r="CL69" i="13"/>
  <c r="CK69" i="13"/>
  <c r="CJ69" i="13"/>
  <c r="CH69" i="13"/>
  <c r="CG69" i="13"/>
  <c r="CF69" i="13"/>
  <c r="CD69" i="13"/>
  <c r="CC69" i="13"/>
  <c r="CB69" i="13"/>
  <c r="BZ69" i="13"/>
  <c r="BY69" i="13"/>
  <c r="BX69" i="13"/>
  <c r="BU69" i="13"/>
  <c r="BT69" i="13"/>
  <c r="BS69" i="13"/>
  <c r="BQ69" i="13"/>
  <c r="BP69" i="13"/>
  <c r="BO69" i="13"/>
  <c r="BM69" i="13"/>
  <c r="BL69" i="13"/>
  <c r="BK69" i="13"/>
  <c r="BG69" i="13"/>
  <c r="BB69" i="13"/>
  <c r="AX69" i="13"/>
  <c r="AT69" i="13"/>
  <c r="AP69" i="13"/>
  <c r="AG69" i="13"/>
  <c r="AA76" i="13"/>
  <c r="Y76" i="13"/>
  <c r="U76" i="13"/>
  <c r="M76" i="13"/>
  <c r="J69" i="13"/>
  <c r="I69" i="13"/>
  <c r="H69" i="13"/>
  <c r="G69" i="13"/>
  <c r="DC67" i="13"/>
  <c r="DB67" i="13"/>
  <c r="DA67" i="13"/>
  <c r="CY67" i="13"/>
  <c r="CX67" i="13"/>
  <c r="CW67" i="13"/>
  <c r="CU67" i="13"/>
  <c r="CT67" i="13"/>
  <c r="CS67" i="13"/>
  <c r="CQ67" i="13"/>
  <c r="CP67" i="13"/>
  <c r="CO67" i="13"/>
  <c r="CL67" i="13"/>
  <c r="CK67" i="13"/>
  <c r="CJ67" i="13"/>
  <c r="CH67" i="13"/>
  <c r="CG67" i="13"/>
  <c r="CF67" i="13"/>
  <c r="CD67" i="13"/>
  <c r="CC67" i="13"/>
  <c r="CB67" i="13"/>
  <c r="BZ67" i="13"/>
  <c r="BY67" i="13"/>
  <c r="BX67" i="13"/>
  <c r="BU67" i="13"/>
  <c r="BT67" i="13"/>
  <c r="BS67" i="13"/>
  <c r="BQ67" i="13"/>
  <c r="BP67" i="13"/>
  <c r="J67" i="13"/>
  <c r="I67" i="13"/>
  <c r="H67" i="13"/>
  <c r="G67" i="13"/>
  <c r="DC65" i="13"/>
  <c r="DB65" i="13"/>
  <c r="DA65" i="13"/>
  <c r="CY65" i="13"/>
  <c r="CX65" i="13"/>
  <c r="CW65" i="13"/>
  <c r="CU65" i="13"/>
  <c r="CT65" i="13"/>
  <c r="CS65" i="13"/>
  <c r="CQ65" i="13"/>
  <c r="CP65" i="13"/>
  <c r="CO65" i="13"/>
  <c r="CL65" i="13"/>
  <c r="CK65" i="13"/>
  <c r="CJ65" i="13"/>
  <c r="CH65" i="13"/>
  <c r="CG65" i="13"/>
  <c r="CF65" i="13"/>
  <c r="CD65" i="13"/>
  <c r="CC65" i="13"/>
  <c r="CB65" i="13"/>
  <c r="BZ65" i="13"/>
  <c r="BY65" i="13"/>
  <c r="BX65" i="13"/>
  <c r="BU65" i="13"/>
  <c r="BT65" i="13"/>
  <c r="BS65" i="13"/>
  <c r="BQ65" i="13"/>
  <c r="BP65" i="13"/>
  <c r="J65" i="13"/>
  <c r="I65" i="13"/>
  <c r="H65" i="13"/>
  <c r="G65" i="13"/>
  <c r="E44" i="13"/>
  <c r="D44" i="13"/>
  <c r="E39" i="13"/>
  <c r="E41" i="13" s="1"/>
  <c r="D39" i="13"/>
  <c r="D41" i="13" s="1"/>
  <c r="DC38" i="13"/>
  <c r="DB38" i="13"/>
  <c r="DA38" i="13"/>
  <c r="CY38" i="13"/>
  <c r="CX38" i="13"/>
  <c r="CW38" i="13"/>
  <c r="CU38" i="13"/>
  <c r="CT38" i="13"/>
  <c r="CS38" i="13"/>
  <c r="CQ38" i="13"/>
  <c r="CP38" i="13"/>
  <c r="CO38" i="13"/>
  <c r="CL38" i="13"/>
  <c r="CK38" i="13"/>
  <c r="CJ38" i="13"/>
  <c r="CH38" i="13"/>
  <c r="CG38" i="13"/>
  <c r="CF38" i="13"/>
  <c r="CD38" i="13"/>
  <c r="CC38" i="13"/>
  <c r="CB38" i="13"/>
  <c r="BZ38" i="13"/>
  <c r="BY38" i="13"/>
  <c r="BX38" i="13"/>
  <c r="BU38" i="13"/>
  <c r="BT38" i="13"/>
  <c r="BS38" i="13"/>
  <c r="BQ38" i="13"/>
  <c r="BP38" i="13"/>
  <c r="BO38" i="13"/>
  <c r="BM38" i="13"/>
  <c r="BL38" i="13"/>
  <c r="BK38" i="13"/>
  <c r="BI38" i="13"/>
  <c r="BH38" i="13"/>
  <c r="BG38" i="13"/>
  <c r="BD38" i="13"/>
  <c r="BC38" i="13"/>
  <c r="BB38" i="13"/>
  <c r="AZ38" i="13"/>
  <c r="AY38" i="13"/>
  <c r="AX38" i="13"/>
  <c r="AV38" i="13"/>
  <c r="AU38" i="13"/>
  <c r="AT38" i="13"/>
  <c r="AR38" i="13"/>
  <c r="AQ38" i="13"/>
  <c r="AP38" i="13"/>
  <c r="AM38" i="13"/>
  <c r="AL38" i="13"/>
  <c r="AK38" i="13"/>
  <c r="AI38" i="13"/>
  <c r="J38" i="13"/>
  <c r="I38" i="13"/>
  <c r="H38" i="13"/>
  <c r="G38" i="13"/>
  <c r="F38" i="13"/>
  <c r="C38" i="13"/>
  <c r="DC37" i="13"/>
  <c r="DB37" i="13"/>
  <c r="DA37" i="13"/>
  <c r="CY37" i="13"/>
  <c r="CX37" i="13"/>
  <c r="CW37" i="13"/>
  <c r="CU37" i="13"/>
  <c r="CT37" i="13"/>
  <c r="CS37" i="13"/>
  <c r="CQ37" i="13"/>
  <c r="CP37" i="13"/>
  <c r="CO37" i="13"/>
  <c r="CL37" i="13"/>
  <c r="CK37" i="13"/>
  <c r="CJ37" i="13"/>
  <c r="CH37" i="13"/>
  <c r="CG37" i="13"/>
  <c r="CF37" i="13"/>
  <c r="CD37" i="13"/>
  <c r="CC37" i="13"/>
  <c r="CB37" i="13"/>
  <c r="BZ37" i="13"/>
  <c r="BY37" i="13"/>
  <c r="BX37" i="13"/>
  <c r="BU37" i="13"/>
  <c r="BT37" i="13"/>
  <c r="BS37" i="13"/>
  <c r="BQ37" i="13"/>
  <c r="BP37" i="13"/>
  <c r="BO37" i="13"/>
  <c r="BM37" i="13"/>
  <c r="BL37" i="13"/>
  <c r="BK37" i="13"/>
  <c r="BI37" i="13"/>
  <c r="BH37" i="13"/>
  <c r="BG37" i="13"/>
  <c r="BD37" i="13"/>
  <c r="BC37" i="13"/>
  <c r="BB37" i="13"/>
  <c r="AZ37" i="13"/>
  <c r="AY37" i="13"/>
  <c r="AX37" i="13"/>
  <c r="AV37" i="13"/>
  <c r="AU37" i="13"/>
  <c r="AT37" i="13"/>
  <c r="AR37" i="13"/>
  <c r="AQ37" i="13"/>
  <c r="AP37" i="13"/>
  <c r="AM37" i="13"/>
  <c r="AL37" i="13"/>
  <c r="AK37" i="13"/>
  <c r="AI37" i="13"/>
  <c r="J37" i="13"/>
  <c r="I37" i="13"/>
  <c r="H37" i="13"/>
  <c r="G37" i="13"/>
  <c r="F37" i="13"/>
  <c r="C37" i="13"/>
  <c r="DC36" i="13"/>
  <c r="DB36" i="13"/>
  <c r="DA36" i="13"/>
  <c r="CY36" i="13"/>
  <c r="CX36" i="13"/>
  <c r="CW36" i="13"/>
  <c r="CU36" i="13"/>
  <c r="CT36" i="13"/>
  <c r="CS36" i="13"/>
  <c r="CQ36" i="13"/>
  <c r="CP36" i="13"/>
  <c r="CO36" i="13"/>
  <c r="CL36" i="13"/>
  <c r="CK36" i="13"/>
  <c r="CJ36" i="13"/>
  <c r="CH36" i="13"/>
  <c r="CG36" i="13"/>
  <c r="CF36" i="13"/>
  <c r="CD36" i="13"/>
  <c r="CC36" i="13"/>
  <c r="CB36" i="13"/>
  <c r="BZ36" i="13"/>
  <c r="BY36" i="13"/>
  <c r="BX36" i="13"/>
  <c r="BU36" i="13"/>
  <c r="BT36" i="13"/>
  <c r="BS36" i="13"/>
  <c r="BQ36" i="13"/>
  <c r="BP36" i="13"/>
  <c r="BO36" i="13"/>
  <c r="BM36" i="13"/>
  <c r="BL36" i="13"/>
  <c r="BK36" i="13"/>
  <c r="BI36" i="13"/>
  <c r="BH36" i="13"/>
  <c r="BG36" i="13"/>
  <c r="BD36" i="13"/>
  <c r="BC36" i="13"/>
  <c r="BB36" i="13"/>
  <c r="AZ36" i="13"/>
  <c r="AY36" i="13"/>
  <c r="AX36" i="13"/>
  <c r="AV36" i="13"/>
  <c r="AU36" i="13"/>
  <c r="AT36" i="13"/>
  <c r="AR36" i="13"/>
  <c r="AQ36" i="13"/>
  <c r="AP36" i="13"/>
  <c r="AM36" i="13"/>
  <c r="AL36" i="13"/>
  <c r="AK36" i="13"/>
  <c r="AI36" i="13"/>
  <c r="J36" i="13"/>
  <c r="I36" i="13"/>
  <c r="H36" i="13"/>
  <c r="G36" i="13"/>
  <c r="F36" i="13"/>
  <c r="C36" i="13"/>
  <c r="DC35" i="13"/>
  <c r="DB35" i="13"/>
  <c r="DA35" i="13"/>
  <c r="CY35" i="13"/>
  <c r="CX35" i="13"/>
  <c r="CW35" i="13"/>
  <c r="CU35" i="13"/>
  <c r="CT35" i="13"/>
  <c r="CS35" i="13"/>
  <c r="CQ35" i="13"/>
  <c r="CP35" i="13"/>
  <c r="CO35" i="13"/>
  <c r="CL35" i="13"/>
  <c r="CK35" i="13"/>
  <c r="CJ35" i="13"/>
  <c r="CH35" i="13"/>
  <c r="CG35" i="13"/>
  <c r="CF35" i="13"/>
  <c r="CD35" i="13"/>
  <c r="CC35" i="13"/>
  <c r="CB35" i="13"/>
  <c r="BZ35" i="13"/>
  <c r="BY35" i="13"/>
  <c r="BX35" i="13"/>
  <c r="BU35" i="13"/>
  <c r="BT35" i="13"/>
  <c r="BS35" i="13"/>
  <c r="BQ35" i="13"/>
  <c r="BP35" i="13"/>
  <c r="BO35" i="13"/>
  <c r="BM35" i="13"/>
  <c r="BL35" i="13"/>
  <c r="BK35" i="13"/>
  <c r="BI35" i="13"/>
  <c r="BH35" i="13"/>
  <c r="BG35" i="13"/>
  <c r="BD35" i="13"/>
  <c r="BC35" i="13"/>
  <c r="BB35" i="13"/>
  <c r="AZ35" i="13"/>
  <c r="AY35" i="13"/>
  <c r="AX35" i="13"/>
  <c r="AV35" i="13"/>
  <c r="AU35" i="13"/>
  <c r="AT35" i="13"/>
  <c r="AR35" i="13"/>
  <c r="AQ35" i="13"/>
  <c r="AP35" i="13"/>
  <c r="AM35" i="13"/>
  <c r="AL35" i="13"/>
  <c r="AK35" i="13"/>
  <c r="AI35" i="13"/>
  <c r="J35" i="13"/>
  <c r="I35" i="13"/>
  <c r="H35" i="13"/>
  <c r="G35" i="13"/>
  <c r="F35" i="13"/>
  <c r="C35" i="13"/>
  <c r="DC34" i="13"/>
  <c r="DB34" i="13"/>
  <c r="DA34" i="13"/>
  <c r="CY34" i="13"/>
  <c r="CX34" i="13"/>
  <c r="CW34" i="13"/>
  <c r="CU34" i="13"/>
  <c r="CT34" i="13"/>
  <c r="CS34" i="13"/>
  <c r="CQ34" i="13"/>
  <c r="CP34" i="13"/>
  <c r="CO34" i="13"/>
  <c r="CL34" i="13"/>
  <c r="CK34" i="13"/>
  <c r="CJ34" i="13"/>
  <c r="CH34" i="13"/>
  <c r="CG34" i="13"/>
  <c r="CF34" i="13"/>
  <c r="CD34" i="13"/>
  <c r="CC34" i="13"/>
  <c r="CB34" i="13"/>
  <c r="BZ34" i="13"/>
  <c r="BY34" i="13"/>
  <c r="BX34" i="13"/>
  <c r="BU34" i="13"/>
  <c r="BT34" i="13"/>
  <c r="BS34" i="13"/>
  <c r="BQ34" i="13"/>
  <c r="BP34" i="13"/>
  <c r="BO34" i="13"/>
  <c r="BM34" i="13"/>
  <c r="BL34" i="13"/>
  <c r="BK34" i="13"/>
  <c r="BI34" i="13"/>
  <c r="BH34" i="13"/>
  <c r="BG34" i="13"/>
  <c r="BD34" i="13"/>
  <c r="BC34" i="13"/>
  <c r="BB34" i="13"/>
  <c r="AZ34" i="13"/>
  <c r="AY34" i="13"/>
  <c r="AX34" i="13"/>
  <c r="AV34" i="13"/>
  <c r="AU34" i="13"/>
  <c r="AT34" i="13"/>
  <c r="AR34" i="13"/>
  <c r="AQ34" i="13"/>
  <c r="AP34" i="13"/>
  <c r="AM34" i="13"/>
  <c r="AL34" i="13"/>
  <c r="AK34" i="13"/>
  <c r="AI34" i="13"/>
  <c r="J34" i="13"/>
  <c r="I34" i="13"/>
  <c r="H34" i="13"/>
  <c r="G34" i="13"/>
  <c r="F34" i="13"/>
  <c r="C34" i="13"/>
  <c r="DC33" i="13"/>
  <c r="DB33" i="13"/>
  <c r="DA33" i="13"/>
  <c r="CY33" i="13"/>
  <c r="CX33" i="13"/>
  <c r="CW33" i="13"/>
  <c r="CU33" i="13"/>
  <c r="CT33" i="13"/>
  <c r="CS33" i="13"/>
  <c r="CQ33" i="13"/>
  <c r="CP33" i="13"/>
  <c r="CO33" i="13"/>
  <c r="CL33" i="13"/>
  <c r="CK33" i="13"/>
  <c r="CJ33" i="13"/>
  <c r="CH33" i="13"/>
  <c r="CG33" i="13"/>
  <c r="CF33" i="13"/>
  <c r="CD33" i="13"/>
  <c r="CC33" i="13"/>
  <c r="CB33" i="13"/>
  <c r="BZ33" i="13"/>
  <c r="BY33" i="13"/>
  <c r="BX33" i="13"/>
  <c r="BU33" i="13"/>
  <c r="BT33" i="13"/>
  <c r="BS33" i="13"/>
  <c r="BQ33" i="13"/>
  <c r="BP33" i="13"/>
  <c r="BO33" i="13"/>
  <c r="BM33" i="13"/>
  <c r="BL33" i="13"/>
  <c r="BK33" i="13"/>
  <c r="BI33" i="13"/>
  <c r="BH33" i="13"/>
  <c r="BG33" i="13"/>
  <c r="BD33" i="13"/>
  <c r="BC33" i="13"/>
  <c r="BB33" i="13"/>
  <c r="AZ33" i="13"/>
  <c r="AY33" i="13"/>
  <c r="AX33" i="13"/>
  <c r="AV33" i="13"/>
  <c r="AU33" i="13"/>
  <c r="AT33" i="13"/>
  <c r="AR33" i="13"/>
  <c r="AQ33" i="13"/>
  <c r="AP33" i="13"/>
  <c r="AM33" i="13"/>
  <c r="AL33" i="13"/>
  <c r="AK33" i="13"/>
  <c r="AI33" i="13"/>
  <c r="V33" i="13"/>
  <c r="J33" i="13"/>
  <c r="I33" i="13"/>
  <c r="H33" i="13"/>
  <c r="G33" i="13"/>
  <c r="F33" i="13"/>
  <c r="C33" i="13"/>
  <c r="DC32" i="13"/>
  <c r="DB32" i="13"/>
  <c r="DA32" i="13"/>
  <c r="CY32" i="13"/>
  <c r="CX32" i="13"/>
  <c r="CW32" i="13"/>
  <c r="CU32" i="13"/>
  <c r="CT32" i="13"/>
  <c r="CS32" i="13"/>
  <c r="CQ32" i="13"/>
  <c r="CP32" i="13"/>
  <c r="CO32" i="13"/>
  <c r="CL32" i="13"/>
  <c r="CK32" i="13"/>
  <c r="CJ32" i="13"/>
  <c r="CH32" i="13"/>
  <c r="CG32" i="13"/>
  <c r="CF32" i="13"/>
  <c r="CD32" i="13"/>
  <c r="CC32" i="13"/>
  <c r="CB32" i="13"/>
  <c r="BZ32" i="13"/>
  <c r="BY32" i="13"/>
  <c r="BX32" i="13"/>
  <c r="BU32" i="13"/>
  <c r="BT32" i="13"/>
  <c r="BS32" i="13"/>
  <c r="BQ32" i="13"/>
  <c r="BP32" i="13"/>
  <c r="BO32" i="13"/>
  <c r="BM32" i="13"/>
  <c r="BL32" i="13"/>
  <c r="BK32" i="13"/>
  <c r="BI32" i="13"/>
  <c r="BH32" i="13"/>
  <c r="BG32" i="13"/>
  <c r="BD32" i="13"/>
  <c r="BC32" i="13"/>
  <c r="BB32" i="13"/>
  <c r="AZ32" i="13"/>
  <c r="AY32" i="13"/>
  <c r="AX32" i="13"/>
  <c r="AV32" i="13"/>
  <c r="AU32" i="13"/>
  <c r="AT32" i="13"/>
  <c r="AR32" i="13"/>
  <c r="AQ32" i="13"/>
  <c r="AP32" i="13"/>
  <c r="AM32" i="13"/>
  <c r="AL32" i="13"/>
  <c r="AK32" i="13"/>
  <c r="AI32" i="13"/>
  <c r="J32" i="13"/>
  <c r="I32" i="13"/>
  <c r="H32" i="13"/>
  <c r="G32" i="13"/>
  <c r="F32" i="13"/>
  <c r="C32" i="13"/>
  <c r="DC30" i="13"/>
  <c r="DB30" i="13"/>
  <c r="DA30" i="13"/>
  <c r="CY30" i="13"/>
  <c r="CX30" i="13"/>
  <c r="CW30" i="13"/>
  <c r="CU30" i="13"/>
  <c r="CT30" i="13"/>
  <c r="CS30" i="13"/>
  <c r="CQ30" i="13"/>
  <c r="CP30" i="13"/>
  <c r="CO30" i="13"/>
  <c r="CL30" i="13"/>
  <c r="CK30" i="13"/>
  <c r="CJ30" i="13"/>
  <c r="CH30" i="13"/>
  <c r="CG30" i="13"/>
  <c r="CF30" i="13"/>
  <c r="CD30" i="13"/>
  <c r="CC30" i="13"/>
  <c r="CB30" i="13"/>
  <c r="BZ30" i="13"/>
  <c r="BY30" i="13"/>
  <c r="BX30" i="13"/>
  <c r="BU30" i="13"/>
  <c r="BT30" i="13"/>
  <c r="BS30" i="13"/>
  <c r="BQ30" i="13"/>
  <c r="BP30" i="13"/>
  <c r="BO30" i="13"/>
  <c r="BM30" i="13"/>
  <c r="BL30" i="13"/>
  <c r="BK30" i="13"/>
  <c r="BI30" i="13"/>
  <c r="BH30" i="13"/>
  <c r="BG30" i="13"/>
  <c r="BD30" i="13"/>
  <c r="BC30" i="13"/>
  <c r="BB30" i="13"/>
  <c r="AZ30" i="13"/>
  <c r="AY30" i="13"/>
  <c r="AX30" i="13"/>
  <c r="AV30" i="13"/>
  <c r="AU30" i="13"/>
  <c r="AT30" i="13"/>
  <c r="AR30" i="13"/>
  <c r="AQ30" i="13"/>
  <c r="AP30" i="13"/>
  <c r="AM30" i="13"/>
  <c r="AL30" i="13"/>
  <c r="AK30" i="13"/>
  <c r="AI30" i="13"/>
  <c r="J30" i="13"/>
  <c r="I30" i="13"/>
  <c r="H30" i="13"/>
  <c r="G30" i="13"/>
  <c r="F30" i="13"/>
  <c r="C30" i="13"/>
  <c r="DC28" i="13"/>
  <c r="DC44" i="13" s="1"/>
  <c r="DB28" i="13"/>
  <c r="DB44" i="13" s="1"/>
  <c r="DA28" i="13"/>
  <c r="CY28" i="13"/>
  <c r="CY44" i="13" s="1"/>
  <c r="CX28" i="13"/>
  <c r="CX44" i="13" s="1"/>
  <c r="CW28" i="13"/>
  <c r="CU28" i="13"/>
  <c r="CU44" i="13" s="1"/>
  <c r="CT28" i="13"/>
  <c r="CT44" i="13" s="1"/>
  <c r="CS28" i="13"/>
  <c r="CQ28" i="13"/>
  <c r="CQ44" i="13" s="1"/>
  <c r="CP28" i="13"/>
  <c r="CP44" i="13" s="1"/>
  <c r="CO28" i="13"/>
  <c r="CL28" i="13"/>
  <c r="CL44" i="13" s="1"/>
  <c r="CK28" i="13"/>
  <c r="CJ28" i="13"/>
  <c r="CJ44" i="13" s="1"/>
  <c r="CH28" i="13"/>
  <c r="CH44" i="13" s="1"/>
  <c r="CG28" i="13"/>
  <c r="CF28" i="13"/>
  <c r="CF44" i="13" s="1"/>
  <c r="CD28" i="13"/>
  <c r="CD44" i="13" s="1"/>
  <c r="CC28" i="13"/>
  <c r="CB28" i="13"/>
  <c r="CB44" i="13" s="1"/>
  <c r="BZ28" i="13"/>
  <c r="BZ44" i="13" s="1"/>
  <c r="BY28" i="13"/>
  <c r="BX28" i="13"/>
  <c r="BX44" i="13" s="1"/>
  <c r="BU28" i="13"/>
  <c r="BT28" i="13"/>
  <c r="BT44" i="13" s="1"/>
  <c r="BS28" i="13"/>
  <c r="BS44" i="13" s="1"/>
  <c r="BQ28" i="13"/>
  <c r="BP28" i="13"/>
  <c r="BP44" i="13" s="1"/>
  <c r="BO28" i="13"/>
  <c r="BM28" i="13"/>
  <c r="BL28" i="13"/>
  <c r="BK28" i="13"/>
  <c r="BI28" i="13"/>
  <c r="BH28" i="13"/>
  <c r="BG28" i="13"/>
  <c r="BD28" i="13"/>
  <c r="BC28" i="13"/>
  <c r="BB28" i="13"/>
  <c r="AK28" i="13"/>
  <c r="AI28" i="13"/>
  <c r="J28" i="13"/>
  <c r="I28" i="13"/>
  <c r="H28" i="13"/>
  <c r="G28" i="13"/>
  <c r="F28" i="13"/>
  <c r="C28" i="13"/>
  <c r="DC21" i="13"/>
  <c r="DB21" i="13"/>
  <c r="DA21" i="13"/>
  <c r="CY21" i="13"/>
  <c r="CX21" i="13"/>
  <c r="CW21" i="13"/>
  <c r="CU21" i="13"/>
  <c r="CT21" i="13"/>
  <c r="CS21" i="13"/>
  <c r="CQ21" i="13"/>
  <c r="CP21" i="13"/>
  <c r="CO21" i="13"/>
  <c r="CL21" i="13"/>
  <c r="CK21" i="13"/>
  <c r="CJ21" i="13"/>
  <c r="CH21" i="13"/>
  <c r="CG21" i="13"/>
  <c r="CF21" i="13"/>
  <c r="CD21" i="13"/>
  <c r="CC21" i="13"/>
  <c r="CB21" i="13"/>
  <c r="BZ21" i="13"/>
  <c r="BY21" i="13"/>
  <c r="BX21" i="13"/>
  <c r="BU21" i="13"/>
  <c r="BT21" i="13"/>
  <c r="BS21" i="13"/>
  <c r="BQ21" i="13"/>
  <c r="BP21" i="13"/>
  <c r="BM21" i="13"/>
  <c r="J21" i="13"/>
  <c r="I21" i="13"/>
  <c r="H21" i="13"/>
  <c r="G21" i="13"/>
  <c r="F21" i="13"/>
  <c r="E21" i="13"/>
  <c r="E92" i="13" s="1"/>
  <c r="D21" i="13"/>
  <c r="C21" i="13"/>
  <c r="C92" i="13" s="1"/>
  <c r="DC20" i="13"/>
  <c r="DB20" i="13"/>
  <c r="DA20" i="13"/>
  <c r="CY20" i="13"/>
  <c r="CX20" i="13"/>
  <c r="CW20" i="13"/>
  <c r="CU20" i="13"/>
  <c r="CT20" i="13"/>
  <c r="CS20" i="13"/>
  <c r="CQ20" i="13"/>
  <c r="CP20" i="13"/>
  <c r="CO20" i="13"/>
  <c r="CL20" i="13"/>
  <c r="CK20" i="13"/>
  <c r="CJ20" i="13"/>
  <c r="CH20" i="13"/>
  <c r="CG20" i="13"/>
  <c r="CF20" i="13"/>
  <c r="CD20" i="13"/>
  <c r="CC20" i="13"/>
  <c r="CB20" i="13"/>
  <c r="BZ20" i="13"/>
  <c r="BY20" i="13"/>
  <c r="BX20" i="13"/>
  <c r="BU20" i="13"/>
  <c r="BT20" i="13"/>
  <c r="BS20" i="13"/>
  <c r="BQ20" i="13"/>
  <c r="BP20" i="13"/>
  <c r="BO20" i="13"/>
  <c r="BM20" i="13"/>
  <c r="BL20" i="13"/>
  <c r="BK20" i="13"/>
  <c r="BI20" i="13"/>
  <c r="BH20" i="13"/>
  <c r="BH91" i="13" s="1"/>
  <c r="BG20" i="13"/>
  <c r="BD20" i="13"/>
  <c r="BD91" i="13" s="1"/>
  <c r="BC20" i="13"/>
  <c r="BB20" i="13"/>
  <c r="AZ20" i="13"/>
  <c r="AZ91" i="13" s="1"/>
  <c r="AY20" i="13"/>
  <c r="AQ20" i="13"/>
  <c r="AP20" i="13"/>
  <c r="AM20" i="13"/>
  <c r="AL20" i="13"/>
  <c r="AL91" i="13" s="1"/>
  <c r="AK20" i="13"/>
  <c r="AI20" i="13"/>
  <c r="J20" i="13"/>
  <c r="I20" i="13"/>
  <c r="G20" i="13"/>
  <c r="F20" i="13"/>
  <c r="F91" i="13" s="1"/>
  <c r="E20" i="13"/>
  <c r="D20" i="13"/>
  <c r="D91" i="13" s="1"/>
  <c r="C20" i="13"/>
  <c r="DC19" i="13"/>
  <c r="DB19" i="13"/>
  <c r="DA19" i="13"/>
  <c r="CY19" i="13"/>
  <c r="CX19" i="13"/>
  <c r="CW19" i="13"/>
  <c r="CU19" i="13"/>
  <c r="CT19" i="13"/>
  <c r="CS19" i="13"/>
  <c r="CQ19" i="13"/>
  <c r="CP19" i="13"/>
  <c r="CO19" i="13"/>
  <c r="CL19" i="13"/>
  <c r="CK19" i="13"/>
  <c r="CJ19" i="13"/>
  <c r="CH19" i="13"/>
  <c r="CG19" i="13"/>
  <c r="CF19" i="13"/>
  <c r="CD19" i="13"/>
  <c r="CC19" i="13"/>
  <c r="CB19" i="13"/>
  <c r="BZ19" i="13"/>
  <c r="BY19" i="13"/>
  <c r="BX19" i="13"/>
  <c r="BU19" i="13"/>
  <c r="BT19" i="13"/>
  <c r="BS19" i="13"/>
  <c r="BQ19" i="13"/>
  <c r="BP19" i="13"/>
  <c r="BO19" i="13"/>
  <c r="BM19" i="13"/>
  <c r="BL19" i="13"/>
  <c r="BK19" i="13"/>
  <c r="BI19" i="13"/>
  <c r="BH19" i="13"/>
  <c r="BG19" i="13"/>
  <c r="BD19" i="13"/>
  <c r="BC19" i="13"/>
  <c r="BB19" i="13"/>
  <c r="AZ19" i="13"/>
  <c r="AY19" i="13"/>
  <c r="AY90" i="13" s="1"/>
  <c r="AX19" i="13"/>
  <c r="AV19" i="13"/>
  <c r="AU19" i="13"/>
  <c r="AT19" i="13"/>
  <c r="AR19" i="13"/>
  <c r="AQ19" i="13"/>
  <c r="AQ90" i="13" s="1"/>
  <c r="AP19" i="13"/>
  <c r="AM19" i="13"/>
  <c r="AM90" i="13" s="1"/>
  <c r="AL19" i="13"/>
  <c r="AK19" i="13"/>
  <c r="AK90" i="13" s="1"/>
  <c r="AI19" i="13"/>
  <c r="J19" i="13"/>
  <c r="I19" i="13"/>
  <c r="H19" i="13"/>
  <c r="G19" i="13"/>
  <c r="F19" i="13"/>
  <c r="E19" i="13"/>
  <c r="E90" i="13" s="1"/>
  <c r="D19" i="13"/>
  <c r="C19" i="13"/>
  <c r="C90" i="13" s="1"/>
  <c r="DC18" i="13"/>
  <c r="DB18" i="13"/>
  <c r="DA18" i="13"/>
  <c r="CY18" i="13"/>
  <c r="CX18" i="13"/>
  <c r="CW18" i="13"/>
  <c r="CU18" i="13"/>
  <c r="CT18" i="13"/>
  <c r="CS18" i="13"/>
  <c r="CQ18" i="13"/>
  <c r="CP18" i="13"/>
  <c r="CO18" i="13"/>
  <c r="CL18" i="13"/>
  <c r="CK18" i="13"/>
  <c r="CJ18" i="13"/>
  <c r="CH18" i="13"/>
  <c r="CG18" i="13"/>
  <c r="CF18" i="13"/>
  <c r="CD18" i="13"/>
  <c r="CC18" i="13"/>
  <c r="CB18" i="13"/>
  <c r="BZ18" i="13"/>
  <c r="BY18" i="13"/>
  <c r="BX18" i="13"/>
  <c r="BU18" i="13"/>
  <c r="BT18" i="13"/>
  <c r="BS18" i="13"/>
  <c r="BQ18" i="13"/>
  <c r="BP18" i="13"/>
  <c r="BO18" i="13"/>
  <c r="BM18" i="13"/>
  <c r="BL18" i="13"/>
  <c r="BK18" i="13"/>
  <c r="BI18" i="13"/>
  <c r="BH18" i="13"/>
  <c r="BH89" i="13" s="1"/>
  <c r="BG18" i="13"/>
  <c r="BD18" i="13"/>
  <c r="BD89" i="13" s="1"/>
  <c r="BC18" i="13"/>
  <c r="BB18" i="13"/>
  <c r="BB89" i="13" s="1"/>
  <c r="AZ18" i="13"/>
  <c r="AZ89" i="13" s="1"/>
  <c r="AY18" i="13"/>
  <c r="AX18" i="13"/>
  <c r="AX89" i="13" s="1"/>
  <c r="AV18" i="13"/>
  <c r="AV89" i="13" s="1"/>
  <c r="AU18" i="13"/>
  <c r="AT18" i="13"/>
  <c r="AT89" i="13" s="1"/>
  <c r="AR18" i="13"/>
  <c r="AR89" i="13" s="1"/>
  <c r="AQ18" i="13"/>
  <c r="AP18" i="13"/>
  <c r="AP89" i="13" s="1"/>
  <c r="AM18" i="13"/>
  <c r="AL18" i="13"/>
  <c r="AL89" i="13" s="1"/>
  <c r="AK18" i="13"/>
  <c r="AI18" i="13"/>
  <c r="J18" i="13"/>
  <c r="I18" i="13"/>
  <c r="H18" i="13"/>
  <c r="G18" i="13"/>
  <c r="F18" i="13"/>
  <c r="F89" i="13" s="1"/>
  <c r="E18" i="13"/>
  <c r="D18" i="13"/>
  <c r="D89" i="13" s="1"/>
  <c r="C18" i="13"/>
  <c r="DC17" i="13"/>
  <c r="DB17" i="13"/>
  <c r="DA17" i="13"/>
  <c r="CY17" i="13"/>
  <c r="CX17" i="13"/>
  <c r="CW17" i="13"/>
  <c r="CU17" i="13"/>
  <c r="CT17" i="13"/>
  <c r="CS17" i="13"/>
  <c r="CQ17" i="13"/>
  <c r="CP17" i="13"/>
  <c r="CO17" i="13"/>
  <c r="CL17" i="13"/>
  <c r="CK17" i="13"/>
  <c r="CJ17" i="13"/>
  <c r="CH17" i="13"/>
  <c r="CG17" i="13"/>
  <c r="CF17" i="13"/>
  <c r="CD17" i="13"/>
  <c r="CC17" i="13"/>
  <c r="CB17" i="13"/>
  <c r="BZ17" i="13"/>
  <c r="BY17" i="13"/>
  <c r="BX17" i="13"/>
  <c r="BU17" i="13"/>
  <c r="BT17" i="13"/>
  <c r="BS17" i="13"/>
  <c r="BQ17" i="13"/>
  <c r="BP17" i="13"/>
  <c r="BO17" i="13"/>
  <c r="BM17" i="13"/>
  <c r="BL17" i="13"/>
  <c r="BK17" i="13"/>
  <c r="BI17" i="13"/>
  <c r="BH17" i="13"/>
  <c r="BG17" i="13"/>
  <c r="BD17" i="13"/>
  <c r="BC17" i="13"/>
  <c r="BB17" i="13"/>
  <c r="AZ17" i="13"/>
  <c r="AY17" i="13"/>
  <c r="AY88" i="13" s="1"/>
  <c r="AX17" i="13"/>
  <c r="AV17" i="13"/>
  <c r="AU17" i="13"/>
  <c r="AT17" i="13"/>
  <c r="AR17" i="13"/>
  <c r="AQ17" i="13"/>
  <c r="AQ88" i="13" s="1"/>
  <c r="AP17" i="13"/>
  <c r="AM17" i="13"/>
  <c r="AM88" i="13" s="1"/>
  <c r="AL17" i="13"/>
  <c r="AK17" i="13"/>
  <c r="AK88" i="13" s="1"/>
  <c r="AI17" i="13"/>
  <c r="J17" i="13"/>
  <c r="I17" i="13"/>
  <c r="H17" i="13"/>
  <c r="G17" i="13"/>
  <c r="F17" i="13"/>
  <c r="E17" i="13"/>
  <c r="E88" i="13" s="1"/>
  <c r="D17" i="13"/>
  <c r="C17" i="13"/>
  <c r="C88" i="13" s="1"/>
  <c r="DC16" i="13"/>
  <c r="DB16" i="13"/>
  <c r="DA16" i="13"/>
  <c r="CY16" i="13"/>
  <c r="CX16" i="13"/>
  <c r="CW16" i="13"/>
  <c r="CU16" i="13"/>
  <c r="CT16" i="13"/>
  <c r="CS16" i="13"/>
  <c r="CQ16" i="13"/>
  <c r="CP16" i="13"/>
  <c r="CO16" i="13"/>
  <c r="CL16" i="13"/>
  <c r="CK16" i="13"/>
  <c r="CJ16" i="13"/>
  <c r="CH16" i="13"/>
  <c r="CG16" i="13"/>
  <c r="CF16" i="13"/>
  <c r="CD16" i="13"/>
  <c r="CC16" i="13"/>
  <c r="CB16" i="13"/>
  <c r="BZ16" i="13"/>
  <c r="BY16" i="13"/>
  <c r="BX16" i="13"/>
  <c r="BU16" i="13"/>
  <c r="BT16" i="13"/>
  <c r="BS16" i="13"/>
  <c r="BQ16" i="13"/>
  <c r="BP16" i="13"/>
  <c r="BO16" i="13"/>
  <c r="BM16" i="13"/>
  <c r="BL16" i="13"/>
  <c r="BK16" i="13"/>
  <c r="BI16" i="13"/>
  <c r="BH16" i="13"/>
  <c r="BH87" i="13" s="1"/>
  <c r="BG16" i="13"/>
  <c r="BD16" i="13"/>
  <c r="BD87" i="13" s="1"/>
  <c r="BC16" i="13"/>
  <c r="BB16" i="13"/>
  <c r="AZ16" i="13"/>
  <c r="AZ87" i="13" s="1"/>
  <c r="AY16" i="13"/>
  <c r="AX16" i="13"/>
  <c r="AV16" i="13"/>
  <c r="AV87" i="13" s="1"/>
  <c r="AU16" i="13"/>
  <c r="AT16" i="13"/>
  <c r="AR16" i="13"/>
  <c r="AR87" i="13" s="1"/>
  <c r="AQ16" i="13"/>
  <c r="AP16" i="13"/>
  <c r="AP87" i="13" s="1"/>
  <c r="AM16" i="13"/>
  <c r="AL16" i="13"/>
  <c r="AL87" i="13" s="1"/>
  <c r="AK16" i="13"/>
  <c r="J16" i="13"/>
  <c r="I16" i="13"/>
  <c r="H16" i="13"/>
  <c r="G16" i="13"/>
  <c r="F16" i="13"/>
  <c r="F87" i="13" s="1"/>
  <c r="E16" i="13"/>
  <c r="D16" i="13"/>
  <c r="D87" i="13" s="1"/>
  <c r="C16" i="13"/>
  <c r="DC15" i="13"/>
  <c r="DB15" i="13"/>
  <c r="DA15" i="13"/>
  <c r="CY15" i="13"/>
  <c r="CX15" i="13"/>
  <c r="CW15" i="13"/>
  <c r="CU15" i="13"/>
  <c r="CT15" i="13"/>
  <c r="CS15" i="13"/>
  <c r="CQ15" i="13"/>
  <c r="CP15" i="13"/>
  <c r="CO15" i="13"/>
  <c r="CL15" i="13"/>
  <c r="CK15" i="13"/>
  <c r="CJ15" i="13"/>
  <c r="CH15" i="13"/>
  <c r="CG15" i="13"/>
  <c r="CF15" i="13"/>
  <c r="CD15" i="13"/>
  <c r="CC15" i="13"/>
  <c r="CB15" i="13"/>
  <c r="BZ15" i="13"/>
  <c r="BY15" i="13"/>
  <c r="BX15" i="13"/>
  <c r="BU15" i="13"/>
  <c r="BT15" i="13"/>
  <c r="BS15" i="13"/>
  <c r="BQ15" i="13"/>
  <c r="BP15" i="13"/>
  <c r="BO15" i="13"/>
  <c r="BM15" i="13"/>
  <c r="BL15" i="13"/>
  <c r="BK15" i="13"/>
  <c r="BI15" i="13"/>
  <c r="BH15" i="13"/>
  <c r="BG15" i="13"/>
  <c r="BD15" i="13"/>
  <c r="BC15" i="13"/>
  <c r="BB15" i="13"/>
  <c r="AZ15" i="13"/>
  <c r="AY15" i="13"/>
  <c r="AY86" i="13" s="1"/>
  <c r="AX15" i="13"/>
  <c r="AV15" i="13"/>
  <c r="AU15" i="13"/>
  <c r="AT15" i="13"/>
  <c r="AR15" i="13"/>
  <c r="AQ15" i="13"/>
  <c r="AQ86" i="13" s="1"/>
  <c r="AP15" i="13"/>
  <c r="AM15" i="13"/>
  <c r="AM86" i="13" s="1"/>
  <c r="AL15" i="13"/>
  <c r="AK15" i="13"/>
  <c r="AK86" i="13" s="1"/>
  <c r="AI15" i="13"/>
  <c r="J15" i="13"/>
  <c r="I15" i="13"/>
  <c r="H15" i="13"/>
  <c r="G15" i="13"/>
  <c r="F15" i="13"/>
  <c r="E15" i="13"/>
  <c r="D15" i="13"/>
  <c r="C15" i="13"/>
  <c r="DC13" i="13"/>
  <c r="DB13" i="13"/>
  <c r="DA13" i="13"/>
  <c r="CY13" i="13"/>
  <c r="CX13" i="13"/>
  <c r="CW13" i="13"/>
  <c r="CU13" i="13"/>
  <c r="CT13" i="13"/>
  <c r="CS13" i="13"/>
  <c r="CQ13" i="13"/>
  <c r="CP13" i="13"/>
  <c r="CO13" i="13"/>
  <c r="CL13" i="13"/>
  <c r="CK13" i="13"/>
  <c r="CJ13" i="13"/>
  <c r="CH13" i="13"/>
  <c r="CG13" i="13"/>
  <c r="CF13" i="13"/>
  <c r="CD13" i="13"/>
  <c r="CC13" i="13"/>
  <c r="CB13" i="13"/>
  <c r="BZ13" i="13"/>
  <c r="BY13" i="13"/>
  <c r="BX13" i="13"/>
  <c r="BU13" i="13"/>
  <c r="BT13" i="13"/>
  <c r="BS13" i="13"/>
  <c r="BQ13" i="13"/>
  <c r="BP13" i="13"/>
  <c r="G13" i="13"/>
  <c r="F13" i="13"/>
  <c r="E13" i="13"/>
  <c r="D13" i="13"/>
  <c r="C13" i="13"/>
  <c r="G11" i="13"/>
  <c r="DC11" i="13"/>
  <c r="DB11" i="13"/>
  <c r="DA11" i="13"/>
  <c r="CY11" i="13"/>
  <c r="CX11" i="13"/>
  <c r="CW11" i="13"/>
  <c r="CU11" i="13"/>
  <c r="CT11" i="13"/>
  <c r="CS11" i="13"/>
  <c r="CQ11" i="13"/>
  <c r="CP11" i="13"/>
  <c r="CO11" i="13"/>
  <c r="CL11" i="13"/>
  <c r="CK11" i="13"/>
  <c r="CJ11" i="13"/>
  <c r="CH11" i="13"/>
  <c r="CG11" i="13"/>
  <c r="CF11" i="13"/>
  <c r="CD11" i="13"/>
  <c r="CC11" i="13"/>
  <c r="CB11" i="13"/>
  <c r="BZ11" i="13"/>
  <c r="BY11" i="13"/>
  <c r="BX11" i="13"/>
  <c r="BU11" i="13"/>
  <c r="BT11" i="13"/>
  <c r="BS11" i="13"/>
  <c r="BQ11" i="13"/>
  <c r="BP11" i="13"/>
  <c r="BO11" i="13"/>
  <c r="BI11" i="13"/>
  <c r="F11" i="13"/>
  <c r="E11" i="13"/>
  <c r="D11" i="13"/>
  <c r="C11" i="13"/>
  <c r="J102" i="20" l="1"/>
  <c r="G20" i="20"/>
  <c r="G26" i="20" s="1"/>
  <c r="G102" i="20" s="1"/>
  <c r="AC92" i="20"/>
  <c r="AD2" i="20"/>
  <c r="BL11" i="13"/>
  <c r="BL45" i="13" s="1"/>
  <c r="BM11" i="13"/>
  <c r="BM45" i="13" s="1"/>
  <c r="DF127" i="13"/>
  <c r="AP21" i="13"/>
  <c r="AP55" i="13" s="1"/>
  <c r="AR21" i="13"/>
  <c r="AR92" i="13" s="1"/>
  <c r="BH11" i="13"/>
  <c r="AI21" i="13"/>
  <c r="AI92" i="13" s="1"/>
  <c r="BI21" i="13"/>
  <c r="BI92" i="13" s="1"/>
  <c r="BD21" i="13"/>
  <c r="BD92" i="13" s="1"/>
  <c r="BK86" i="13"/>
  <c r="BM86" i="13"/>
  <c r="BS86" i="13"/>
  <c r="BU86" i="13"/>
  <c r="BY86" i="13"/>
  <c r="CG86" i="13"/>
  <c r="CS86" i="13"/>
  <c r="CU86" i="13"/>
  <c r="DA86" i="13"/>
  <c r="DC86" i="13"/>
  <c r="H87" i="13"/>
  <c r="J87" i="13"/>
  <c r="BL87" i="13"/>
  <c r="BT87" i="13"/>
  <c r="BX87" i="13"/>
  <c r="BZ87" i="13"/>
  <c r="CF87" i="13"/>
  <c r="CH87" i="13"/>
  <c r="CT87" i="13"/>
  <c r="DB87" i="13"/>
  <c r="G88" i="13"/>
  <c r="I88" i="13"/>
  <c r="BK88" i="13"/>
  <c r="BM88" i="13"/>
  <c r="BS88" i="13"/>
  <c r="BU88" i="13"/>
  <c r="BY88" i="13"/>
  <c r="CG88" i="13"/>
  <c r="CS88" i="13"/>
  <c r="CU88" i="13"/>
  <c r="DA88" i="13"/>
  <c r="DC88" i="13"/>
  <c r="H89" i="13"/>
  <c r="J89" i="13"/>
  <c r="BL89" i="13"/>
  <c r="BT89" i="13"/>
  <c r="BX89" i="13"/>
  <c r="BZ89" i="13"/>
  <c r="CF89" i="13"/>
  <c r="CH89" i="13"/>
  <c r="CT89" i="13"/>
  <c r="DB89" i="13"/>
  <c r="G90" i="13"/>
  <c r="I90" i="13"/>
  <c r="BK90" i="13"/>
  <c r="BM90" i="13"/>
  <c r="BS90" i="13"/>
  <c r="BU90" i="13"/>
  <c r="BY90" i="13"/>
  <c r="CG90" i="13"/>
  <c r="CS90" i="13"/>
  <c r="CU90" i="13"/>
  <c r="DA90" i="13"/>
  <c r="DC90" i="13"/>
  <c r="AP91" i="13"/>
  <c r="BP87" i="13"/>
  <c r="CB87" i="13"/>
  <c r="CD87" i="13"/>
  <c r="CJ87" i="13"/>
  <c r="CL87" i="13"/>
  <c r="CP87" i="13"/>
  <c r="CX87" i="13"/>
  <c r="BP89" i="13"/>
  <c r="CB89" i="13"/>
  <c r="CD89" i="13"/>
  <c r="CJ89" i="13"/>
  <c r="CL89" i="13"/>
  <c r="CP89" i="13"/>
  <c r="CX89" i="13"/>
  <c r="AT87" i="13"/>
  <c r="BB87" i="13"/>
  <c r="AX91" i="13"/>
  <c r="BL91" i="13"/>
  <c r="BT91" i="13"/>
  <c r="BX91" i="13"/>
  <c r="BZ91" i="13"/>
  <c r="CF91" i="13"/>
  <c r="CH91" i="13"/>
  <c r="CT91" i="13"/>
  <c r="DB91" i="13"/>
  <c r="G92" i="13"/>
  <c r="I92" i="13"/>
  <c r="BK92" i="13"/>
  <c r="BM92" i="13"/>
  <c r="DF129" i="13"/>
  <c r="AX87" i="13"/>
  <c r="BB91" i="13"/>
  <c r="BP91" i="13"/>
  <c r="CB91" i="13"/>
  <c r="CD91" i="13"/>
  <c r="CJ91" i="13"/>
  <c r="CL91" i="13"/>
  <c r="CP91" i="13"/>
  <c r="CX91" i="13"/>
  <c r="AT91" i="13"/>
  <c r="AU13" i="13"/>
  <c r="AU47" i="13" s="1"/>
  <c r="J91" i="13"/>
  <c r="AQ92" i="13"/>
  <c r="BS92" i="13"/>
  <c r="BU92" i="13"/>
  <c r="BY92" i="13"/>
  <c r="CG92" i="13"/>
  <c r="CS92" i="13"/>
  <c r="CU92" i="13"/>
  <c r="DA92" i="13"/>
  <c r="DC92" i="13"/>
  <c r="AY92" i="13"/>
  <c r="DF110" i="13"/>
  <c r="DG110" i="13" s="1"/>
  <c r="DF106" i="13"/>
  <c r="DG106" i="13" s="1"/>
  <c r="AU21" i="13"/>
  <c r="AU92" i="13" s="1"/>
  <c r="BO21" i="13"/>
  <c r="BR21" i="13" s="1"/>
  <c r="BG21" i="13"/>
  <c r="BG92" i="13" s="1"/>
  <c r="AT21" i="13"/>
  <c r="AT92" i="13" s="1"/>
  <c r="AK21" i="13"/>
  <c r="AK92" i="13" s="1"/>
  <c r="AZ13" i="13"/>
  <c r="AZ84" i="13" s="1"/>
  <c r="BC13" i="13"/>
  <c r="BC47" i="13" s="1"/>
  <c r="DF124" i="13"/>
  <c r="AG76" i="13"/>
  <c r="AG78" i="13" s="1"/>
  <c r="AG80" i="13" s="1"/>
  <c r="AG81" i="13" s="1"/>
  <c r="AI76" i="13"/>
  <c r="AI78" i="13" s="1"/>
  <c r="AI80" i="13" s="1"/>
  <c r="AU76" i="13"/>
  <c r="AU78" i="13" s="1"/>
  <c r="BC76" i="13"/>
  <c r="BC78" i="13" s="1"/>
  <c r="BG76" i="13"/>
  <c r="BG78" i="13" s="1"/>
  <c r="BG80" i="13" s="1"/>
  <c r="BI76" i="13"/>
  <c r="BI78" i="13" s="1"/>
  <c r="BI80" i="13" s="1"/>
  <c r="BI81" i="13" s="1"/>
  <c r="BO76" i="13"/>
  <c r="BO78" i="13" s="1"/>
  <c r="BQ76" i="13"/>
  <c r="BQ78" i="13" s="1"/>
  <c r="CC76" i="13"/>
  <c r="CC78" i="13" s="1"/>
  <c r="CC100" i="13" s="1"/>
  <c r="CK76" i="13"/>
  <c r="CK78" i="13" s="1"/>
  <c r="CO76" i="13"/>
  <c r="CO78" i="13" s="1"/>
  <c r="CO100" i="13" s="1"/>
  <c r="CQ76" i="13"/>
  <c r="CQ78" i="13" s="1"/>
  <c r="CW76" i="13"/>
  <c r="CW78" i="13" s="1"/>
  <c r="CW100" i="13" s="1"/>
  <c r="CY76" i="13"/>
  <c r="CY78" i="13" s="1"/>
  <c r="DF132" i="13"/>
  <c r="DF134" i="13"/>
  <c r="DF130" i="13"/>
  <c r="DF128" i="13"/>
  <c r="BB13" i="13"/>
  <c r="BB84" i="13" s="1"/>
  <c r="AR13" i="13"/>
  <c r="AR84" i="13" s="1"/>
  <c r="AK13" i="13"/>
  <c r="AK47" i="13" s="1"/>
  <c r="BV11" i="13"/>
  <c r="BV27" i="13" s="1"/>
  <c r="CV11" i="13"/>
  <c r="CV27" i="13" s="1"/>
  <c r="BR18" i="13"/>
  <c r="CR18" i="13"/>
  <c r="CZ18" i="13"/>
  <c r="CE19" i="13"/>
  <c r="CM19" i="13"/>
  <c r="BR20" i="13"/>
  <c r="CR20" i="13"/>
  <c r="CZ20" i="13"/>
  <c r="K30" i="13"/>
  <c r="BN30" i="13"/>
  <c r="BV30" i="13"/>
  <c r="CA30" i="13"/>
  <c r="CI30" i="13"/>
  <c r="CV30" i="13"/>
  <c r="DD30" i="13"/>
  <c r="F39" i="13"/>
  <c r="F41" i="13" s="1"/>
  <c r="F43" i="13" s="1"/>
  <c r="H39" i="13"/>
  <c r="H41" i="13" s="1"/>
  <c r="H43" i="13" s="1"/>
  <c r="J39" i="13"/>
  <c r="J41" i="13" s="1"/>
  <c r="J43" i="13" s="1"/>
  <c r="BB39" i="13"/>
  <c r="BB41" i="13" s="1"/>
  <c r="BD39" i="13"/>
  <c r="BD41" i="13" s="1"/>
  <c r="BK39" i="13"/>
  <c r="BK41" i="13" s="1"/>
  <c r="BM39" i="13"/>
  <c r="BM41" i="13" s="1"/>
  <c r="BS39" i="13"/>
  <c r="BS41" i="13" s="1"/>
  <c r="BU39" i="13"/>
  <c r="BU41" i="13" s="1"/>
  <c r="BU63" i="13" s="1"/>
  <c r="BY39" i="13"/>
  <c r="BY41" i="13" s="1"/>
  <c r="BY63" i="13" s="1"/>
  <c r="CB39" i="13"/>
  <c r="CB41" i="13" s="1"/>
  <c r="CB63" i="13" s="1"/>
  <c r="CD39" i="13"/>
  <c r="CD41" i="13" s="1"/>
  <c r="CG39" i="13"/>
  <c r="CG41" i="13" s="1"/>
  <c r="CG63" i="13" s="1"/>
  <c r="CJ39" i="13"/>
  <c r="CJ41" i="13" s="1"/>
  <c r="CL39" i="13"/>
  <c r="CL41" i="13" s="1"/>
  <c r="CL63" i="13" s="1"/>
  <c r="CS39" i="13"/>
  <c r="CS41" i="13" s="1"/>
  <c r="CS63" i="13" s="1"/>
  <c r="CU39" i="13"/>
  <c r="CU41" i="13" s="1"/>
  <c r="CU63" i="13" s="1"/>
  <c r="DA39" i="13"/>
  <c r="DA41" i="13" s="1"/>
  <c r="DA63" i="13" s="1"/>
  <c r="DC39" i="13"/>
  <c r="DC41" i="13" s="1"/>
  <c r="DC63" i="13" s="1"/>
  <c r="BA35" i="13"/>
  <c r="BN35" i="13"/>
  <c r="BV35" i="13"/>
  <c r="CA35" i="13"/>
  <c r="CI35" i="13"/>
  <c r="CV35" i="13"/>
  <c r="DD35" i="13"/>
  <c r="K36" i="13"/>
  <c r="BN37" i="13"/>
  <c r="BV37" i="13"/>
  <c r="CA37" i="13"/>
  <c r="CI37" i="13"/>
  <c r="CV37" i="13"/>
  <c r="DD37" i="13"/>
  <c r="K38" i="13"/>
  <c r="BA38" i="13"/>
  <c r="BN38" i="13"/>
  <c r="BV38" i="13"/>
  <c r="CA38" i="13"/>
  <c r="CI38" i="13"/>
  <c r="CV38" i="13"/>
  <c r="DD38" i="13"/>
  <c r="AF65" i="13"/>
  <c r="AN65" i="13"/>
  <c r="BN65" i="13"/>
  <c r="BV65" i="13"/>
  <c r="BV81" i="13" s="1"/>
  <c r="CV65" i="13"/>
  <c r="CV99" i="13" s="1"/>
  <c r="DD65" i="13"/>
  <c r="DD81" i="13" s="1"/>
  <c r="BQ39" i="13"/>
  <c r="BQ41" i="13" s="1"/>
  <c r="BQ63" i="13" s="1"/>
  <c r="BV32" i="13"/>
  <c r="BX39" i="13"/>
  <c r="BX41" i="13" s="1"/>
  <c r="BX63" i="13" s="1"/>
  <c r="BZ39" i="13"/>
  <c r="BZ41" i="13" s="1"/>
  <c r="BZ63" i="13" s="1"/>
  <c r="CC39" i="13"/>
  <c r="CC41" i="13" s="1"/>
  <c r="CC63" i="13" s="1"/>
  <c r="CF39" i="13"/>
  <c r="CF41" i="13" s="1"/>
  <c r="CF63" i="13" s="1"/>
  <c r="CH39" i="13"/>
  <c r="CH41" i="13" s="1"/>
  <c r="CH63" i="13" s="1"/>
  <c r="CK39" i="13"/>
  <c r="CK41" i="13" s="1"/>
  <c r="CK63" i="13" s="1"/>
  <c r="CO39" i="13"/>
  <c r="CO41" i="13" s="1"/>
  <c r="CO63" i="13" s="1"/>
  <c r="CQ39" i="13"/>
  <c r="CQ41" i="13" s="1"/>
  <c r="CQ63" i="13" s="1"/>
  <c r="CV32" i="13"/>
  <c r="CW39" i="13"/>
  <c r="CW41" i="13" s="1"/>
  <c r="CW63" i="13" s="1"/>
  <c r="CY39" i="13"/>
  <c r="CY41" i="13" s="1"/>
  <c r="CY63" i="13" s="1"/>
  <c r="DD32" i="13"/>
  <c r="K33" i="13"/>
  <c r="BV33" i="13"/>
  <c r="CA33" i="13"/>
  <c r="CI33" i="13"/>
  <c r="CV33" i="13"/>
  <c r="DD33" i="13"/>
  <c r="K34" i="13"/>
  <c r="BV34" i="13"/>
  <c r="CA34" i="13"/>
  <c r="CI34" i="13"/>
  <c r="CV34" i="13"/>
  <c r="DD34" i="13"/>
  <c r="K35" i="13"/>
  <c r="BV36" i="13"/>
  <c r="CA36" i="13"/>
  <c r="CI36" i="13"/>
  <c r="CV36" i="13"/>
  <c r="DD36" i="13"/>
  <c r="K37" i="13"/>
  <c r="CE17" i="13"/>
  <c r="CM17" i="13"/>
  <c r="BX84" i="13"/>
  <c r="BZ84" i="13"/>
  <c r="CF84" i="13"/>
  <c r="CH84" i="13"/>
  <c r="CT84" i="13"/>
  <c r="DB84" i="13"/>
  <c r="AD89" i="13"/>
  <c r="AI90" i="13"/>
  <c r="AU90" i="13"/>
  <c r="BC90" i="13"/>
  <c r="BG90" i="13"/>
  <c r="BI90" i="13"/>
  <c r="BO90" i="13"/>
  <c r="BQ90" i="13"/>
  <c r="CC90" i="13"/>
  <c r="CK90" i="13"/>
  <c r="CO90" i="13"/>
  <c r="CQ90" i="13"/>
  <c r="CW90" i="13"/>
  <c r="CY90" i="13"/>
  <c r="AE90" i="13"/>
  <c r="AC90" i="13"/>
  <c r="AE88" i="13"/>
  <c r="AC88" i="13"/>
  <c r="AE86" i="13"/>
  <c r="AC86" i="13"/>
  <c r="K135" i="13"/>
  <c r="S135" i="13"/>
  <c r="BV135" i="13"/>
  <c r="CA135" i="13"/>
  <c r="CI135" i="13"/>
  <c r="CV135" i="13"/>
  <c r="DD135" i="13"/>
  <c r="O136" i="13"/>
  <c r="W136" i="13"/>
  <c r="AB136" i="13"/>
  <c r="CE136" i="13"/>
  <c r="CM136" i="13"/>
  <c r="CR136" i="13"/>
  <c r="CZ136" i="13"/>
  <c r="W116" i="13"/>
  <c r="AB116" i="13"/>
  <c r="BN116" i="13"/>
  <c r="BV116" i="13"/>
  <c r="CA116" i="13"/>
  <c r="CI116" i="13"/>
  <c r="CV116" i="13"/>
  <c r="DD116" i="13"/>
  <c r="O117" i="13"/>
  <c r="W117" i="13"/>
  <c r="AB117" i="13"/>
  <c r="BR117" i="13"/>
  <c r="CE117" i="13"/>
  <c r="CM117" i="13"/>
  <c r="CR117" i="13"/>
  <c r="CZ117" i="13"/>
  <c r="L89" i="13"/>
  <c r="L87" i="13"/>
  <c r="AH89" i="13"/>
  <c r="Z89" i="13"/>
  <c r="T89" i="13"/>
  <c r="N89" i="13"/>
  <c r="AH87" i="13"/>
  <c r="Z87" i="13"/>
  <c r="T87" i="13"/>
  <c r="N87" i="13"/>
  <c r="CB84" i="13"/>
  <c r="CD84" i="13"/>
  <c r="CJ84" i="13"/>
  <c r="CL84" i="13"/>
  <c r="CP84" i="13"/>
  <c r="CX84" i="13"/>
  <c r="AI86" i="13"/>
  <c r="AU86" i="13"/>
  <c r="BC86" i="13"/>
  <c r="BG86" i="13"/>
  <c r="BI86" i="13"/>
  <c r="BO86" i="13"/>
  <c r="BQ86" i="13"/>
  <c r="CC86" i="13"/>
  <c r="CK86" i="13"/>
  <c r="CO86" i="13"/>
  <c r="CQ86" i="13"/>
  <c r="CW86" i="13"/>
  <c r="CY86" i="13"/>
  <c r="AI88" i="13"/>
  <c r="AU88" i="13"/>
  <c r="BC88" i="13"/>
  <c r="BG88" i="13"/>
  <c r="BI88" i="13"/>
  <c r="BO88" i="13"/>
  <c r="BQ88" i="13"/>
  <c r="CC88" i="13"/>
  <c r="CK88" i="13"/>
  <c r="CO88" i="13"/>
  <c r="CQ88" i="13"/>
  <c r="CW88" i="13"/>
  <c r="CY88" i="13"/>
  <c r="AG90" i="13"/>
  <c r="BC92" i="13"/>
  <c r="BQ92" i="13"/>
  <c r="CC92" i="13"/>
  <c r="CK92" i="13"/>
  <c r="CO92" i="13"/>
  <c r="CQ92" i="13"/>
  <c r="CW92" i="13"/>
  <c r="CY92" i="13"/>
  <c r="K67" i="13"/>
  <c r="S67" i="13"/>
  <c r="AF67" i="13"/>
  <c r="AN67" i="13"/>
  <c r="AS67" i="13"/>
  <c r="BA67" i="13"/>
  <c r="BN67" i="13"/>
  <c r="BV67" i="13"/>
  <c r="CA67" i="13"/>
  <c r="CI67" i="13"/>
  <c r="CV67" i="13"/>
  <c r="DD67" i="13"/>
  <c r="G76" i="13"/>
  <c r="G78" i="13" s="1"/>
  <c r="G100" i="13" s="1"/>
  <c r="I76" i="13"/>
  <c r="I78" i="13" s="1"/>
  <c r="I100" i="13" s="1"/>
  <c r="Q76" i="13"/>
  <c r="Q78" i="13" s="1"/>
  <c r="Q80" i="13" s="1"/>
  <c r="AC76" i="13"/>
  <c r="AC78" i="13" s="1"/>
  <c r="AC80" i="13" s="1"/>
  <c r="AE76" i="13"/>
  <c r="AE78" i="13" s="1"/>
  <c r="AK76" i="13"/>
  <c r="AK78" i="13" s="1"/>
  <c r="AK80" i="13" s="1"/>
  <c r="AK81" i="13" s="1"/>
  <c r="AM76" i="13"/>
  <c r="AM78" i="13" s="1"/>
  <c r="AQ76" i="13"/>
  <c r="AQ78" i="13" s="1"/>
  <c r="AQ80" i="13" s="1"/>
  <c r="AY76" i="13"/>
  <c r="AY78" i="13" s="1"/>
  <c r="BK76" i="13"/>
  <c r="BK78" i="13" s="1"/>
  <c r="BM76" i="13"/>
  <c r="BM78" i="13" s="1"/>
  <c r="BS76" i="13"/>
  <c r="BS78" i="13" s="1"/>
  <c r="BU76" i="13"/>
  <c r="BU78" i="13" s="1"/>
  <c r="BU100" i="13" s="1"/>
  <c r="BY76" i="13"/>
  <c r="BY78" i="13" s="1"/>
  <c r="BY100" i="13" s="1"/>
  <c r="CG76" i="13"/>
  <c r="CG78" i="13" s="1"/>
  <c r="CS76" i="13"/>
  <c r="CS78" i="13" s="1"/>
  <c r="CU76" i="13"/>
  <c r="CU78" i="13" s="1"/>
  <c r="CU100" i="13" s="1"/>
  <c r="DA76" i="13"/>
  <c r="DA78" i="13" s="1"/>
  <c r="DA100" i="13" s="1"/>
  <c r="DC76" i="13"/>
  <c r="DC78" i="13" s="1"/>
  <c r="DC100" i="13" s="1"/>
  <c r="K70" i="13"/>
  <c r="S70" i="13"/>
  <c r="AF70" i="13"/>
  <c r="AN70" i="13"/>
  <c r="AS70" i="13"/>
  <c r="BA70" i="13"/>
  <c r="BN70" i="13"/>
  <c r="BV70" i="13"/>
  <c r="CA70" i="13"/>
  <c r="CI70" i="13"/>
  <c r="CV70" i="13"/>
  <c r="DD70" i="13"/>
  <c r="K71" i="13"/>
  <c r="S71" i="13"/>
  <c r="AF71" i="13"/>
  <c r="AN71" i="13"/>
  <c r="AS71" i="13"/>
  <c r="BA71" i="13"/>
  <c r="BN71" i="13"/>
  <c r="BV71" i="13"/>
  <c r="CA71" i="13"/>
  <c r="CI71" i="13"/>
  <c r="CV71" i="13"/>
  <c r="DD71" i="13"/>
  <c r="K72" i="13"/>
  <c r="S72" i="13"/>
  <c r="AF72" i="13"/>
  <c r="AN72" i="13"/>
  <c r="AS72" i="13"/>
  <c r="BA72" i="13"/>
  <c r="BN72" i="13"/>
  <c r="BV72" i="13"/>
  <c r="CA72" i="13"/>
  <c r="CI72" i="13"/>
  <c r="CV72" i="13"/>
  <c r="DD72" i="13"/>
  <c r="K73" i="13"/>
  <c r="S73" i="13"/>
  <c r="AF73" i="13"/>
  <c r="AN73" i="13"/>
  <c r="AS73" i="13"/>
  <c r="BA73" i="13"/>
  <c r="BN73" i="13"/>
  <c r="BV73" i="13"/>
  <c r="CA73" i="13"/>
  <c r="CI73" i="13"/>
  <c r="CV73" i="13"/>
  <c r="DD73" i="13"/>
  <c r="K74" i="13"/>
  <c r="S74" i="13"/>
  <c r="AF74" i="13"/>
  <c r="AN74" i="13"/>
  <c r="AS74" i="13"/>
  <c r="BA74" i="13"/>
  <c r="BN74" i="13"/>
  <c r="BV74" i="13"/>
  <c r="CA74" i="13"/>
  <c r="CI74" i="13"/>
  <c r="CV74" i="13"/>
  <c r="DD74" i="13"/>
  <c r="K75" i="13"/>
  <c r="S75" i="13"/>
  <c r="AF75" i="13"/>
  <c r="AN75" i="13"/>
  <c r="AS75" i="13"/>
  <c r="BA75" i="13"/>
  <c r="BN75" i="13"/>
  <c r="BV75" i="13"/>
  <c r="CA75" i="13"/>
  <c r="CI75" i="13"/>
  <c r="CV75" i="13"/>
  <c r="DD75" i="13"/>
  <c r="AA90" i="13"/>
  <c r="U90" i="13"/>
  <c r="M90" i="13"/>
  <c r="R89" i="13"/>
  <c r="AG88" i="13"/>
  <c r="AA88" i="13"/>
  <c r="U88" i="13"/>
  <c r="M88" i="13"/>
  <c r="AD87" i="13"/>
  <c r="R87" i="13"/>
  <c r="P87" i="13"/>
  <c r="AG86" i="13"/>
  <c r="BJ18" i="13"/>
  <c r="AW19" i="13"/>
  <c r="BE19" i="13"/>
  <c r="BG13" i="13"/>
  <c r="BG84" i="13" s="1"/>
  <c r="BJ20" i="13"/>
  <c r="AZ39" i="13"/>
  <c r="AZ41" i="13" s="1"/>
  <c r="BC39" i="13"/>
  <c r="BC41" i="13" s="1"/>
  <c r="BG39" i="13"/>
  <c r="BG41" i="13" s="1"/>
  <c r="BI39" i="13"/>
  <c r="BI41" i="13" s="1"/>
  <c r="BN32" i="13"/>
  <c r="BO39" i="13"/>
  <c r="BO41" i="13" s="1"/>
  <c r="BO43" i="13" s="1"/>
  <c r="BO44" i="13" s="1"/>
  <c r="BN33" i="13"/>
  <c r="BA34" i="13"/>
  <c r="BN34" i="13"/>
  <c r="BA36" i="13"/>
  <c r="BN36" i="13"/>
  <c r="AY13" i="13"/>
  <c r="AY47" i="13" s="1"/>
  <c r="BH13" i="13"/>
  <c r="AW17" i="13"/>
  <c r="BE17" i="13"/>
  <c r="BD13" i="13"/>
  <c r="BD84" i="13" s="1"/>
  <c r="S35" i="13"/>
  <c r="AF35" i="13"/>
  <c r="S34" i="13"/>
  <c r="AF34" i="13"/>
  <c r="S38" i="13"/>
  <c r="AN34" i="13"/>
  <c r="AS34" i="13"/>
  <c r="AN35" i="13"/>
  <c r="AS35" i="13"/>
  <c r="AS38" i="13"/>
  <c r="S30" i="13"/>
  <c r="AF30" i="13"/>
  <c r="AN30" i="13"/>
  <c r="AS30" i="13"/>
  <c r="BA30" i="13"/>
  <c r="M39" i="13"/>
  <c r="M41" i="13" s="1"/>
  <c r="M43" i="13" s="1"/>
  <c r="M44" i="13" s="1"/>
  <c r="P39" i="13"/>
  <c r="P41" i="13" s="1"/>
  <c r="P43" i="13" s="1"/>
  <c r="R39" i="13"/>
  <c r="R41" i="13" s="1"/>
  <c r="R43" i="13" s="1"/>
  <c r="U39" i="13"/>
  <c r="U41" i="13" s="1"/>
  <c r="U43" i="13" s="1"/>
  <c r="U44" i="13" s="1"/>
  <c r="Y39" i="13"/>
  <c r="Y41" i="13" s="1"/>
  <c r="Y43" i="13" s="1"/>
  <c r="Y44" i="13" s="1"/>
  <c r="AA39" i="13"/>
  <c r="AA41" i="13" s="1"/>
  <c r="AA43" i="13" s="1"/>
  <c r="AA44" i="13" s="1"/>
  <c r="AF32" i="13"/>
  <c r="AG39" i="13"/>
  <c r="AG41" i="13" s="1"/>
  <c r="AG43" i="13" s="1"/>
  <c r="AG44" i="13" s="1"/>
  <c r="AI39" i="13"/>
  <c r="AI41" i="13" s="1"/>
  <c r="AI43" i="13" s="1"/>
  <c r="AI44" i="13" s="1"/>
  <c r="AN32" i="13"/>
  <c r="AP39" i="13"/>
  <c r="AP41" i="13" s="1"/>
  <c r="AR39" i="13"/>
  <c r="AR41" i="13" s="1"/>
  <c r="AU39" i="13"/>
  <c r="AU41" i="13" s="1"/>
  <c r="AX39" i="13"/>
  <c r="AX41" i="13" s="1"/>
  <c r="S33" i="13"/>
  <c r="AF33" i="13"/>
  <c r="AN33" i="13"/>
  <c r="AS33" i="13"/>
  <c r="BA33" i="13"/>
  <c r="S36" i="13"/>
  <c r="AF36" i="13"/>
  <c r="AN36" i="13"/>
  <c r="AS36" i="13"/>
  <c r="S37" i="13"/>
  <c r="AF37" i="13"/>
  <c r="AN37" i="13"/>
  <c r="AS37" i="13"/>
  <c r="BA37" i="13"/>
  <c r="AJ18" i="13"/>
  <c r="O17" i="13"/>
  <c r="O19" i="13"/>
  <c r="AF38" i="13"/>
  <c r="AN38" i="13"/>
  <c r="CM11" i="13"/>
  <c r="CM27" i="13" s="1"/>
  <c r="K17" i="13"/>
  <c r="AS17" i="13"/>
  <c r="BA17" i="13"/>
  <c r="CA17" i="13"/>
  <c r="CI17" i="13"/>
  <c r="AF18" i="13"/>
  <c r="AN18" i="13"/>
  <c r="BN18" i="13"/>
  <c r="BV18" i="13"/>
  <c r="CV18" i="13"/>
  <c r="DD18" i="13"/>
  <c r="K19" i="13"/>
  <c r="AS19" i="13"/>
  <c r="BA19" i="13"/>
  <c r="CA19" i="13"/>
  <c r="CI19" i="13"/>
  <c r="AN20" i="13"/>
  <c r="BN20" i="13"/>
  <c r="BV20" i="13"/>
  <c r="CV20" i="13"/>
  <c r="DD20" i="13"/>
  <c r="O30" i="13"/>
  <c r="W30" i="13"/>
  <c r="AB30" i="13"/>
  <c r="AJ30" i="13"/>
  <c r="AW30" i="13"/>
  <c r="BE30" i="13"/>
  <c r="BJ30" i="13"/>
  <c r="BR30" i="13"/>
  <c r="CE30" i="13"/>
  <c r="CM30" i="13"/>
  <c r="CR30" i="13"/>
  <c r="CZ30" i="13"/>
  <c r="C39" i="13"/>
  <c r="C41" i="13" s="1"/>
  <c r="C63" i="13" s="1"/>
  <c r="G39" i="13"/>
  <c r="G41" i="13" s="1"/>
  <c r="G43" i="13" s="1"/>
  <c r="G44" i="13" s="1"/>
  <c r="I39" i="13"/>
  <c r="I41" i="13" s="1"/>
  <c r="I43" i="13" s="1"/>
  <c r="L39" i="13"/>
  <c r="L41" i="13" s="1"/>
  <c r="L43" i="13" s="1"/>
  <c r="N39" i="13"/>
  <c r="N41" i="13" s="1"/>
  <c r="N43" i="13" s="1"/>
  <c r="N44" i="13" s="1"/>
  <c r="Q39" i="13"/>
  <c r="Q41" i="13" s="1"/>
  <c r="Q43" i="13" s="1"/>
  <c r="Q44" i="13" s="1"/>
  <c r="T39" i="13"/>
  <c r="T41" i="13" s="1"/>
  <c r="T43" i="13" s="1"/>
  <c r="V39" i="13"/>
  <c r="V41" i="13" s="1"/>
  <c r="V43" i="13" s="1"/>
  <c r="AB32" i="13"/>
  <c r="AC39" i="13"/>
  <c r="AC41" i="13" s="1"/>
  <c r="AC43" i="13" s="1"/>
  <c r="AC44" i="13" s="1"/>
  <c r="AE39" i="13"/>
  <c r="AE41" i="13" s="1"/>
  <c r="AE43" i="13" s="1"/>
  <c r="AE44" i="13" s="1"/>
  <c r="AJ32" i="13"/>
  <c r="AK39" i="13"/>
  <c r="AK41" i="13" s="1"/>
  <c r="AK43" i="13" s="1"/>
  <c r="AK44" i="13" s="1"/>
  <c r="AM39" i="13"/>
  <c r="AM41" i="13" s="1"/>
  <c r="AQ39" i="13"/>
  <c r="AQ41" i="13" s="1"/>
  <c r="AT39" i="13"/>
  <c r="AT41" i="13" s="1"/>
  <c r="AV39" i="13"/>
  <c r="AV41" i="13" s="1"/>
  <c r="AY39" i="13"/>
  <c r="AY41" i="13" s="1"/>
  <c r="BJ32" i="13"/>
  <c r="BR32" i="13"/>
  <c r="CR32" i="13"/>
  <c r="CZ32" i="13"/>
  <c r="O33" i="13"/>
  <c r="W33" i="13"/>
  <c r="AB33" i="13"/>
  <c r="AJ33" i="13"/>
  <c r="AW33" i="13"/>
  <c r="BE33" i="13"/>
  <c r="BJ33" i="13"/>
  <c r="BR33" i="13"/>
  <c r="CE33" i="13"/>
  <c r="CM33" i="13"/>
  <c r="CR33" i="13"/>
  <c r="CZ33" i="13"/>
  <c r="O34" i="13"/>
  <c r="W34" i="13"/>
  <c r="AB34" i="13"/>
  <c r="AJ34" i="13"/>
  <c r="AW34" i="13"/>
  <c r="BE34" i="13"/>
  <c r="BJ34" i="13"/>
  <c r="BR34" i="13"/>
  <c r="CE34" i="13"/>
  <c r="CM34" i="13"/>
  <c r="CR34" i="13"/>
  <c r="CZ34" i="13"/>
  <c r="O35" i="13"/>
  <c r="W35" i="13"/>
  <c r="AB35" i="13"/>
  <c r="AJ35" i="13"/>
  <c r="AW35" i="13"/>
  <c r="BE35" i="13"/>
  <c r="BJ35" i="13"/>
  <c r="BR35" i="13"/>
  <c r="CE35" i="13"/>
  <c r="CM35" i="13"/>
  <c r="CR35" i="13"/>
  <c r="CZ35" i="13"/>
  <c r="O36" i="13"/>
  <c r="W36" i="13"/>
  <c r="AB36" i="13"/>
  <c r="AJ36" i="13"/>
  <c r="AW36" i="13"/>
  <c r="BE36" i="13"/>
  <c r="BJ36" i="13"/>
  <c r="BR36" i="13"/>
  <c r="CE36" i="13"/>
  <c r="CM36" i="13"/>
  <c r="CR36" i="13"/>
  <c r="CZ36" i="13"/>
  <c r="O37" i="13"/>
  <c r="W37" i="13"/>
  <c r="AB37" i="13"/>
  <c r="AJ37" i="13"/>
  <c r="AW37" i="13"/>
  <c r="BE37" i="13"/>
  <c r="BJ37" i="13"/>
  <c r="BR37" i="13"/>
  <c r="CE37" i="13"/>
  <c r="CM37" i="13"/>
  <c r="CR37" i="13"/>
  <c r="CZ37" i="13"/>
  <c r="O38" i="13"/>
  <c r="W38" i="13"/>
  <c r="AB38" i="13"/>
  <c r="AJ38" i="13"/>
  <c r="AW38" i="13"/>
  <c r="BE38" i="13"/>
  <c r="BJ38" i="13"/>
  <c r="BR38" i="13"/>
  <c r="CE38" i="13"/>
  <c r="CM38" i="13"/>
  <c r="CR38" i="13"/>
  <c r="CZ38" i="13"/>
  <c r="AB65" i="13"/>
  <c r="AJ65" i="13"/>
  <c r="BJ65" i="13"/>
  <c r="BR65" i="13"/>
  <c r="CR65" i="13"/>
  <c r="CR81" i="13" s="1"/>
  <c r="CZ65" i="13"/>
  <c r="CZ99" i="13" s="1"/>
  <c r="O67" i="13"/>
  <c r="W67" i="13"/>
  <c r="AB67" i="13"/>
  <c r="AJ67" i="13"/>
  <c r="AW67" i="13"/>
  <c r="BE67" i="13"/>
  <c r="BJ67" i="13"/>
  <c r="BR67" i="13"/>
  <c r="CE67" i="13"/>
  <c r="CM67" i="13"/>
  <c r="CR67" i="13"/>
  <c r="CZ67" i="13"/>
  <c r="M78" i="13"/>
  <c r="U78" i="13"/>
  <c r="U80" i="13" s="1"/>
  <c r="Y78" i="13"/>
  <c r="Y80" i="13" s="1"/>
  <c r="Y81" i="13" s="1"/>
  <c r="AA78" i="13"/>
  <c r="AA80" i="13" s="1"/>
  <c r="O70" i="13"/>
  <c r="W70" i="13"/>
  <c r="AB70" i="13"/>
  <c r="AJ70" i="13"/>
  <c r="AW70" i="13"/>
  <c r="BE70" i="13"/>
  <c r="BJ70" i="13"/>
  <c r="BR70" i="13"/>
  <c r="CE70" i="13"/>
  <c r="CM70" i="13"/>
  <c r="CR70" i="13"/>
  <c r="CZ70" i="13"/>
  <c r="O71" i="13"/>
  <c r="W71" i="13"/>
  <c r="AB71" i="13"/>
  <c r="AJ71" i="13"/>
  <c r="AW71" i="13"/>
  <c r="BE71" i="13"/>
  <c r="BJ71" i="13"/>
  <c r="BR71" i="13"/>
  <c r="CE71" i="13"/>
  <c r="CM71" i="13"/>
  <c r="CR71" i="13"/>
  <c r="CZ71" i="13"/>
  <c r="O72" i="13"/>
  <c r="W72" i="13"/>
  <c r="AB72" i="13"/>
  <c r="AJ72" i="13"/>
  <c r="AW72" i="13"/>
  <c r="BE72" i="13"/>
  <c r="BJ72" i="13"/>
  <c r="BR72" i="13"/>
  <c r="CE72" i="13"/>
  <c r="CM72" i="13"/>
  <c r="CR72" i="13"/>
  <c r="CZ72" i="13"/>
  <c r="O73" i="13"/>
  <c r="W73" i="13"/>
  <c r="AB73" i="13"/>
  <c r="AJ73" i="13"/>
  <c r="AW73" i="13"/>
  <c r="BE73" i="13"/>
  <c r="BJ73" i="13"/>
  <c r="BR73" i="13"/>
  <c r="CE73" i="13"/>
  <c r="CM73" i="13"/>
  <c r="CR73" i="13"/>
  <c r="CZ73" i="13"/>
  <c r="O74" i="13"/>
  <c r="W74" i="13"/>
  <c r="AB74" i="13"/>
  <c r="AJ74" i="13"/>
  <c r="AW74" i="13"/>
  <c r="BE74" i="13"/>
  <c r="BJ74" i="13"/>
  <c r="BR74" i="13"/>
  <c r="CE74" i="13"/>
  <c r="CM74" i="13"/>
  <c r="CR74" i="13"/>
  <c r="CZ74" i="13"/>
  <c r="O75" i="13"/>
  <c r="W75" i="13"/>
  <c r="AB75" i="13"/>
  <c r="AJ75" i="13"/>
  <c r="AW75" i="13"/>
  <c r="BE75" i="13"/>
  <c r="BJ75" i="13"/>
  <c r="BR75" i="13"/>
  <c r="CE75" i="13"/>
  <c r="CM75" i="13"/>
  <c r="CR75" i="13"/>
  <c r="CZ75" i="13"/>
  <c r="X104" i="13"/>
  <c r="O116" i="13"/>
  <c r="BJ116" i="13"/>
  <c r="BR116" i="13"/>
  <c r="CE116" i="13"/>
  <c r="CM116" i="13"/>
  <c r="CR116" i="13"/>
  <c r="CZ116" i="13"/>
  <c r="K117" i="13"/>
  <c r="S117" i="13"/>
  <c r="AF117" i="13"/>
  <c r="BN117" i="13"/>
  <c r="BV117" i="13"/>
  <c r="CA117" i="13"/>
  <c r="CI117" i="13"/>
  <c r="CV117" i="13"/>
  <c r="DD117" i="13"/>
  <c r="O135" i="13"/>
  <c r="W135" i="13"/>
  <c r="AB135" i="13"/>
  <c r="CE135" i="13"/>
  <c r="CM135" i="13"/>
  <c r="CR135" i="13"/>
  <c r="CZ135" i="13"/>
  <c r="K136" i="13"/>
  <c r="S136" i="13"/>
  <c r="BV136" i="13"/>
  <c r="CA136" i="13"/>
  <c r="CI136" i="13"/>
  <c r="CV136" i="13"/>
  <c r="DD136" i="13"/>
  <c r="K116" i="13"/>
  <c r="S116" i="13"/>
  <c r="AF116" i="13"/>
  <c r="F82" i="13"/>
  <c r="F45" i="13"/>
  <c r="BL82" i="13"/>
  <c r="BL135" i="13" s="1"/>
  <c r="BP82" i="13"/>
  <c r="BP125" i="13" s="1"/>
  <c r="BP135" i="13" s="1"/>
  <c r="BP45" i="13"/>
  <c r="BP27" i="13"/>
  <c r="BX82" i="13"/>
  <c r="BX45" i="13"/>
  <c r="BX27" i="13"/>
  <c r="BZ82" i="13"/>
  <c r="BZ45" i="13"/>
  <c r="BZ27" i="13"/>
  <c r="CB82" i="13"/>
  <c r="CB45" i="13"/>
  <c r="CB27" i="13"/>
  <c r="CD82" i="13"/>
  <c r="CD45" i="13"/>
  <c r="CD27" i="13"/>
  <c r="CF82" i="13"/>
  <c r="CF45" i="13"/>
  <c r="CF27" i="13"/>
  <c r="CH82" i="13"/>
  <c r="CH45" i="13"/>
  <c r="CH27" i="13"/>
  <c r="CL82" i="13"/>
  <c r="CL45" i="13"/>
  <c r="CL27" i="13"/>
  <c r="CP82" i="13"/>
  <c r="CP45" i="13"/>
  <c r="CP27" i="13"/>
  <c r="CT82" i="13"/>
  <c r="CT45" i="13"/>
  <c r="CT27" i="13"/>
  <c r="CX82" i="13"/>
  <c r="CX45" i="13"/>
  <c r="CX27" i="13"/>
  <c r="DB82" i="13"/>
  <c r="DB45" i="13"/>
  <c r="DB27" i="13"/>
  <c r="D84" i="13"/>
  <c r="D47" i="13"/>
  <c r="AL84" i="13"/>
  <c r="AL47" i="13"/>
  <c r="BP84" i="13"/>
  <c r="BP47" i="13"/>
  <c r="BT84" i="13"/>
  <c r="BT47" i="13"/>
  <c r="CO84" i="13"/>
  <c r="CO47" i="13"/>
  <c r="CR13" i="13"/>
  <c r="CQ84" i="13"/>
  <c r="CQ47" i="13"/>
  <c r="CW84" i="13"/>
  <c r="CW47" i="13"/>
  <c r="CZ13" i="13"/>
  <c r="CY84" i="13"/>
  <c r="CY47" i="13"/>
  <c r="AA86" i="13"/>
  <c r="AA49" i="13"/>
  <c r="C82" i="13"/>
  <c r="C45" i="13"/>
  <c r="C27" i="13"/>
  <c r="E82" i="13"/>
  <c r="E45" i="13"/>
  <c r="E27" i="13"/>
  <c r="G82" i="13"/>
  <c r="G45" i="13"/>
  <c r="BI82" i="13"/>
  <c r="BI45" i="13"/>
  <c r="BK82" i="13"/>
  <c r="BK99" i="13" s="1"/>
  <c r="BK45" i="13"/>
  <c r="BO82" i="13"/>
  <c r="BO99" i="13" s="1"/>
  <c r="BO45" i="13"/>
  <c r="BQ82" i="13"/>
  <c r="BQ125" i="13" s="1"/>
  <c r="BQ135" i="13" s="1"/>
  <c r="BQ45" i="13"/>
  <c r="BQ27" i="13"/>
  <c r="BS82" i="13"/>
  <c r="BS45" i="13"/>
  <c r="BS27" i="13"/>
  <c r="BU82" i="13"/>
  <c r="BU45" i="13"/>
  <c r="BU27" i="13"/>
  <c r="BY82" i="13"/>
  <c r="BY45" i="13"/>
  <c r="BY27" i="13"/>
  <c r="CC82" i="13"/>
  <c r="CC45" i="13"/>
  <c r="CC27" i="13"/>
  <c r="CG82" i="13"/>
  <c r="CG45" i="13"/>
  <c r="CG27" i="13"/>
  <c r="CK82" i="13"/>
  <c r="CK45" i="13"/>
  <c r="CK27" i="13"/>
  <c r="CO82" i="13"/>
  <c r="CO45" i="13"/>
  <c r="CO27" i="13"/>
  <c r="CQ82" i="13"/>
  <c r="CQ45" i="13"/>
  <c r="CQ27" i="13"/>
  <c r="CS82" i="13"/>
  <c r="CS45" i="13"/>
  <c r="CS27" i="13"/>
  <c r="CU82" i="13"/>
  <c r="CU45" i="13"/>
  <c r="CU27" i="13"/>
  <c r="CW82" i="13"/>
  <c r="CW45" i="13"/>
  <c r="CW27" i="13"/>
  <c r="CY82" i="13"/>
  <c r="CY45" i="13"/>
  <c r="CY27" i="13"/>
  <c r="DA82" i="13"/>
  <c r="DA45" i="13"/>
  <c r="DA27" i="13"/>
  <c r="DC82" i="13"/>
  <c r="DC45" i="13"/>
  <c r="DC27" i="13"/>
  <c r="C84" i="13"/>
  <c r="C47" i="13"/>
  <c r="E84" i="13"/>
  <c r="E47" i="13"/>
  <c r="G84" i="13"/>
  <c r="G47" i="13"/>
  <c r="BI84" i="13"/>
  <c r="BI47" i="13"/>
  <c r="BQ84" i="13"/>
  <c r="BQ47" i="13"/>
  <c r="BS84" i="13"/>
  <c r="BS47" i="13"/>
  <c r="BU84" i="13"/>
  <c r="BU47" i="13"/>
  <c r="BY84" i="13"/>
  <c r="BY47" i="13"/>
  <c r="CC84" i="13"/>
  <c r="CC47" i="13"/>
  <c r="CG84" i="13"/>
  <c r="CG47" i="13"/>
  <c r="CK84" i="13"/>
  <c r="CK47" i="13"/>
  <c r="CS84" i="13"/>
  <c r="CS47" i="13"/>
  <c r="CV13" i="13"/>
  <c r="CU84" i="13"/>
  <c r="CU47" i="13"/>
  <c r="DA84" i="13"/>
  <c r="DA47" i="13"/>
  <c r="DD13" i="13"/>
  <c r="DC84" i="13"/>
  <c r="DC47" i="13"/>
  <c r="C86" i="13"/>
  <c r="C22" i="13"/>
  <c r="C24" i="13" s="1"/>
  <c r="C26" i="13" s="1"/>
  <c r="C49" i="13"/>
  <c r="E86" i="13"/>
  <c r="E49" i="13"/>
  <c r="E22" i="13"/>
  <c r="E24" i="13" s="1"/>
  <c r="E26" i="13" s="1"/>
  <c r="G86" i="13"/>
  <c r="G22" i="13"/>
  <c r="G24" i="13" s="1"/>
  <c r="G26" i="13" s="1"/>
  <c r="G27" i="13" s="1"/>
  <c r="G49" i="13"/>
  <c r="I86" i="13"/>
  <c r="I49" i="13"/>
  <c r="I22" i="13"/>
  <c r="M86" i="13"/>
  <c r="M49" i="13"/>
  <c r="U86" i="13"/>
  <c r="U49" i="13"/>
  <c r="E63" i="13"/>
  <c r="E43" i="13"/>
  <c r="E64" i="13" s="1"/>
  <c r="BR11" i="13"/>
  <c r="CR11" i="13"/>
  <c r="CZ11" i="13"/>
  <c r="DD11" i="13"/>
  <c r="BV13" i="13"/>
  <c r="CA11" i="13"/>
  <c r="CE11" i="13"/>
  <c r="CI11" i="13"/>
  <c r="CA13" i="13"/>
  <c r="CE13" i="13"/>
  <c r="CI13" i="13"/>
  <c r="CM13" i="13"/>
  <c r="K15" i="13"/>
  <c r="O15" i="13"/>
  <c r="D82" i="13"/>
  <c r="D45" i="13"/>
  <c r="D27" i="13"/>
  <c r="BT82" i="13"/>
  <c r="BT45" i="13"/>
  <c r="BT27" i="13"/>
  <c r="CJ82" i="13"/>
  <c r="CJ45" i="13"/>
  <c r="CJ27" i="13"/>
  <c r="F84" i="13"/>
  <c r="F47" i="13"/>
  <c r="D63" i="13"/>
  <c r="D43" i="13"/>
  <c r="D64" i="13" s="1"/>
  <c r="D86" i="13"/>
  <c r="D49" i="13"/>
  <c r="F86" i="13"/>
  <c r="F49" i="13"/>
  <c r="H86" i="13"/>
  <c r="H49" i="13"/>
  <c r="J86" i="13"/>
  <c r="J49" i="13"/>
  <c r="L86" i="13"/>
  <c r="L49" i="13"/>
  <c r="N86" i="13"/>
  <c r="N49" i="13"/>
  <c r="P86" i="13"/>
  <c r="P49" i="13"/>
  <c r="R86" i="13"/>
  <c r="R49" i="13"/>
  <c r="T86" i="13"/>
  <c r="T49" i="13"/>
  <c r="Z86" i="13"/>
  <c r="Z49" i="13"/>
  <c r="AD86" i="13"/>
  <c r="AD49" i="13"/>
  <c r="AH86" i="13"/>
  <c r="AH49" i="13"/>
  <c r="AL86" i="13"/>
  <c r="AL49" i="13"/>
  <c r="AP86" i="13"/>
  <c r="AP49" i="13"/>
  <c r="AR86" i="13"/>
  <c r="AR49" i="13"/>
  <c r="AT86" i="13"/>
  <c r="AT49" i="13"/>
  <c r="AV86" i="13"/>
  <c r="AV49" i="13"/>
  <c r="AX86" i="13"/>
  <c r="AX49" i="13"/>
  <c r="AZ86" i="13"/>
  <c r="AZ49" i="13"/>
  <c r="BB86" i="13"/>
  <c r="BB49" i="13"/>
  <c r="BD86" i="13"/>
  <c r="BD49" i="13"/>
  <c r="BH86" i="13"/>
  <c r="BH49" i="13"/>
  <c r="BL86" i="13"/>
  <c r="BL49" i="13"/>
  <c r="BP86" i="13"/>
  <c r="BP49" i="13"/>
  <c r="BT86" i="13"/>
  <c r="BT49" i="13"/>
  <c r="BX86" i="13"/>
  <c r="BX49" i="13"/>
  <c r="BZ86" i="13"/>
  <c r="BZ49" i="13"/>
  <c r="CB86" i="13"/>
  <c r="CB49" i="13"/>
  <c r="CD86" i="13"/>
  <c r="CD49" i="13"/>
  <c r="CF86" i="13"/>
  <c r="CF49" i="13"/>
  <c r="CH86" i="13"/>
  <c r="CH49" i="13"/>
  <c r="CJ86" i="13"/>
  <c r="CJ49" i="13"/>
  <c r="CL86" i="13"/>
  <c r="CL49" i="13"/>
  <c r="CP86" i="13"/>
  <c r="CP49" i="13"/>
  <c r="CT86" i="13"/>
  <c r="CT49" i="13"/>
  <c r="CX86" i="13"/>
  <c r="CX49" i="13"/>
  <c r="DB86" i="13"/>
  <c r="DB49" i="13"/>
  <c r="C87" i="13"/>
  <c r="C50" i="13"/>
  <c r="E87" i="13"/>
  <c r="E50" i="13"/>
  <c r="G87" i="13"/>
  <c r="G50" i="13"/>
  <c r="I87" i="13"/>
  <c r="I50" i="13"/>
  <c r="M87" i="13"/>
  <c r="M50" i="13"/>
  <c r="U87" i="13"/>
  <c r="U50" i="13"/>
  <c r="AA87" i="13"/>
  <c r="AA50" i="13"/>
  <c r="AC87" i="13"/>
  <c r="AC50" i="13"/>
  <c r="AE87" i="13"/>
  <c r="AE50" i="13"/>
  <c r="AG87" i="13"/>
  <c r="AG50" i="13"/>
  <c r="AK87" i="13"/>
  <c r="AK50" i="13"/>
  <c r="AM87" i="13"/>
  <c r="AM50" i="13"/>
  <c r="AQ87" i="13"/>
  <c r="AQ50" i="13"/>
  <c r="AU87" i="13"/>
  <c r="AU50" i="13"/>
  <c r="AY87" i="13"/>
  <c r="AY50" i="13"/>
  <c r="BC87" i="13"/>
  <c r="BC50" i="13"/>
  <c r="BG87" i="13"/>
  <c r="BG50" i="13"/>
  <c r="BI87" i="13"/>
  <c r="BI50" i="13"/>
  <c r="BK87" i="13"/>
  <c r="BK50" i="13"/>
  <c r="BM87" i="13"/>
  <c r="BM50" i="13"/>
  <c r="BO87" i="13"/>
  <c r="BO50" i="13"/>
  <c r="BQ87" i="13"/>
  <c r="BQ50" i="13"/>
  <c r="BS87" i="13"/>
  <c r="BS50" i="13"/>
  <c r="BU87" i="13"/>
  <c r="BU50" i="13"/>
  <c r="BY87" i="13"/>
  <c r="BY50" i="13"/>
  <c r="CC87" i="13"/>
  <c r="CC50" i="13"/>
  <c r="CG87" i="13"/>
  <c r="CG50" i="13"/>
  <c r="CK87" i="13"/>
  <c r="CK50" i="13"/>
  <c r="CO87" i="13"/>
  <c r="CO50" i="13"/>
  <c r="CQ87" i="13"/>
  <c r="CQ50" i="13"/>
  <c r="CS87" i="13"/>
  <c r="CS50" i="13"/>
  <c r="CU87" i="13"/>
  <c r="CU50" i="13"/>
  <c r="CW87" i="13"/>
  <c r="CW50" i="13"/>
  <c r="CY87" i="13"/>
  <c r="CY50" i="13"/>
  <c r="DA87" i="13"/>
  <c r="DA50" i="13"/>
  <c r="DC87" i="13"/>
  <c r="DC50" i="13"/>
  <c r="D92" i="13"/>
  <c r="D55" i="13"/>
  <c r="F92" i="13"/>
  <c r="F55" i="13"/>
  <c r="H92" i="13"/>
  <c r="H55" i="13"/>
  <c r="J92" i="13"/>
  <c r="J55" i="13"/>
  <c r="L92" i="13"/>
  <c r="L55" i="13"/>
  <c r="AX92" i="13"/>
  <c r="AX55" i="13"/>
  <c r="AZ92" i="13"/>
  <c r="AZ55" i="13"/>
  <c r="BB92" i="13"/>
  <c r="BB55" i="13"/>
  <c r="BH92" i="13"/>
  <c r="BH55" i="13"/>
  <c r="BL92" i="13"/>
  <c r="BL55" i="13"/>
  <c r="BP92" i="13"/>
  <c r="BP55" i="13"/>
  <c r="BT92" i="13"/>
  <c r="BT55" i="13"/>
  <c r="BX92" i="13"/>
  <c r="BX55" i="13"/>
  <c r="BZ92" i="13"/>
  <c r="BZ55" i="13"/>
  <c r="CB92" i="13"/>
  <c r="CB55" i="13"/>
  <c r="CD92" i="13"/>
  <c r="CD55" i="13"/>
  <c r="CF92" i="13"/>
  <c r="CF55" i="13"/>
  <c r="CH92" i="13"/>
  <c r="CH55" i="13"/>
  <c r="CJ92" i="13"/>
  <c r="CJ55" i="13"/>
  <c r="CL92" i="13"/>
  <c r="CL55" i="13"/>
  <c r="CP92" i="13"/>
  <c r="CP55" i="13"/>
  <c r="CT92" i="13"/>
  <c r="CT55" i="13"/>
  <c r="CX92" i="13"/>
  <c r="CX55" i="13"/>
  <c r="DB92" i="13"/>
  <c r="DB55" i="13"/>
  <c r="AF15" i="13"/>
  <c r="AJ15" i="13"/>
  <c r="AN15" i="13"/>
  <c r="BJ15" i="13"/>
  <c r="BN15" i="13"/>
  <c r="BR15" i="13"/>
  <c r="BV15" i="13"/>
  <c r="CR15" i="13"/>
  <c r="CV15" i="13"/>
  <c r="CZ15" i="13"/>
  <c r="DD15" i="13"/>
  <c r="K16" i="13"/>
  <c r="O16" i="13"/>
  <c r="AS16" i="13"/>
  <c r="AW16" i="13"/>
  <c r="BA16" i="13"/>
  <c r="BE16" i="13"/>
  <c r="CA16" i="13"/>
  <c r="CE16" i="13"/>
  <c r="CI16" i="13"/>
  <c r="CM16" i="13"/>
  <c r="BN21" i="13"/>
  <c r="BV21" i="13"/>
  <c r="CR21" i="13"/>
  <c r="CV21" i="13"/>
  <c r="CZ21" i="13"/>
  <c r="DD21" i="13"/>
  <c r="D22" i="13"/>
  <c r="D24" i="13" s="1"/>
  <c r="D26" i="13" s="1"/>
  <c r="F22" i="13"/>
  <c r="F24" i="13" s="1"/>
  <c r="F26" i="13" s="1"/>
  <c r="F27" i="13" s="1"/>
  <c r="J22" i="13"/>
  <c r="AX22" i="13"/>
  <c r="AZ22" i="13"/>
  <c r="BB22" i="13"/>
  <c r="BH22" i="13"/>
  <c r="BL22" i="13"/>
  <c r="BP22" i="13"/>
  <c r="BP24" i="13" s="1"/>
  <c r="BP26" i="13" s="1"/>
  <c r="BT22" i="13"/>
  <c r="BT24" i="13" s="1"/>
  <c r="BT26" i="13" s="1"/>
  <c r="BX22" i="13"/>
  <c r="BX24" i="13" s="1"/>
  <c r="BX26" i="13" s="1"/>
  <c r="BZ22" i="13"/>
  <c r="BZ24" i="13" s="1"/>
  <c r="BZ26" i="13" s="1"/>
  <c r="CB22" i="13"/>
  <c r="CB24" i="13" s="1"/>
  <c r="CB26" i="13" s="1"/>
  <c r="CD22" i="13"/>
  <c r="CD24" i="13" s="1"/>
  <c r="CD26" i="13" s="1"/>
  <c r="CF22" i="13"/>
  <c r="CF24" i="13" s="1"/>
  <c r="CF26" i="13" s="1"/>
  <c r="CH22" i="13"/>
  <c r="CH24" i="13" s="1"/>
  <c r="CH26" i="13" s="1"/>
  <c r="CJ22" i="13"/>
  <c r="CJ24" i="13" s="1"/>
  <c r="CJ26" i="13" s="1"/>
  <c r="CL22" i="13"/>
  <c r="CL24" i="13" s="1"/>
  <c r="CL26" i="13" s="1"/>
  <c r="CP22" i="13"/>
  <c r="CP24" i="13" s="1"/>
  <c r="CP26" i="13" s="1"/>
  <c r="CT22" i="13"/>
  <c r="CT24" i="13" s="1"/>
  <c r="CT26" i="13" s="1"/>
  <c r="CX22" i="13"/>
  <c r="CX24" i="13" s="1"/>
  <c r="CX26" i="13" s="1"/>
  <c r="DB22" i="13"/>
  <c r="DB24" i="13" s="1"/>
  <c r="DB26" i="13" s="1"/>
  <c r="K28" i="13"/>
  <c r="O28" i="13"/>
  <c r="S28" i="13"/>
  <c r="W28" i="13"/>
  <c r="BE28" i="13"/>
  <c r="CA28" i="13"/>
  <c r="CE28" i="13"/>
  <c r="CI28" i="13"/>
  <c r="CM28" i="13"/>
  <c r="K32" i="13"/>
  <c r="O32" i="13"/>
  <c r="S32" i="13"/>
  <c r="W32" i="13"/>
  <c r="AS32" i="13"/>
  <c r="AW32" i="13"/>
  <c r="BA32" i="13"/>
  <c r="BE32" i="13"/>
  <c r="CA32" i="13"/>
  <c r="CE32" i="13"/>
  <c r="CI32" i="13"/>
  <c r="CM32" i="13"/>
  <c r="Z39" i="13"/>
  <c r="Z41" i="13" s="1"/>
  <c r="Z43" i="13" s="1"/>
  <c r="AD39" i="13"/>
  <c r="AD41" i="13" s="1"/>
  <c r="AD43" i="13" s="1"/>
  <c r="AD44" i="13" s="1"/>
  <c r="AH39" i="13"/>
  <c r="AH41" i="13" s="1"/>
  <c r="AH43" i="13" s="1"/>
  <c r="AL39" i="13"/>
  <c r="AL41" i="13" s="1"/>
  <c r="BH39" i="13"/>
  <c r="BH41" i="13" s="1"/>
  <c r="BL39" i="13"/>
  <c r="BL41" i="13" s="1"/>
  <c r="BP39" i="13"/>
  <c r="BP41" i="13" s="1"/>
  <c r="BP63" i="13" s="1"/>
  <c r="BT39" i="13"/>
  <c r="BT41" i="13" s="1"/>
  <c r="BT63" i="13" s="1"/>
  <c r="CP39" i="13"/>
  <c r="CP41" i="13" s="1"/>
  <c r="CP63" i="13" s="1"/>
  <c r="CT39" i="13"/>
  <c r="CT41" i="13" s="1"/>
  <c r="CT63" i="13" s="1"/>
  <c r="CX39" i="13"/>
  <c r="CX41" i="13" s="1"/>
  <c r="CX63" i="13" s="1"/>
  <c r="DB39" i="13"/>
  <c r="DB41" i="13" s="1"/>
  <c r="DB63" i="13" s="1"/>
  <c r="C44" i="13"/>
  <c r="I44" i="13"/>
  <c r="BQ44" i="13"/>
  <c r="BU44" i="13"/>
  <c r="BY44" i="13"/>
  <c r="CC44" i="13"/>
  <c r="CG44" i="13"/>
  <c r="CK44" i="13"/>
  <c r="CO44" i="13"/>
  <c r="CS44" i="13"/>
  <c r="CW44" i="13"/>
  <c r="DA44" i="13"/>
  <c r="BX47" i="13"/>
  <c r="CB47" i="13"/>
  <c r="CF47" i="13"/>
  <c r="CJ47" i="13"/>
  <c r="AE49" i="13"/>
  <c r="AI49" i="13"/>
  <c r="AM49" i="13"/>
  <c r="AQ49" i="13"/>
  <c r="AU49" i="13"/>
  <c r="AY49" i="13"/>
  <c r="BC49" i="13"/>
  <c r="BG49" i="13"/>
  <c r="BK49" i="13"/>
  <c r="BO49" i="13"/>
  <c r="BS49" i="13"/>
  <c r="CQ49" i="13"/>
  <c r="CU49" i="13"/>
  <c r="CY49" i="13"/>
  <c r="DC49" i="13"/>
  <c r="F50" i="13"/>
  <c r="J50" i="13"/>
  <c r="N50" i="13"/>
  <c r="R50" i="13"/>
  <c r="Z50" i="13"/>
  <c r="AD50" i="13"/>
  <c r="AH50" i="13"/>
  <c r="AL50" i="13"/>
  <c r="AN113" i="13" s="1"/>
  <c r="AO113" i="13" s="1"/>
  <c r="AP50" i="13"/>
  <c r="AT50" i="13"/>
  <c r="AX50" i="13"/>
  <c r="BB50" i="13"/>
  <c r="BZ50" i="13"/>
  <c r="CD50" i="13"/>
  <c r="CH50" i="13"/>
  <c r="CL50" i="13"/>
  <c r="CP50" i="13"/>
  <c r="CT50" i="13"/>
  <c r="CX50" i="13"/>
  <c r="DB50" i="13"/>
  <c r="E51" i="13"/>
  <c r="I51" i="13"/>
  <c r="M51" i="13"/>
  <c r="U51" i="13"/>
  <c r="AC51" i="13"/>
  <c r="AG51" i="13"/>
  <c r="AK51" i="13"/>
  <c r="BI51" i="13"/>
  <c r="BM51" i="13"/>
  <c r="BQ51" i="13"/>
  <c r="BU51" i="13"/>
  <c r="BY51" i="13"/>
  <c r="CC51" i="13"/>
  <c r="CG51" i="13"/>
  <c r="CK51" i="13"/>
  <c r="CO51" i="13"/>
  <c r="CS51" i="13"/>
  <c r="CW51" i="13"/>
  <c r="DA51" i="13"/>
  <c r="D52" i="13"/>
  <c r="H52" i="13"/>
  <c r="L52" i="13"/>
  <c r="P52" i="13"/>
  <c r="T52" i="13"/>
  <c r="AR52" i="13"/>
  <c r="AV52" i="13"/>
  <c r="AZ52" i="13"/>
  <c r="BD52" i="13"/>
  <c r="BH52" i="13"/>
  <c r="BL52" i="13"/>
  <c r="BP52" i="13"/>
  <c r="BT52" i="13"/>
  <c r="BX52" i="13"/>
  <c r="CB52" i="13"/>
  <c r="CF52" i="13"/>
  <c r="CJ52" i="13"/>
  <c r="C53" i="13"/>
  <c r="G53" i="13"/>
  <c r="AA53" i="13"/>
  <c r="AE53" i="13"/>
  <c r="AI53" i="13"/>
  <c r="AM53" i="13"/>
  <c r="AQ53" i="13"/>
  <c r="AU53" i="13"/>
  <c r="AY53" i="13"/>
  <c r="BC53" i="13"/>
  <c r="BG53" i="13"/>
  <c r="BK53" i="13"/>
  <c r="BO53" i="13"/>
  <c r="BS53" i="13"/>
  <c r="CQ53" i="13"/>
  <c r="CU53" i="13"/>
  <c r="CY53" i="13"/>
  <c r="DC53" i="13"/>
  <c r="F54" i="13"/>
  <c r="J54" i="13"/>
  <c r="AL54" i="13"/>
  <c r="AP54" i="13"/>
  <c r="AT54" i="13"/>
  <c r="AX54" i="13"/>
  <c r="BB54" i="13"/>
  <c r="BZ54" i="13"/>
  <c r="CD54" i="13"/>
  <c r="CH54" i="13"/>
  <c r="CL54" i="13"/>
  <c r="CP54" i="13"/>
  <c r="CT54" i="13"/>
  <c r="CX54" i="13"/>
  <c r="DB54" i="13"/>
  <c r="E55" i="13"/>
  <c r="I55" i="13"/>
  <c r="BM55" i="13"/>
  <c r="BQ55" i="13"/>
  <c r="BU55" i="13"/>
  <c r="BY55" i="13"/>
  <c r="CC55" i="13"/>
  <c r="CG55" i="13"/>
  <c r="CK55" i="13"/>
  <c r="CO55" i="13"/>
  <c r="CS55" i="13"/>
  <c r="CW55" i="13"/>
  <c r="DA55" i="13"/>
  <c r="D88" i="13"/>
  <c r="D51" i="13"/>
  <c r="F88" i="13"/>
  <c r="F51" i="13"/>
  <c r="H88" i="13"/>
  <c r="H51" i="13"/>
  <c r="J88" i="13"/>
  <c r="J51" i="13"/>
  <c r="L88" i="13"/>
  <c r="L51" i="13"/>
  <c r="N88" i="13"/>
  <c r="N51" i="13"/>
  <c r="P88" i="13"/>
  <c r="P51" i="13"/>
  <c r="R88" i="13"/>
  <c r="R51" i="13"/>
  <c r="T88" i="13"/>
  <c r="T51" i="13"/>
  <c r="Z88" i="13"/>
  <c r="Z51" i="13"/>
  <c r="AD88" i="13"/>
  <c r="AD51" i="13"/>
  <c r="AH88" i="13"/>
  <c r="AH51" i="13"/>
  <c r="AL88" i="13"/>
  <c r="AL51" i="13"/>
  <c r="AP88" i="13"/>
  <c r="AP51" i="13"/>
  <c r="AR88" i="13"/>
  <c r="AR51" i="13"/>
  <c r="AT88" i="13"/>
  <c r="AT51" i="13"/>
  <c r="AV88" i="13"/>
  <c r="AV51" i="13"/>
  <c r="AX88" i="13"/>
  <c r="AX51" i="13"/>
  <c r="AZ88" i="13"/>
  <c r="AZ51" i="13"/>
  <c r="BB88" i="13"/>
  <c r="BB51" i="13"/>
  <c r="BD88" i="13"/>
  <c r="BD51" i="13"/>
  <c r="BH88" i="13"/>
  <c r="BH51" i="13"/>
  <c r="BL88" i="13"/>
  <c r="BL51" i="13"/>
  <c r="BP88" i="13"/>
  <c r="BP51" i="13"/>
  <c r="BT88" i="13"/>
  <c r="BT51" i="13"/>
  <c r="BX88" i="13"/>
  <c r="BX51" i="13"/>
  <c r="BZ88" i="13"/>
  <c r="BZ51" i="13"/>
  <c r="CB88" i="13"/>
  <c r="CB51" i="13"/>
  <c r="CD88" i="13"/>
  <c r="CD51" i="13"/>
  <c r="CF88" i="13"/>
  <c r="CF51" i="13"/>
  <c r="CH88" i="13"/>
  <c r="CH51" i="13"/>
  <c r="CJ88" i="13"/>
  <c r="CJ51" i="13"/>
  <c r="CL88" i="13"/>
  <c r="CL51" i="13"/>
  <c r="CP88" i="13"/>
  <c r="CP51" i="13"/>
  <c r="CT88" i="13"/>
  <c r="CT51" i="13"/>
  <c r="CX88" i="13"/>
  <c r="CX51" i="13"/>
  <c r="DB88" i="13"/>
  <c r="DB51" i="13"/>
  <c r="C89" i="13"/>
  <c r="C52" i="13"/>
  <c r="E89" i="13"/>
  <c r="E52" i="13"/>
  <c r="G89" i="13"/>
  <c r="G52" i="13"/>
  <c r="I89" i="13"/>
  <c r="I52" i="13"/>
  <c r="M89" i="13"/>
  <c r="M52" i="13"/>
  <c r="U89" i="13"/>
  <c r="U52" i="13"/>
  <c r="AA89" i="13"/>
  <c r="AA52" i="13"/>
  <c r="AC89" i="13"/>
  <c r="AC52" i="13"/>
  <c r="AE89" i="13"/>
  <c r="AE52" i="13"/>
  <c r="AG89" i="13"/>
  <c r="AG52" i="13"/>
  <c r="AI89" i="13"/>
  <c r="AI52" i="13"/>
  <c r="AK89" i="13"/>
  <c r="AK52" i="13"/>
  <c r="AM89" i="13"/>
  <c r="AM52" i="13"/>
  <c r="AQ89" i="13"/>
  <c r="AQ52" i="13"/>
  <c r="AU89" i="13"/>
  <c r="AU52" i="13"/>
  <c r="AY89" i="13"/>
  <c r="AY52" i="13"/>
  <c r="BC89" i="13"/>
  <c r="BC52" i="13"/>
  <c r="BG89" i="13"/>
  <c r="BG52" i="13"/>
  <c r="BI89" i="13"/>
  <c r="BI52" i="13"/>
  <c r="BK89" i="13"/>
  <c r="BK52" i="13"/>
  <c r="BM89" i="13"/>
  <c r="BM52" i="13"/>
  <c r="BO89" i="13"/>
  <c r="BO52" i="13"/>
  <c r="BQ89" i="13"/>
  <c r="BQ52" i="13"/>
  <c r="BS89" i="13"/>
  <c r="BS52" i="13"/>
  <c r="BU89" i="13"/>
  <c r="BU52" i="13"/>
  <c r="BY89" i="13"/>
  <c r="BY52" i="13"/>
  <c r="CC89" i="13"/>
  <c r="CC52" i="13"/>
  <c r="CG89" i="13"/>
  <c r="CG52" i="13"/>
  <c r="CK89" i="13"/>
  <c r="CK52" i="13"/>
  <c r="CO89" i="13"/>
  <c r="CO52" i="13"/>
  <c r="CQ89" i="13"/>
  <c r="CQ52" i="13"/>
  <c r="CS89" i="13"/>
  <c r="CS52" i="13"/>
  <c r="CU89" i="13"/>
  <c r="CU52" i="13"/>
  <c r="CW89" i="13"/>
  <c r="CW52" i="13"/>
  <c r="CY89" i="13"/>
  <c r="CY52" i="13"/>
  <c r="DA89" i="13"/>
  <c r="DA52" i="13"/>
  <c r="DC89" i="13"/>
  <c r="DC52" i="13"/>
  <c r="D90" i="13"/>
  <c r="D53" i="13"/>
  <c r="F90" i="13"/>
  <c r="F53" i="13"/>
  <c r="H90" i="13"/>
  <c r="H53" i="13"/>
  <c r="J90" i="13"/>
  <c r="J53" i="13"/>
  <c r="L90" i="13"/>
  <c r="L53" i="13"/>
  <c r="N90" i="13"/>
  <c r="N53" i="13"/>
  <c r="P90" i="13"/>
  <c r="P53" i="13"/>
  <c r="R90" i="13"/>
  <c r="R53" i="13"/>
  <c r="T90" i="13"/>
  <c r="T53" i="13"/>
  <c r="Z90" i="13"/>
  <c r="Z53" i="13"/>
  <c r="AD90" i="13"/>
  <c r="AD53" i="13"/>
  <c r="AH90" i="13"/>
  <c r="AH53" i="13"/>
  <c r="AL90" i="13"/>
  <c r="AL53" i="13"/>
  <c r="AP90" i="13"/>
  <c r="AP53" i="13"/>
  <c r="AR90" i="13"/>
  <c r="AR53" i="13"/>
  <c r="AT90" i="13"/>
  <c r="AT53" i="13"/>
  <c r="AV90" i="13"/>
  <c r="AV53" i="13"/>
  <c r="AX90" i="13"/>
  <c r="AX53" i="13"/>
  <c r="AZ90" i="13"/>
  <c r="AZ53" i="13"/>
  <c r="BB90" i="13"/>
  <c r="BB53" i="13"/>
  <c r="BD90" i="13"/>
  <c r="BD53" i="13"/>
  <c r="BH90" i="13"/>
  <c r="BH53" i="13"/>
  <c r="BL90" i="13"/>
  <c r="BL53" i="13"/>
  <c r="BP90" i="13"/>
  <c r="BP53" i="13"/>
  <c r="BT90" i="13"/>
  <c r="BT53" i="13"/>
  <c r="BX90" i="13"/>
  <c r="BX53" i="13"/>
  <c r="BZ90" i="13"/>
  <c r="BZ53" i="13"/>
  <c r="CB90" i="13"/>
  <c r="CB53" i="13"/>
  <c r="CD90" i="13"/>
  <c r="CD53" i="13"/>
  <c r="CF90" i="13"/>
  <c r="CF53" i="13"/>
  <c r="CH90" i="13"/>
  <c r="CH53" i="13"/>
  <c r="CJ90" i="13"/>
  <c r="CJ53" i="13"/>
  <c r="CL90" i="13"/>
  <c r="CL53" i="13"/>
  <c r="CP90" i="13"/>
  <c r="CP53" i="13"/>
  <c r="CT90" i="13"/>
  <c r="CT53" i="13"/>
  <c r="CX90" i="13"/>
  <c r="CX53" i="13"/>
  <c r="DB90" i="13"/>
  <c r="DB53" i="13"/>
  <c r="C91" i="13"/>
  <c r="C54" i="13"/>
  <c r="E91" i="13"/>
  <c r="E54" i="13"/>
  <c r="G91" i="13"/>
  <c r="G54" i="13"/>
  <c r="I91" i="13"/>
  <c r="I54" i="13"/>
  <c r="AI91" i="13"/>
  <c r="AI54" i="13"/>
  <c r="AK91" i="13"/>
  <c r="AK54" i="13"/>
  <c r="AM91" i="13"/>
  <c r="AM54" i="13"/>
  <c r="AQ91" i="13"/>
  <c r="AQ54" i="13"/>
  <c r="AU91" i="13"/>
  <c r="AU54" i="13"/>
  <c r="AY91" i="13"/>
  <c r="AY54" i="13"/>
  <c r="BC91" i="13"/>
  <c r="BC54" i="13"/>
  <c r="BG91" i="13"/>
  <c r="BG54" i="13"/>
  <c r="BI91" i="13"/>
  <c r="BI54" i="13"/>
  <c r="BK91" i="13"/>
  <c r="BK54" i="13"/>
  <c r="BM91" i="13"/>
  <c r="BM54" i="13"/>
  <c r="BO91" i="13"/>
  <c r="BO54" i="13"/>
  <c r="BQ91" i="13"/>
  <c r="BQ54" i="13"/>
  <c r="BS91" i="13"/>
  <c r="BS54" i="13"/>
  <c r="BU91" i="13"/>
  <c r="BU54" i="13"/>
  <c r="BY91" i="13"/>
  <c r="BY54" i="13"/>
  <c r="CC91" i="13"/>
  <c r="CC54" i="13"/>
  <c r="CG91" i="13"/>
  <c r="CG54" i="13"/>
  <c r="CK91" i="13"/>
  <c r="CK54" i="13"/>
  <c r="CO91" i="13"/>
  <c r="CO54" i="13"/>
  <c r="CQ91" i="13"/>
  <c r="CQ54" i="13"/>
  <c r="CS91" i="13"/>
  <c r="CS54" i="13"/>
  <c r="CU91" i="13"/>
  <c r="CU54" i="13"/>
  <c r="CW91" i="13"/>
  <c r="CW54" i="13"/>
  <c r="CY91" i="13"/>
  <c r="CY54" i="13"/>
  <c r="DA91" i="13"/>
  <c r="DA54" i="13"/>
  <c r="DC91" i="13"/>
  <c r="DC54" i="13"/>
  <c r="AS15" i="13"/>
  <c r="AW15" i="13"/>
  <c r="BA15" i="13"/>
  <c r="BE15" i="13"/>
  <c r="CA15" i="13"/>
  <c r="CE15" i="13"/>
  <c r="CI15" i="13"/>
  <c r="CM15" i="13"/>
  <c r="AF16" i="13"/>
  <c r="AN16" i="13"/>
  <c r="BJ16" i="13"/>
  <c r="BN16" i="13"/>
  <c r="BR16" i="13"/>
  <c r="BV16" i="13"/>
  <c r="CR16" i="13"/>
  <c r="CV16" i="13"/>
  <c r="CZ16" i="13"/>
  <c r="DD16" i="13"/>
  <c r="AF17" i="13"/>
  <c r="AJ17" i="13"/>
  <c r="AN17" i="13"/>
  <c r="BJ17" i="13"/>
  <c r="BN17" i="13"/>
  <c r="BR17" i="13"/>
  <c r="BV17" i="13"/>
  <c r="CR17" i="13"/>
  <c r="CV17" i="13"/>
  <c r="CZ17" i="13"/>
  <c r="DD17" i="13"/>
  <c r="K18" i="13"/>
  <c r="O18" i="13"/>
  <c r="AS18" i="13"/>
  <c r="AW18" i="13"/>
  <c r="BA18" i="13"/>
  <c r="BE18" i="13"/>
  <c r="CA18" i="13"/>
  <c r="CE18" i="13"/>
  <c r="CI18" i="13"/>
  <c r="CM18" i="13"/>
  <c r="AF19" i="13"/>
  <c r="AJ19" i="13"/>
  <c r="AN19" i="13"/>
  <c r="BJ19" i="13"/>
  <c r="BN19" i="13"/>
  <c r="BR19" i="13"/>
  <c r="BV19" i="13"/>
  <c r="CR19" i="13"/>
  <c r="CV19" i="13"/>
  <c r="CZ19" i="13"/>
  <c r="DD19" i="13"/>
  <c r="AW20" i="13"/>
  <c r="BA20" i="13"/>
  <c r="BE20" i="13"/>
  <c r="CA20" i="13"/>
  <c r="CE20" i="13"/>
  <c r="CI20" i="13"/>
  <c r="CM20" i="13"/>
  <c r="K21" i="13"/>
  <c r="BA21" i="13"/>
  <c r="CA21" i="13"/>
  <c r="CE21" i="13"/>
  <c r="CI21" i="13"/>
  <c r="CM21" i="13"/>
  <c r="AM22" i="13"/>
  <c r="AQ22" i="13"/>
  <c r="AY22" i="13"/>
  <c r="BC22" i="13"/>
  <c r="BK22" i="13"/>
  <c r="BM22" i="13"/>
  <c r="BQ22" i="13"/>
  <c r="BQ24" i="13" s="1"/>
  <c r="BQ26" i="13" s="1"/>
  <c r="BS22" i="13"/>
  <c r="BS24" i="13" s="1"/>
  <c r="BS26" i="13" s="1"/>
  <c r="BU22" i="13"/>
  <c r="BU24" i="13" s="1"/>
  <c r="BU26" i="13" s="1"/>
  <c r="BY22" i="13"/>
  <c r="BY24" i="13" s="1"/>
  <c r="BY26" i="13" s="1"/>
  <c r="CC22" i="13"/>
  <c r="CC24" i="13" s="1"/>
  <c r="CC26" i="13" s="1"/>
  <c r="CG22" i="13"/>
  <c r="CG24" i="13" s="1"/>
  <c r="CG26" i="13" s="1"/>
  <c r="CK22" i="13"/>
  <c r="CK24" i="13" s="1"/>
  <c r="CK26" i="13" s="1"/>
  <c r="CO22" i="13"/>
  <c r="CO24" i="13" s="1"/>
  <c r="CO26" i="13" s="1"/>
  <c r="CQ22" i="13"/>
  <c r="CQ24" i="13" s="1"/>
  <c r="CQ26" i="13" s="1"/>
  <c r="CS22" i="13"/>
  <c r="CS24" i="13" s="1"/>
  <c r="CS26" i="13" s="1"/>
  <c r="CU22" i="13"/>
  <c r="CU24" i="13" s="1"/>
  <c r="CU26" i="13" s="1"/>
  <c r="CW22" i="13"/>
  <c r="CW24" i="13" s="1"/>
  <c r="CW26" i="13" s="1"/>
  <c r="CY22" i="13"/>
  <c r="CY24" i="13" s="1"/>
  <c r="CY26" i="13" s="1"/>
  <c r="DA22" i="13"/>
  <c r="DA24" i="13" s="1"/>
  <c r="DA26" i="13" s="1"/>
  <c r="DC22" i="13"/>
  <c r="DC24" i="13" s="1"/>
  <c r="DC26" i="13" s="1"/>
  <c r="AB28" i="13"/>
  <c r="AF28" i="13"/>
  <c r="AJ28" i="13"/>
  <c r="BJ28" i="13"/>
  <c r="BN28" i="13"/>
  <c r="BR28" i="13"/>
  <c r="BV28" i="13"/>
  <c r="CR28" i="13"/>
  <c r="CV28" i="13"/>
  <c r="CZ28" i="13"/>
  <c r="DD28" i="13"/>
  <c r="BZ47" i="13"/>
  <c r="CD47" i="13"/>
  <c r="CH47" i="13"/>
  <c r="CL47" i="13"/>
  <c r="CP47" i="13"/>
  <c r="CT47" i="13"/>
  <c r="CX47" i="13"/>
  <c r="DB47" i="13"/>
  <c r="AC49" i="13"/>
  <c r="AG49" i="13"/>
  <c r="AK49" i="13"/>
  <c r="BI49" i="13"/>
  <c r="BM49" i="13"/>
  <c r="BQ49" i="13"/>
  <c r="BU49" i="13"/>
  <c r="BY49" i="13"/>
  <c r="CC49" i="13"/>
  <c r="CG49" i="13"/>
  <c r="CK49" i="13"/>
  <c r="CO49" i="13"/>
  <c r="CS49" i="13"/>
  <c r="CW49" i="13"/>
  <c r="DA49" i="13"/>
  <c r="D50" i="13"/>
  <c r="H50" i="13"/>
  <c r="L50" i="13"/>
  <c r="P50" i="13"/>
  <c r="T50" i="13"/>
  <c r="AR50" i="13"/>
  <c r="AR109" i="13" s="1"/>
  <c r="AV50" i="13"/>
  <c r="AZ50" i="13"/>
  <c r="BD50" i="13"/>
  <c r="BH50" i="13"/>
  <c r="BL50" i="13"/>
  <c r="BP50" i="13"/>
  <c r="BT50" i="13"/>
  <c r="BX50" i="13"/>
  <c r="CB50" i="13"/>
  <c r="CF50" i="13"/>
  <c r="CJ50" i="13"/>
  <c r="C51" i="13"/>
  <c r="G51" i="13"/>
  <c r="AA51" i="13"/>
  <c r="AE51" i="13"/>
  <c r="AI51" i="13"/>
  <c r="AM51" i="13"/>
  <c r="AQ51" i="13"/>
  <c r="AU51" i="13"/>
  <c r="AY51" i="13"/>
  <c r="BC51" i="13"/>
  <c r="BG51" i="13"/>
  <c r="BK51" i="13"/>
  <c r="BO51" i="13"/>
  <c r="BS51" i="13"/>
  <c r="CQ51" i="13"/>
  <c r="CU51" i="13"/>
  <c r="CY51" i="13"/>
  <c r="DC51" i="13"/>
  <c r="F52" i="13"/>
  <c r="J52" i="13"/>
  <c r="N52" i="13"/>
  <c r="R52" i="13"/>
  <c r="Z52" i="13"/>
  <c r="AD52" i="13"/>
  <c r="AH52" i="13"/>
  <c r="AL52" i="13"/>
  <c r="AP52" i="13"/>
  <c r="AT52" i="13"/>
  <c r="AX52" i="13"/>
  <c r="BB52" i="13"/>
  <c r="BZ52" i="13"/>
  <c r="CD52" i="13"/>
  <c r="CH52" i="13"/>
  <c r="CL52" i="13"/>
  <c r="CP52" i="13"/>
  <c r="CT52" i="13"/>
  <c r="CX52" i="13"/>
  <c r="DB52" i="13"/>
  <c r="E53" i="13"/>
  <c r="I53" i="13"/>
  <c r="M53" i="13"/>
  <c r="U53" i="13"/>
  <c r="AC53" i="13"/>
  <c r="AG53" i="13"/>
  <c r="AK53" i="13"/>
  <c r="BI53" i="13"/>
  <c r="BM53" i="13"/>
  <c r="BQ53" i="13"/>
  <c r="BU53" i="13"/>
  <c r="BY53" i="13"/>
  <c r="CC53" i="13"/>
  <c r="CG53" i="13"/>
  <c r="CK53" i="13"/>
  <c r="CO53" i="13"/>
  <c r="CS53" i="13"/>
  <c r="CW53" i="13"/>
  <c r="DA53" i="13"/>
  <c r="D54" i="13"/>
  <c r="AV54" i="13"/>
  <c r="AZ54" i="13"/>
  <c r="BD54" i="13"/>
  <c r="BH54" i="13"/>
  <c r="BL54" i="13"/>
  <c r="BP54" i="13"/>
  <c r="BT54" i="13"/>
  <c r="BX54" i="13"/>
  <c r="CB54" i="13"/>
  <c r="CF54" i="13"/>
  <c r="CJ54" i="13"/>
  <c r="C55" i="13"/>
  <c r="G55" i="13"/>
  <c r="AM55" i="13"/>
  <c r="AQ55" i="13"/>
  <c r="AY55" i="13"/>
  <c r="BC55" i="13"/>
  <c r="BK55" i="13"/>
  <c r="BS55" i="13"/>
  <c r="CQ55" i="13"/>
  <c r="CU55" i="13"/>
  <c r="CY55" i="13"/>
  <c r="DC55" i="13"/>
  <c r="BP99" i="13"/>
  <c r="BP81" i="13"/>
  <c r="BT99" i="13"/>
  <c r="BT81" i="13"/>
  <c r="BX99" i="13"/>
  <c r="BX81" i="13"/>
  <c r="BZ99" i="13"/>
  <c r="BZ81" i="13"/>
  <c r="CB99" i="13"/>
  <c r="CB81" i="13"/>
  <c r="CD99" i="13"/>
  <c r="CD81" i="13"/>
  <c r="CF99" i="13"/>
  <c r="CF81" i="13"/>
  <c r="CH99" i="13"/>
  <c r="CH81" i="13"/>
  <c r="CJ99" i="13"/>
  <c r="CJ81" i="13"/>
  <c r="CL99" i="13"/>
  <c r="CL81" i="13"/>
  <c r="CP99" i="13"/>
  <c r="CP81" i="13"/>
  <c r="CT99" i="13"/>
  <c r="CT81" i="13"/>
  <c r="CX99" i="13"/>
  <c r="CX81" i="13"/>
  <c r="DB99" i="13"/>
  <c r="DB81" i="13"/>
  <c r="H76" i="13"/>
  <c r="H78" i="13" s="1"/>
  <c r="H100" i="13" s="1"/>
  <c r="J76" i="13"/>
  <c r="J78" i="13" s="1"/>
  <c r="J100" i="13" s="1"/>
  <c r="L76" i="13"/>
  <c r="L78" i="13" s="1"/>
  <c r="N76" i="13"/>
  <c r="N78" i="13" s="1"/>
  <c r="P76" i="13"/>
  <c r="P78" i="13" s="1"/>
  <c r="R76" i="13"/>
  <c r="R78" i="13" s="1"/>
  <c r="T76" i="13"/>
  <c r="T78" i="13" s="1"/>
  <c r="V76" i="13"/>
  <c r="V78" i="13" s="1"/>
  <c r="Z76" i="13"/>
  <c r="Z78" i="13" s="1"/>
  <c r="AB69" i="13"/>
  <c r="AD76" i="13"/>
  <c r="AD78" i="13" s="1"/>
  <c r="AF69" i="13"/>
  <c r="AH76" i="13"/>
  <c r="AH78" i="13" s="1"/>
  <c r="AJ69" i="13"/>
  <c r="AL76" i="13"/>
  <c r="AL78" i="13" s="1"/>
  <c r="AN69" i="13"/>
  <c r="AP76" i="13"/>
  <c r="AP78" i="13" s="1"/>
  <c r="AR76" i="13"/>
  <c r="AR78" i="13" s="1"/>
  <c r="AT76" i="13"/>
  <c r="AT78" i="13" s="1"/>
  <c r="AV76" i="13"/>
  <c r="AV78" i="13" s="1"/>
  <c r="AX76" i="13"/>
  <c r="AX78" i="13" s="1"/>
  <c r="AZ76" i="13"/>
  <c r="AZ78" i="13" s="1"/>
  <c r="BB76" i="13"/>
  <c r="BB78" i="13" s="1"/>
  <c r="BD76" i="13"/>
  <c r="BD78" i="13" s="1"/>
  <c r="BH76" i="13"/>
  <c r="BH78" i="13" s="1"/>
  <c r="BJ69" i="13"/>
  <c r="BL76" i="13"/>
  <c r="BL78" i="13" s="1"/>
  <c r="BN69" i="13"/>
  <c r="BP76" i="13"/>
  <c r="BP78" i="13" s="1"/>
  <c r="BP100" i="13" s="1"/>
  <c r="BR69" i="13"/>
  <c r="BT76" i="13"/>
  <c r="BT78" i="13" s="1"/>
  <c r="BT100" i="13" s="1"/>
  <c r="BV69" i="13"/>
  <c r="BX76" i="13"/>
  <c r="BX78" i="13" s="1"/>
  <c r="BX100" i="13" s="1"/>
  <c r="BZ76" i="13"/>
  <c r="BZ78" i="13" s="1"/>
  <c r="BZ100" i="13" s="1"/>
  <c r="CB76" i="13"/>
  <c r="CB78" i="13" s="1"/>
  <c r="CB100" i="13" s="1"/>
  <c r="CD76" i="13"/>
  <c r="CD78" i="13" s="1"/>
  <c r="CD100" i="13" s="1"/>
  <c r="CF76" i="13"/>
  <c r="CF78" i="13" s="1"/>
  <c r="CF100" i="13" s="1"/>
  <c r="CH76" i="13"/>
  <c r="CH78" i="13" s="1"/>
  <c r="CH100" i="13" s="1"/>
  <c r="CJ76" i="13"/>
  <c r="CJ78" i="13" s="1"/>
  <c r="CJ100" i="13" s="1"/>
  <c r="CL76" i="13"/>
  <c r="CL78" i="13" s="1"/>
  <c r="CL100" i="13" s="1"/>
  <c r="CP76" i="13"/>
  <c r="CP78" i="13" s="1"/>
  <c r="CP100" i="13" s="1"/>
  <c r="CR69" i="13"/>
  <c r="CT76" i="13"/>
  <c r="CT78" i="13" s="1"/>
  <c r="CT100" i="13" s="1"/>
  <c r="CV69" i="13"/>
  <c r="CX76" i="13"/>
  <c r="CX78" i="13" s="1"/>
  <c r="CX100" i="13" s="1"/>
  <c r="CZ69" i="13"/>
  <c r="DB76" i="13"/>
  <c r="DB78" i="13" s="1"/>
  <c r="DB100" i="13" s="1"/>
  <c r="DD69" i="13"/>
  <c r="G99" i="13"/>
  <c r="G81" i="13"/>
  <c r="I81" i="13"/>
  <c r="BQ99" i="13"/>
  <c r="BQ81" i="13"/>
  <c r="BS99" i="13"/>
  <c r="BS81" i="13"/>
  <c r="BU99" i="13"/>
  <c r="BU81" i="13"/>
  <c r="BY99" i="13"/>
  <c r="BY81" i="13"/>
  <c r="CC99" i="13"/>
  <c r="CC81" i="13"/>
  <c r="CG99" i="13"/>
  <c r="CG81" i="13"/>
  <c r="CK99" i="13"/>
  <c r="CK81" i="13"/>
  <c r="CO99" i="13"/>
  <c r="CO81" i="13"/>
  <c r="CQ99" i="13"/>
  <c r="CQ81" i="13"/>
  <c r="CS99" i="13"/>
  <c r="CS81" i="13"/>
  <c r="CU99" i="13"/>
  <c r="CU81" i="13"/>
  <c r="CW99" i="13"/>
  <c r="CW81" i="13"/>
  <c r="CY99" i="13"/>
  <c r="CY81" i="13"/>
  <c r="DA99" i="13"/>
  <c r="DA81" i="13"/>
  <c r="DC99" i="13"/>
  <c r="DC81" i="13"/>
  <c r="D100" i="13"/>
  <c r="D80" i="13"/>
  <c r="D101" i="13" s="1"/>
  <c r="F100" i="13"/>
  <c r="F80" i="13"/>
  <c r="F101" i="13" s="1"/>
  <c r="K65" i="13"/>
  <c r="O65" i="13"/>
  <c r="S65" i="13"/>
  <c r="W65" i="13"/>
  <c r="AS65" i="13"/>
  <c r="AW65" i="13"/>
  <c r="BA65" i="13"/>
  <c r="BE65" i="13"/>
  <c r="CA65" i="13"/>
  <c r="CE65" i="13"/>
  <c r="CI65" i="13"/>
  <c r="CM65" i="13"/>
  <c r="K69" i="13"/>
  <c r="O69" i="13"/>
  <c r="S69" i="13"/>
  <c r="W69" i="13"/>
  <c r="AS69" i="13"/>
  <c r="AW69" i="13"/>
  <c r="BA69" i="13"/>
  <c r="BE69" i="13"/>
  <c r="CA69" i="13"/>
  <c r="CE69" i="13"/>
  <c r="CI69" i="13"/>
  <c r="CM69" i="13"/>
  <c r="C80" i="13"/>
  <c r="C101" i="13" s="1"/>
  <c r="E80" i="13"/>
  <c r="E101" i="13" s="1"/>
  <c r="DE123" i="13"/>
  <c r="BL99" i="13" l="1"/>
  <c r="BM82" i="13"/>
  <c r="BM135" i="13" s="1"/>
  <c r="BC80" i="13"/>
  <c r="BC81" i="13" s="1"/>
  <c r="BO55" i="13"/>
  <c r="BO56" i="13" s="1"/>
  <c r="BD116" i="13"/>
  <c r="BC116" i="13"/>
  <c r="BC117" i="13"/>
  <c r="BE109" i="13"/>
  <c r="BI22" i="13"/>
  <c r="BI24" i="13" s="1"/>
  <c r="BI26" i="13" s="1"/>
  <c r="BI27" i="13" s="1"/>
  <c r="BI98" i="13" s="1"/>
  <c r="BN11" i="13"/>
  <c r="BN45" i="13" s="1"/>
  <c r="AS88" i="13"/>
  <c r="G21" i="20"/>
  <c r="G22" i="20" s="1"/>
  <c r="BA111" i="13"/>
  <c r="G72" i="20"/>
  <c r="AD92" i="20"/>
  <c r="AE2" i="20"/>
  <c r="BO92" i="13"/>
  <c r="BO93" i="13" s="1"/>
  <c r="BG55" i="13"/>
  <c r="BG56" i="13" s="1"/>
  <c r="BN125" i="13"/>
  <c r="BK135" i="13"/>
  <c r="BR125" i="13"/>
  <c r="BO135" i="13"/>
  <c r="BR135" i="13" s="1"/>
  <c r="AY99" i="13"/>
  <c r="AP92" i="13"/>
  <c r="AP93" i="13" s="1"/>
  <c r="AZ99" i="13"/>
  <c r="BI99" i="13"/>
  <c r="BI135" i="13"/>
  <c r="BI137" i="13" s="1"/>
  <c r="BB99" i="13"/>
  <c r="AP22" i="13"/>
  <c r="BD55" i="13"/>
  <c r="BE113" i="13" s="1"/>
  <c r="AO71" i="13"/>
  <c r="CF43" i="13"/>
  <c r="CF64" i="13" s="1"/>
  <c r="CM53" i="13"/>
  <c r="CZ52" i="13"/>
  <c r="BR52" i="13"/>
  <c r="AS21" i="13"/>
  <c r="CE90" i="13"/>
  <c r="CR89" i="13"/>
  <c r="AR55" i="13"/>
  <c r="AI55" i="13"/>
  <c r="BO22" i="13"/>
  <c r="BG22" i="13"/>
  <c r="BG24" i="13" s="1"/>
  <c r="BI55" i="13"/>
  <c r="BI56" i="13" s="1"/>
  <c r="BI58" i="13" s="1"/>
  <c r="CH43" i="13"/>
  <c r="CH64" i="13" s="1"/>
  <c r="BX43" i="13"/>
  <c r="BX64" i="13" s="1"/>
  <c r="K53" i="13"/>
  <c r="CV52" i="13"/>
  <c r="DD99" i="13"/>
  <c r="CE39" i="13"/>
  <c r="CE41" i="13" s="1"/>
  <c r="CE63" i="13" s="1"/>
  <c r="BE21" i="13"/>
  <c r="BE92" i="13" s="1"/>
  <c r="BH45" i="13"/>
  <c r="BH62" i="13" s="1"/>
  <c r="CR91" i="13"/>
  <c r="CV54" i="13"/>
  <c r="CQ43" i="13"/>
  <c r="CQ64" i="13" s="1"/>
  <c r="CZ76" i="13"/>
  <c r="CZ78" i="13" s="1"/>
  <c r="CZ100" i="13" s="1"/>
  <c r="BR76" i="13"/>
  <c r="BR78" i="13" s="1"/>
  <c r="AJ76" i="13"/>
  <c r="AJ78" i="13" s="1"/>
  <c r="AJ80" i="13" s="1"/>
  <c r="CE88" i="13"/>
  <c r="DD39" i="13"/>
  <c r="DD41" i="13" s="1"/>
  <c r="DD63" i="13" s="1"/>
  <c r="DE65" i="13"/>
  <c r="DE81" i="13" s="1"/>
  <c r="CI39" i="13"/>
  <c r="CI41" i="13" s="1"/>
  <c r="CI63" i="13" s="1"/>
  <c r="CA39" i="13"/>
  <c r="CA41" i="13" s="1"/>
  <c r="CA63" i="13" s="1"/>
  <c r="K39" i="13"/>
  <c r="K41" i="13" s="1"/>
  <c r="K43" i="13" s="1"/>
  <c r="K44" i="13" s="1"/>
  <c r="BH82" i="13"/>
  <c r="BV52" i="13"/>
  <c r="CI51" i="13"/>
  <c r="DE67" i="13"/>
  <c r="CZ54" i="13"/>
  <c r="CM51" i="13"/>
  <c r="BA53" i="13"/>
  <c r="CN75" i="13"/>
  <c r="CN117" i="13"/>
  <c r="X116" i="13"/>
  <c r="X136" i="13"/>
  <c r="BV82" i="13"/>
  <c r="CY100" i="13"/>
  <c r="CY80" i="13"/>
  <c r="CY101" i="13" s="1"/>
  <c r="CQ100" i="13"/>
  <c r="CQ80" i="13"/>
  <c r="CQ101" i="13" s="1"/>
  <c r="CK100" i="13"/>
  <c r="CK80" i="13"/>
  <c r="CK101" i="13" s="1"/>
  <c r="BQ100" i="13"/>
  <c r="BQ80" i="13"/>
  <c r="BQ101" i="13" s="1"/>
  <c r="CI76" i="13"/>
  <c r="CI78" i="13" s="1"/>
  <c r="BA76" i="13"/>
  <c r="BA78" i="13" s="1"/>
  <c r="BA80" i="13" s="1"/>
  <c r="BA81" i="13" s="1"/>
  <c r="S76" i="13"/>
  <c r="S78" i="13" s="1"/>
  <c r="S80" i="13" s="1"/>
  <c r="S81" i="13" s="1"/>
  <c r="I80" i="13"/>
  <c r="CY43" i="13"/>
  <c r="CY64" i="13" s="1"/>
  <c r="AK22" i="13"/>
  <c r="AK24" i="13" s="1"/>
  <c r="BV99" i="13"/>
  <c r="AK55" i="13"/>
  <c r="CL43" i="13"/>
  <c r="CL64" i="13" s="1"/>
  <c r="BD22" i="13"/>
  <c r="BD24" i="13" s="1"/>
  <c r="AO65" i="13"/>
  <c r="BE88" i="13"/>
  <c r="DA80" i="13"/>
  <c r="DA101" i="13" s="1"/>
  <c r="CW80" i="13"/>
  <c r="CW101" i="13" s="1"/>
  <c r="BO80" i="13"/>
  <c r="DE72" i="13"/>
  <c r="CZ91" i="13"/>
  <c r="CM88" i="13"/>
  <c r="CE53" i="13"/>
  <c r="CR52" i="13"/>
  <c r="DD54" i="13"/>
  <c r="BV54" i="13"/>
  <c r="CA53" i="13"/>
  <c r="DE18" i="13"/>
  <c r="CR99" i="13"/>
  <c r="BV89" i="13"/>
  <c r="BJ89" i="13"/>
  <c r="BF67" i="13"/>
  <c r="X73" i="13"/>
  <c r="CN35" i="13"/>
  <c r="AV21" i="13"/>
  <c r="DE117" i="13"/>
  <c r="DE75" i="13"/>
  <c r="BW74" i="13"/>
  <c r="AO72" i="13"/>
  <c r="CA88" i="13"/>
  <c r="BW70" i="13"/>
  <c r="AO67" i="13"/>
  <c r="CI53" i="13"/>
  <c r="BV39" i="13"/>
  <c r="BV41" i="13" s="1"/>
  <c r="BV63" i="13" s="1"/>
  <c r="CV82" i="13"/>
  <c r="DE116" i="13"/>
  <c r="CS100" i="13"/>
  <c r="CS80" i="13"/>
  <c r="CS101" i="13" s="1"/>
  <c r="BS100" i="13"/>
  <c r="BS80" i="13"/>
  <c r="BS101" i="13" s="1"/>
  <c r="CA76" i="13"/>
  <c r="CA78" i="13" s="1"/>
  <c r="CA100" i="13" s="1"/>
  <c r="AS76" i="13"/>
  <c r="AS78" i="13" s="1"/>
  <c r="AS80" i="13" s="1"/>
  <c r="AS81" i="13" s="1"/>
  <c r="K76" i="13"/>
  <c r="K78" i="13" s="1"/>
  <c r="K100" i="13" s="1"/>
  <c r="CO80" i="13"/>
  <c r="CO101" i="13" s="1"/>
  <c r="BY80" i="13"/>
  <c r="BY101" i="13" s="1"/>
  <c r="BK80" i="13"/>
  <c r="CV76" i="13"/>
  <c r="CV78" i="13" s="1"/>
  <c r="CV100" i="13" s="1"/>
  <c r="BN76" i="13"/>
  <c r="BN78" i="13" s="1"/>
  <c r="AF76" i="13"/>
  <c r="AF78" i="13" s="1"/>
  <c r="AF80" i="13" s="1"/>
  <c r="DC43" i="13"/>
  <c r="DC64" i="13" s="1"/>
  <c r="CU43" i="13"/>
  <c r="CU64" i="13" s="1"/>
  <c r="CV81" i="13"/>
  <c r="CV98" i="13" s="1"/>
  <c r="BW65" i="13"/>
  <c r="BZ43" i="13"/>
  <c r="BZ64" i="13" s="1"/>
  <c r="CM90" i="13"/>
  <c r="CZ89" i="13"/>
  <c r="BR89" i="13"/>
  <c r="CZ81" i="13"/>
  <c r="DD91" i="13"/>
  <c r="CA90" i="13"/>
  <c r="CI88" i="13"/>
  <c r="CN37" i="13"/>
  <c r="BJ52" i="13"/>
  <c r="CN33" i="13"/>
  <c r="CV91" i="13"/>
  <c r="BN91" i="13"/>
  <c r="K90" i="13"/>
  <c r="CV89" i="13"/>
  <c r="AF89" i="13"/>
  <c r="BV91" i="13"/>
  <c r="DD89" i="13"/>
  <c r="AN89" i="13"/>
  <c r="AV13" i="13"/>
  <c r="AV84" i="13" s="1"/>
  <c r="BE51" i="13"/>
  <c r="AS90" i="13"/>
  <c r="K88" i="13"/>
  <c r="DE136" i="13"/>
  <c r="CN116" i="13"/>
  <c r="BW116" i="13"/>
  <c r="BJ21" i="13"/>
  <c r="BW21" i="13" s="1"/>
  <c r="CN136" i="13"/>
  <c r="BG81" i="13"/>
  <c r="AQ81" i="13"/>
  <c r="AI81" i="13"/>
  <c r="AC81" i="13"/>
  <c r="DA93" i="13"/>
  <c r="DA95" i="13" s="1"/>
  <c r="DA97" i="13" s="1"/>
  <c r="DA138" i="13" s="1"/>
  <c r="BF75" i="13"/>
  <c r="CN70" i="13"/>
  <c r="CN38" i="13"/>
  <c r="CN34" i="13"/>
  <c r="CN30" i="13"/>
  <c r="AM13" i="13"/>
  <c r="AM47" i="13" s="1"/>
  <c r="CG100" i="13"/>
  <c r="CG80" i="13"/>
  <c r="CG101" i="13" s="1"/>
  <c r="AY80" i="13"/>
  <c r="CJ63" i="13"/>
  <c r="CJ43" i="13"/>
  <c r="CJ64" i="13" s="1"/>
  <c r="CD63" i="13"/>
  <c r="CD43" i="13"/>
  <c r="CD64" i="13" s="1"/>
  <c r="BS63" i="13"/>
  <c r="BS43" i="13"/>
  <c r="BS64" i="13" s="1"/>
  <c r="CB43" i="13"/>
  <c r="CB64" i="13" s="1"/>
  <c r="CN36" i="13"/>
  <c r="DD52" i="13"/>
  <c r="DE38" i="13"/>
  <c r="CR54" i="13"/>
  <c r="DE36" i="13"/>
  <c r="DE35" i="13"/>
  <c r="DE34" i="13"/>
  <c r="CE51" i="13"/>
  <c r="DE33" i="13"/>
  <c r="DE32" i="13"/>
  <c r="CN19" i="13"/>
  <c r="CN17" i="13"/>
  <c r="O88" i="13"/>
  <c r="BR54" i="13"/>
  <c r="AZ47" i="13"/>
  <c r="BD43" i="13"/>
  <c r="BA39" i="13"/>
  <c r="BA41" i="13" s="1"/>
  <c r="AS39" i="13"/>
  <c r="AS41" i="13" s="1"/>
  <c r="BC24" i="13"/>
  <c r="BC84" i="13"/>
  <c r="AU55" i="13"/>
  <c r="AU22" i="13"/>
  <c r="AU24" i="13" s="1"/>
  <c r="AT55" i="13"/>
  <c r="AT22" i="13"/>
  <c r="BA51" i="13"/>
  <c r="AW39" i="13"/>
  <c r="AW41" i="13" s="1"/>
  <c r="O39" i="13"/>
  <c r="O41" i="13" s="1"/>
  <c r="O43" i="13" s="1"/>
  <c r="O44" i="13" s="1"/>
  <c r="AN52" i="13"/>
  <c r="BW36" i="13"/>
  <c r="AW51" i="13"/>
  <c r="AS53" i="13"/>
  <c r="AZ24" i="13"/>
  <c r="AW88" i="13"/>
  <c r="BN52" i="13"/>
  <c r="BB43" i="13"/>
  <c r="BW18" i="13"/>
  <c r="BE90" i="13"/>
  <c r="BE53" i="13"/>
  <c r="AX13" i="13"/>
  <c r="AX24" i="13" s="1"/>
  <c r="AI13" i="13"/>
  <c r="AI47" i="13" s="1"/>
  <c r="BW38" i="13"/>
  <c r="BW37" i="13"/>
  <c r="BW34" i="13"/>
  <c r="BW33" i="13"/>
  <c r="BF17" i="13"/>
  <c r="AW53" i="13"/>
  <c r="BG47" i="13"/>
  <c r="BA88" i="13"/>
  <c r="AW90" i="13"/>
  <c r="BW35" i="13"/>
  <c r="BF38" i="13"/>
  <c r="BF37" i="13"/>
  <c r="BF36" i="13"/>
  <c r="BF35" i="13"/>
  <c r="BF34" i="13"/>
  <c r="BW32" i="13"/>
  <c r="BW30" i="13"/>
  <c r="BF30" i="13"/>
  <c r="BF19" i="13"/>
  <c r="AS51" i="13"/>
  <c r="BF33" i="13"/>
  <c r="AN39" i="13"/>
  <c r="AN41" i="13" s="1"/>
  <c r="BR91" i="13"/>
  <c r="DE37" i="13"/>
  <c r="DE20" i="13"/>
  <c r="CI90" i="13"/>
  <c r="BA90" i="13"/>
  <c r="BN89" i="13"/>
  <c r="CA51" i="13"/>
  <c r="AJ89" i="13"/>
  <c r="DE30" i="13"/>
  <c r="K51" i="13"/>
  <c r="BS93" i="13"/>
  <c r="BS95" i="13" s="1"/>
  <c r="BS97" i="13" s="1"/>
  <c r="BS138" i="13" s="1"/>
  <c r="CT43" i="13"/>
  <c r="CT64" i="13" s="1"/>
  <c r="X117" i="13"/>
  <c r="BF71" i="13"/>
  <c r="X70" i="13"/>
  <c r="BJ13" i="13"/>
  <c r="BJ84" i="13" s="1"/>
  <c r="AT13" i="13"/>
  <c r="DB43" i="13"/>
  <c r="DB64" i="13" s="1"/>
  <c r="BT43" i="13"/>
  <c r="BT64" i="13" s="1"/>
  <c r="DA43" i="13"/>
  <c r="DA64" i="13" s="1"/>
  <c r="AN54" i="13"/>
  <c r="CW43" i="13"/>
  <c r="CW64" i="13" s="1"/>
  <c r="CK43" i="13"/>
  <c r="CK64" i="13" s="1"/>
  <c r="BQ43" i="13"/>
  <c r="BQ64" i="13" s="1"/>
  <c r="C43" i="13"/>
  <c r="C64" i="13" s="1"/>
  <c r="BJ54" i="13"/>
  <c r="CV39" i="13"/>
  <c r="CV41" i="13" s="1"/>
  <c r="CV63" i="13" s="1"/>
  <c r="CO43" i="13"/>
  <c r="CO64" i="13" s="1"/>
  <c r="CC43" i="13"/>
  <c r="CC64" i="13" s="1"/>
  <c r="DA56" i="13"/>
  <c r="DA58" i="13" s="1"/>
  <c r="DA60" i="13" s="1"/>
  <c r="DA119" i="13" s="1"/>
  <c r="CS56" i="13"/>
  <c r="CS58" i="13" s="1"/>
  <c r="CS60" i="13" s="1"/>
  <c r="CS119" i="13" s="1"/>
  <c r="CK56" i="13"/>
  <c r="CK58" i="13" s="1"/>
  <c r="CK60" i="13" s="1"/>
  <c r="CK119" i="13" s="1"/>
  <c r="CC56" i="13"/>
  <c r="CC58" i="13" s="1"/>
  <c r="CC60" i="13" s="1"/>
  <c r="CC119" i="13" s="1"/>
  <c r="BU56" i="13"/>
  <c r="BU58" i="13" s="1"/>
  <c r="BU60" i="13" s="1"/>
  <c r="BU119" i="13" s="1"/>
  <c r="CS93" i="13"/>
  <c r="CS95" i="13" s="1"/>
  <c r="CS97" i="13" s="1"/>
  <c r="CS138" i="13" s="1"/>
  <c r="DC93" i="13"/>
  <c r="DC95" i="13" s="1"/>
  <c r="DC97" i="13" s="1"/>
  <c r="DC138" i="13" s="1"/>
  <c r="CY93" i="13"/>
  <c r="CY95" i="13" s="1"/>
  <c r="CY97" i="13" s="1"/>
  <c r="CY138" i="13" s="1"/>
  <c r="CU93" i="13"/>
  <c r="CU95" i="13" s="1"/>
  <c r="CU97" i="13" s="1"/>
  <c r="CU138" i="13" s="1"/>
  <c r="CQ93" i="13"/>
  <c r="CQ95" i="13" s="1"/>
  <c r="CQ97" i="13" s="1"/>
  <c r="CQ138" i="13" s="1"/>
  <c r="BU93" i="13"/>
  <c r="BU95" i="13" s="1"/>
  <c r="BU97" i="13" s="1"/>
  <c r="BU138" i="13" s="1"/>
  <c r="BQ93" i="13"/>
  <c r="BQ95" i="13" s="1"/>
  <c r="BQ97" i="13" s="1"/>
  <c r="BM93" i="13"/>
  <c r="BI93" i="13"/>
  <c r="BI95" i="13" s="1"/>
  <c r="BI97" i="13" s="1"/>
  <c r="CN73" i="13"/>
  <c r="AA81" i="13"/>
  <c r="CW93" i="13"/>
  <c r="CW95" i="13" s="1"/>
  <c r="CW97" i="13" s="1"/>
  <c r="CW138" i="13" s="1"/>
  <c r="CO93" i="13"/>
  <c r="CO95" i="13" s="1"/>
  <c r="CO97" i="13" s="1"/>
  <c r="CO138" i="13" s="1"/>
  <c r="CK93" i="13"/>
  <c r="CK95" i="13" s="1"/>
  <c r="CK97" i="13" s="1"/>
  <c r="CK138" i="13" s="1"/>
  <c r="CG93" i="13"/>
  <c r="CG95" i="13" s="1"/>
  <c r="CG97" i="13" s="1"/>
  <c r="CG138" i="13" s="1"/>
  <c r="CC93" i="13"/>
  <c r="CC95" i="13" s="1"/>
  <c r="CC97" i="13" s="1"/>
  <c r="CC138" i="13" s="1"/>
  <c r="BY93" i="13"/>
  <c r="BY95" i="13" s="1"/>
  <c r="BY97" i="13" s="1"/>
  <c r="BY138" i="13" s="1"/>
  <c r="AM93" i="13"/>
  <c r="DE135" i="13"/>
  <c r="CN135" i="13"/>
  <c r="X74" i="13"/>
  <c r="X72" i="13"/>
  <c r="U81" i="13"/>
  <c r="Q81" i="13"/>
  <c r="CL80" i="13"/>
  <c r="CL101" i="13" s="1"/>
  <c r="V80" i="13"/>
  <c r="AO75" i="13"/>
  <c r="X75" i="13"/>
  <c r="DE74" i="13"/>
  <c r="AO74" i="13"/>
  <c r="BF73" i="13"/>
  <c r="AO73" i="13"/>
  <c r="BW72" i="13"/>
  <c r="DE71" i="13"/>
  <c r="CN71" i="13"/>
  <c r="X71" i="13"/>
  <c r="DE70" i="13"/>
  <c r="BF70" i="13"/>
  <c r="AO70" i="13"/>
  <c r="CN67" i="13"/>
  <c r="BW67" i="13"/>
  <c r="X67" i="13"/>
  <c r="BD80" i="13"/>
  <c r="X135" i="13"/>
  <c r="O90" i="13"/>
  <c r="CE76" i="13"/>
  <c r="CE78" i="13" s="1"/>
  <c r="CE100" i="13" s="1"/>
  <c r="AW76" i="13"/>
  <c r="AW78" i="13" s="1"/>
  <c r="AW80" i="13" s="1"/>
  <c r="AW81" i="13" s="1"/>
  <c r="O76" i="13"/>
  <c r="O78" i="13" s="1"/>
  <c r="O80" i="13" s="1"/>
  <c r="O81" i="13" s="1"/>
  <c r="DC80" i="13"/>
  <c r="DC101" i="13" s="1"/>
  <c r="CU80" i="13"/>
  <c r="CU101" i="13" s="1"/>
  <c r="CC80" i="13"/>
  <c r="CC101" i="13" s="1"/>
  <c r="BU80" i="13"/>
  <c r="BU101" i="13" s="1"/>
  <c r="BM80" i="13"/>
  <c r="AU80" i="13"/>
  <c r="AM80" i="13"/>
  <c r="AE80" i="13"/>
  <c r="M80" i="13"/>
  <c r="G80" i="13"/>
  <c r="G101" i="13" s="1"/>
  <c r="CR76" i="13"/>
  <c r="CR78" i="13" s="1"/>
  <c r="CR100" i="13" s="1"/>
  <c r="BJ76" i="13"/>
  <c r="BJ78" i="13" s="1"/>
  <c r="BJ80" i="13" s="1"/>
  <c r="AB76" i="13"/>
  <c r="AB78" i="13" s="1"/>
  <c r="AB80" i="13" s="1"/>
  <c r="CD80" i="13"/>
  <c r="CD101" i="13" s="1"/>
  <c r="AV80" i="13"/>
  <c r="N80" i="13"/>
  <c r="BW75" i="13"/>
  <c r="CN74" i="13"/>
  <c r="BF74" i="13"/>
  <c r="DE73" i="13"/>
  <c r="BW73" i="13"/>
  <c r="CN72" i="13"/>
  <c r="BF72" i="13"/>
  <c r="BW71" i="13"/>
  <c r="BJ91" i="13"/>
  <c r="BB47" i="13"/>
  <c r="AY24" i="13"/>
  <c r="BE13" i="13"/>
  <c r="BE47" i="13" s="1"/>
  <c r="AU84" i="13"/>
  <c r="BH47" i="13"/>
  <c r="AR47" i="13"/>
  <c r="AY84" i="13"/>
  <c r="AK84" i="13"/>
  <c r="BD47" i="13"/>
  <c r="BH24" i="13"/>
  <c r="BH26" i="13" s="1"/>
  <c r="BH27" i="13" s="1"/>
  <c r="BB24" i="13"/>
  <c r="AN91" i="13"/>
  <c r="BH84" i="13"/>
  <c r="BN54" i="13"/>
  <c r="BW20" i="13"/>
  <c r="BL43" i="13"/>
  <c r="BL44" i="13" s="1"/>
  <c r="BI43" i="13"/>
  <c r="BC43" i="13"/>
  <c r="BK93" i="13"/>
  <c r="BG93" i="13"/>
  <c r="BG95" i="13" s="1"/>
  <c r="BC93" i="13"/>
  <c r="AY93" i="13"/>
  <c r="AU93" i="13"/>
  <c r="AQ93" i="13"/>
  <c r="BN39" i="13"/>
  <c r="BN41" i="13" s="1"/>
  <c r="BG43" i="13"/>
  <c r="BM56" i="13"/>
  <c r="AK93" i="13"/>
  <c r="AO34" i="13"/>
  <c r="X33" i="13"/>
  <c r="AO38" i="13"/>
  <c r="X37" i="13"/>
  <c r="AO32" i="13"/>
  <c r="X35" i="13"/>
  <c r="AO36" i="13"/>
  <c r="X36" i="13"/>
  <c r="X34" i="13"/>
  <c r="AO33" i="13"/>
  <c r="X30" i="13"/>
  <c r="O53" i="13"/>
  <c r="AJ52" i="13"/>
  <c r="AO37" i="13"/>
  <c r="X38" i="13"/>
  <c r="AF52" i="13"/>
  <c r="S39" i="13"/>
  <c r="S41" i="13" s="1"/>
  <c r="S43" i="13" s="1"/>
  <c r="S44" i="13" s="1"/>
  <c r="AO35" i="13"/>
  <c r="AF39" i="13"/>
  <c r="AF41" i="13" s="1"/>
  <c r="AF43" i="13" s="1"/>
  <c r="AF44" i="13" s="1"/>
  <c r="O51" i="13"/>
  <c r="AO30" i="13"/>
  <c r="CH80" i="13"/>
  <c r="CH101" i="13" s="1"/>
  <c r="BZ80" i="13"/>
  <c r="BZ101" i="13" s="1"/>
  <c r="AZ80" i="13"/>
  <c r="AR80" i="13"/>
  <c r="R80" i="13"/>
  <c r="J80" i="13"/>
  <c r="CR39" i="13"/>
  <c r="CR41" i="13" s="1"/>
  <c r="CR63" i="13" s="1"/>
  <c r="BJ39" i="13"/>
  <c r="BJ41" i="13" s="1"/>
  <c r="BJ43" i="13" s="1"/>
  <c r="AB39" i="13"/>
  <c r="AB41" i="13" s="1"/>
  <c r="AB43" i="13" s="1"/>
  <c r="AB44" i="13" s="1"/>
  <c r="CS43" i="13"/>
  <c r="CS64" i="13" s="1"/>
  <c r="BY43" i="13"/>
  <c r="BY64" i="13" s="1"/>
  <c r="BM43" i="13"/>
  <c r="CZ39" i="13"/>
  <c r="CZ41" i="13" s="1"/>
  <c r="CZ63" i="13" s="1"/>
  <c r="BR39" i="13"/>
  <c r="BR41" i="13" s="1"/>
  <c r="BR43" i="13" s="1"/>
  <c r="BR44" i="13" s="1"/>
  <c r="AJ39" i="13"/>
  <c r="AJ41" i="13" s="1"/>
  <c r="AJ43" i="13" s="1"/>
  <c r="AJ44" i="13" s="1"/>
  <c r="CG43" i="13"/>
  <c r="CG64" i="13" s="1"/>
  <c r="BU43" i="13"/>
  <c r="BU64" i="13" s="1"/>
  <c r="BK43" i="13"/>
  <c r="AH44" i="13"/>
  <c r="Z44" i="13"/>
  <c r="G98" i="13"/>
  <c r="G61" i="13"/>
  <c r="F98" i="13"/>
  <c r="CM76" i="13"/>
  <c r="CM78" i="13" s="1"/>
  <c r="CM100" i="13" s="1"/>
  <c r="CN69" i="13"/>
  <c r="BE76" i="13"/>
  <c r="BE78" i="13" s="1"/>
  <c r="BF69" i="13"/>
  <c r="W76" i="13"/>
  <c r="W78" i="13" s="1"/>
  <c r="X69" i="13"/>
  <c r="CM99" i="13"/>
  <c r="CM81" i="13"/>
  <c r="CM98" i="13" s="1"/>
  <c r="CM80" i="13"/>
  <c r="CM101" i="13" s="1"/>
  <c r="CN65" i="13"/>
  <c r="CE99" i="13"/>
  <c r="CE81" i="13"/>
  <c r="BF65" i="13"/>
  <c r="X65" i="13"/>
  <c r="DD76" i="13"/>
  <c r="DD78" i="13" s="1"/>
  <c r="DE69" i="13"/>
  <c r="BV76" i="13"/>
  <c r="BV78" i="13" s="1"/>
  <c r="BW69" i="13"/>
  <c r="AN76" i="13"/>
  <c r="AN78" i="13" s="1"/>
  <c r="AO69" i="13"/>
  <c r="DD44" i="13"/>
  <c r="DE28" i="13"/>
  <c r="CV44" i="13"/>
  <c r="CV61" i="13" s="1"/>
  <c r="BV44" i="13"/>
  <c r="BV61" i="13" s="1"/>
  <c r="BW28" i="13"/>
  <c r="CM92" i="13"/>
  <c r="CM55" i="13"/>
  <c r="CN21" i="13"/>
  <c r="CE92" i="13"/>
  <c r="CE55" i="13"/>
  <c r="CM91" i="13"/>
  <c r="CM54" i="13"/>
  <c r="CN20" i="13"/>
  <c r="CE91" i="13"/>
  <c r="CE54" i="13"/>
  <c r="BE91" i="13"/>
  <c r="BE54" i="13"/>
  <c r="AW91" i="13"/>
  <c r="AW54" i="13"/>
  <c r="DD90" i="13"/>
  <c r="DD53" i="13"/>
  <c r="DE19" i="13"/>
  <c r="CV90" i="13"/>
  <c r="CV53" i="13"/>
  <c r="BV90" i="13"/>
  <c r="BV53" i="13"/>
  <c r="BW19" i="13"/>
  <c r="BN90" i="13"/>
  <c r="BN53" i="13"/>
  <c r="AN90" i="13"/>
  <c r="AN53" i="13"/>
  <c r="AF90" i="13"/>
  <c r="AF53" i="13"/>
  <c r="CM89" i="13"/>
  <c r="CM52" i="13"/>
  <c r="CN18" i="13"/>
  <c r="CE89" i="13"/>
  <c r="CE52" i="13"/>
  <c r="BE89" i="13"/>
  <c r="BE52" i="13"/>
  <c r="BF18" i="13"/>
  <c r="AW89" i="13"/>
  <c r="AW52" i="13"/>
  <c r="O89" i="13"/>
  <c r="O52" i="13"/>
  <c r="DD88" i="13"/>
  <c r="DD51" i="13"/>
  <c r="DE17" i="13"/>
  <c r="CV88" i="13"/>
  <c r="CV51" i="13"/>
  <c r="BV88" i="13"/>
  <c r="BV51" i="13"/>
  <c r="BW17" i="13"/>
  <c r="BN88" i="13"/>
  <c r="BN51" i="13"/>
  <c r="AN88" i="13"/>
  <c r="AN51" i="13"/>
  <c r="AF88" i="13"/>
  <c r="AF51" i="13"/>
  <c r="DD87" i="13"/>
  <c r="DD50" i="13"/>
  <c r="DE16" i="13"/>
  <c r="CV87" i="13"/>
  <c r="CV50" i="13"/>
  <c r="BV87" i="13"/>
  <c r="BV50" i="13"/>
  <c r="BW16" i="13"/>
  <c r="BN87" i="13"/>
  <c r="BN50" i="13"/>
  <c r="AN87" i="13"/>
  <c r="AN50" i="13"/>
  <c r="AF87" i="13"/>
  <c r="AF50" i="13"/>
  <c r="CM86" i="13"/>
  <c r="CM22" i="13"/>
  <c r="CM24" i="13" s="1"/>
  <c r="CM26" i="13" s="1"/>
  <c r="CM49" i="13"/>
  <c r="CN15" i="13"/>
  <c r="CI86" i="13"/>
  <c r="CI22" i="13"/>
  <c r="CI24" i="13" s="1"/>
  <c r="CI26" i="13" s="1"/>
  <c r="CI49" i="13"/>
  <c r="CE86" i="13"/>
  <c r="CE22" i="13"/>
  <c r="CE24" i="13" s="1"/>
  <c r="CE26" i="13" s="1"/>
  <c r="CE49" i="13"/>
  <c r="CA86" i="13"/>
  <c r="CA22" i="13"/>
  <c r="CA24" i="13" s="1"/>
  <c r="CA26" i="13" s="1"/>
  <c r="CA49" i="13"/>
  <c r="BE86" i="13"/>
  <c r="BE49" i="13"/>
  <c r="BF15" i="13"/>
  <c r="BA86" i="13"/>
  <c r="BA49" i="13"/>
  <c r="BA22" i="13"/>
  <c r="AW86" i="13"/>
  <c r="AW49" i="13"/>
  <c r="AS86" i="13"/>
  <c r="AS49" i="13"/>
  <c r="CM39" i="13"/>
  <c r="CM41" i="13" s="1"/>
  <c r="CM63" i="13" s="1"/>
  <c r="CN32" i="13"/>
  <c r="BE39" i="13"/>
  <c r="BE41" i="13" s="1"/>
  <c r="BF32" i="13"/>
  <c r="W39" i="13"/>
  <c r="W41" i="13" s="1"/>
  <c r="W43" i="13" s="1"/>
  <c r="W44" i="13" s="1"/>
  <c r="X32" i="13"/>
  <c r="CM44" i="13"/>
  <c r="CM61" i="13" s="1"/>
  <c r="CN28" i="13"/>
  <c r="CE44" i="13"/>
  <c r="X28" i="13"/>
  <c r="DD92" i="13"/>
  <c r="DD55" i="13"/>
  <c r="DE21" i="13"/>
  <c r="CV92" i="13"/>
  <c r="CV55" i="13"/>
  <c r="BV92" i="13"/>
  <c r="BV55" i="13"/>
  <c r="BN92" i="13"/>
  <c r="BN55" i="13"/>
  <c r="CM87" i="13"/>
  <c r="CM50" i="13"/>
  <c r="CN16" i="13"/>
  <c r="CE87" i="13"/>
  <c r="CE50" i="13"/>
  <c r="BE87" i="13"/>
  <c r="BE50" i="13"/>
  <c r="BF16" i="13"/>
  <c r="AW87" i="13"/>
  <c r="AW50" i="13"/>
  <c r="O87" i="13"/>
  <c r="O50" i="13"/>
  <c r="DD86" i="13"/>
  <c r="DD49" i="13"/>
  <c r="DE15" i="13"/>
  <c r="DD22" i="13"/>
  <c r="DD24" i="13" s="1"/>
  <c r="DD26" i="13" s="1"/>
  <c r="CV86" i="13"/>
  <c r="CV49" i="13"/>
  <c r="CV22" i="13"/>
  <c r="CV24" i="13" s="1"/>
  <c r="CV26" i="13" s="1"/>
  <c r="BV86" i="13"/>
  <c r="BV49" i="13"/>
  <c r="BW15" i="13"/>
  <c r="BV22" i="13"/>
  <c r="BV24" i="13" s="1"/>
  <c r="BV26" i="13" s="1"/>
  <c r="BN86" i="13"/>
  <c r="BN49" i="13"/>
  <c r="BN22" i="13"/>
  <c r="AN86" i="13"/>
  <c r="AN49" i="13"/>
  <c r="AF86" i="13"/>
  <c r="AF49" i="13"/>
  <c r="CJ98" i="13"/>
  <c r="CJ61" i="13"/>
  <c r="CJ137" i="13"/>
  <c r="BT98" i="13"/>
  <c r="BT61" i="13"/>
  <c r="BT137" i="13"/>
  <c r="D98" i="13"/>
  <c r="D61" i="13"/>
  <c r="D137" i="13"/>
  <c r="O86" i="13"/>
  <c r="O49" i="13"/>
  <c r="CM84" i="13"/>
  <c r="CM47" i="13"/>
  <c r="CN13" i="13"/>
  <c r="CE84" i="13"/>
  <c r="CE47" i="13"/>
  <c r="CE82" i="13"/>
  <c r="CE45" i="13"/>
  <c r="CE27" i="13"/>
  <c r="BV84" i="13"/>
  <c r="BV47" i="13"/>
  <c r="DD82" i="13"/>
  <c r="DD45" i="13"/>
  <c r="DD27" i="13"/>
  <c r="DE11" i="13"/>
  <c r="CR82" i="13"/>
  <c r="CR45" i="13"/>
  <c r="CR27" i="13"/>
  <c r="DD84" i="13"/>
  <c r="DD47" i="13"/>
  <c r="DE13" i="13"/>
  <c r="DC98" i="13"/>
  <c r="DC61" i="13"/>
  <c r="DC118" i="13"/>
  <c r="DC62" i="13"/>
  <c r="DA98" i="13"/>
  <c r="DA61" i="13"/>
  <c r="CY98" i="13"/>
  <c r="CY61" i="13"/>
  <c r="CY118" i="13"/>
  <c r="CY62" i="13"/>
  <c r="CW98" i="13"/>
  <c r="CW61" i="13"/>
  <c r="CU98" i="13"/>
  <c r="CU61" i="13"/>
  <c r="CU118" i="13"/>
  <c r="CU62" i="13"/>
  <c r="CS98" i="13"/>
  <c r="CS61" i="13"/>
  <c r="CQ98" i="13"/>
  <c r="CQ61" i="13"/>
  <c r="CQ118" i="13"/>
  <c r="CQ62" i="13"/>
  <c r="CO98" i="13"/>
  <c r="CO61" i="13"/>
  <c r="CK98" i="13"/>
  <c r="CK61" i="13"/>
  <c r="CG98" i="13"/>
  <c r="CG61" i="13"/>
  <c r="CC98" i="13"/>
  <c r="CC61" i="13"/>
  <c r="BY98" i="13"/>
  <c r="BY61" i="13"/>
  <c r="BU98" i="13"/>
  <c r="BU61" i="13"/>
  <c r="BS98" i="13"/>
  <c r="BS61" i="13"/>
  <c r="BS118" i="13"/>
  <c r="BS62" i="13"/>
  <c r="BQ98" i="13"/>
  <c r="BQ61" i="13"/>
  <c r="BO118" i="13"/>
  <c r="BO62" i="13"/>
  <c r="BK118" i="13"/>
  <c r="BK62" i="13"/>
  <c r="G118" i="13"/>
  <c r="G62" i="13"/>
  <c r="E98" i="13"/>
  <c r="E61" i="13"/>
  <c r="C98" i="13"/>
  <c r="C61" i="13"/>
  <c r="C118" i="13"/>
  <c r="C62" i="13"/>
  <c r="CR84" i="13"/>
  <c r="CR47" i="13"/>
  <c r="DB98" i="13"/>
  <c r="DB61" i="13"/>
  <c r="DB137" i="13"/>
  <c r="CX98" i="13"/>
  <c r="CX61" i="13"/>
  <c r="CX137" i="13"/>
  <c r="CT98" i="13"/>
  <c r="CT61" i="13"/>
  <c r="CT137" i="13"/>
  <c r="CP98" i="13"/>
  <c r="CP61" i="13"/>
  <c r="CP137" i="13"/>
  <c r="CL98" i="13"/>
  <c r="CL61" i="13"/>
  <c r="CL137" i="13"/>
  <c r="CH98" i="13"/>
  <c r="CH61" i="13"/>
  <c r="CH137" i="13"/>
  <c r="CF98" i="13"/>
  <c r="CF61" i="13"/>
  <c r="CF137" i="13"/>
  <c r="CD98" i="13"/>
  <c r="CD61" i="13"/>
  <c r="CD137" i="13"/>
  <c r="CB98" i="13"/>
  <c r="CB61" i="13"/>
  <c r="CB137" i="13"/>
  <c r="BZ98" i="13"/>
  <c r="BZ61" i="13"/>
  <c r="BZ137" i="13"/>
  <c r="BX98" i="13"/>
  <c r="BX61" i="13"/>
  <c r="BX137" i="13"/>
  <c r="BP98" i="13"/>
  <c r="BP61" i="13"/>
  <c r="BP137" i="13"/>
  <c r="BL137" i="13"/>
  <c r="F137" i="13"/>
  <c r="BV98" i="13"/>
  <c r="DF123" i="13"/>
  <c r="CX80" i="13"/>
  <c r="CX101" i="13" s="1"/>
  <c r="CP80" i="13"/>
  <c r="CP101" i="13" s="1"/>
  <c r="CJ80" i="13"/>
  <c r="CJ101" i="13" s="1"/>
  <c r="CF80" i="13"/>
  <c r="CF101" i="13" s="1"/>
  <c r="CB80" i="13"/>
  <c r="CB101" i="13" s="1"/>
  <c r="BX80" i="13"/>
  <c r="BX101" i="13" s="1"/>
  <c r="BP80" i="13"/>
  <c r="BP101" i="13" s="1"/>
  <c r="BH80" i="13"/>
  <c r="BB80" i="13"/>
  <c r="AX80" i="13"/>
  <c r="AT80" i="13"/>
  <c r="AP80" i="13"/>
  <c r="AH80" i="13"/>
  <c r="Z80" i="13"/>
  <c r="T80" i="13"/>
  <c r="P80" i="13"/>
  <c r="L80" i="13"/>
  <c r="H80" i="13"/>
  <c r="CW56" i="13"/>
  <c r="CW58" i="13" s="1"/>
  <c r="CW60" i="13" s="1"/>
  <c r="CW119" i="13" s="1"/>
  <c r="CO56" i="13"/>
  <c r="CO58" i="13" s="1"/>
  <c r="CO60" i="13" s="1"/>
  <c r="CO119" i="13" s="1"/>
  <c r="CG56" i="13"/>
  <c r="CG58" i="13" s="1"/>
  <c r="CG60" i="13" s="1"/>
  <c r="CG119" i="13" s="1"/>
  <c r="BY56" i="13"/>
  <c r="BY58" i="13" s="1"/>
  <c r="BY60" i="13" s="1"/>
  <c r="BY119" i="13" s="1"/>
  <c r="BQ56" i="13"/>
  <c r="BQ58" i="13" s="1"/>
  <c r="BQ60" i="13" s="1"/>
  <c r="BQ119" i="13" s="1"/>
  <c r="DC56" i="13"/>
  <c r="DC58" i="13" s="1"/>
  <c r="DC60" i="13" s="1"/>
  <c r="DC119" i="13" s="1"/>
  <c r="CU56" i="13"/>
  <c r="CU58" i="13" s="1"/>
  <c r="CU60" i="13" s="1"/>
  <c r="CU119" i="13" s="1"/>
  <c r="BS56" i="13"/>
  <c r="BS58" i="13" s="1"/>
  <c r="BS60" i="13" s="1"/>
  <c r="BS119" i="13" s="1"/>
  <c r="BK56" i="13"/>
  <c r="BC56" i="13"/>
  <c r="BC58" i="13" s="1"/>
  <c r="AM56" i="13"/>
  <c r="CX43" i="13"/>
  <c r="CX64" i="13" s="1"/>
  <c r="CP43" i="13"/>
  <c r="CP64" i="13" s="1"/>
  <c r="BP43" i="13"/>
  <c r="BP64" i="13" s="1"/>
  <c r="BH43" i="13"/>
  <c r="DB93" i="13"/>
  <c r="DB95" i="13" s="1"/>
  <c r="DB97" i="13" s="1"/>
  <c r="DB138" i="13" s="1"/>
  <c r="CX93" i="13"/>
  <c r="CX95" i="13" s="1"/>
  <c r="CX97" i="13" s="1"/>
  <c r="CX138" i="13" s="1"/>
  <c r="CT93" i="13"/>
  <c r="CT95" i="13" s="1"/>
  <c r="CT97" i="13" s="1"/>
  <c r="CT138" i="13" s="1"/>
  <c r="CP93" i="13"/>
  <c r="CP95" i="13" s="1"/>
  <c r="CP97" i="13" s="1"/>
  <c r="CP138" i="13" s="1"/>
  <c r="CL93" i="13"/>
  <c r="CL95" i="13" s="1"/>
  <c r="CL97" i="13" s="1"/>
  <c r="CL138" i="13" s="1"/>
  <c r="CJ93" i="13"/>
  <c r="CJ95" i="13" s="1"/>
  <c r="CJ97" i="13" s="1"/>
  <c r="CJ138" i="13" s="1"/>
  <c r="CH93" i="13"/>
  <c r="CH95" i="13" s="1"/>
  <c r="CH97" i="13" s="1"/>
  <c r="CH138" i="13" s="1"/>
  <c r="CF93" i="13"/>
  <c r="CF95" i="13" s="1"/>
  <c r="CF97" i="13" s="1"/>
  <c r="CF138" i="13" s="1"/>
  <c r="CD93" i="13"/>
  <c r="CD95" i="13" s="1"/>
  <c r="CD97" i="13" s="1"/>
  <c r="CD138" i="13" s="1"/>
  <c r="CB93" i="13"/>
  <c r="CB95" i="13" s="1"/>
  <c r="CB97" i="13" s="1"/>
  <c r="CB138" i="13" s="1"/>
  <c r="BZ93" i="13"/>
  <c r="BZ95" i="13" s="1"/>
  <c r="BZ97" i="13" s="1"/>
  <c r="BZ138" i="13" s="1"/>
  <c r="BX93" i="13"/>
  <c r="BX95" i="13" s="1"/>
  <c r="BX97" i="13" s="1"/>
  <c r="BX138" i="13" s="1"/>
  <c r="BT93" i="13"/>
  <c r="BT95" i="13" s="1"/>
  <c r="BT97" i="13" s="1"/>
  <c r="BT138" i="13" s="1"/>
  <c r="BP93" i="13"/>
  <c r="BP95" i="13" s="1"/>
  <c r="BP97" i="13" s="1"/>
  <c r="BL93" i="13"/>
  <c r="BH93" i="13"/>
  <c r="BD93" i="13"/>
  <c r="BD95" i="13" s="1"/>
  <c r="BB93" i="13"/>
  <c r="BB95" i="13" s="1"/>
  <c r="AZ93" i="13"/>
  <c r="AZ95" i="13" s="1"/>
  <c r="AX93" i="13"/>
  <c r="AT93" i="13"/>
  <c r="J93" i="13"/>
  <c r="F93" i="13"/>
  <c r="F95" i="13" s="1"/>
  <c r="F97" i="13" s="1"/>
  <c r="F138" i="13" s="1"/>
  <c r="D93" i="13"/>
  <c r="D95" i="13" s="1"/>
  <c r="D97" i="13" s="1"/>
  <c r="D138" i="13" s="1"/>
  <c r="T44" i="13"/>
  <c r="P44" i="13"/>
  <c r="H44" i="13"/>
  <c r="I93" i="13"/>
  <c r="E93" i="13"/>
  <c r="E95" i="13" s="1"/>
  <c r="E97" i="13" s="1"/>
  <c r="E138" i="13" s="1"/>
  <c r="CM45" i="13"/>
  <c r="CI99" i="13"/>
  <c r="CI81" i="13"/>
  <c r="CA99" i="13"/>
  <c r="CA81" i="13"/>
  <c r="CZ44" i="13"/>
  <c r="CR44" i="13"/>
  <c r="CI92" i="13"/>
  <c r="CI55" i="13"/>
  <c r="CA92" i="13"/>
  <c r="CA55" i="13"/>
  <c r="BA92" i="13"/>
  <c r="BA55" i="13"/>
  <c r="K92" i="13"/>
  <c r="K55" i="13"/>
  <c r="CI91" i="13"/>
  <c r="CI54" i="13"/>
  <c r="CA91" i="13"/>
  <c r="CA54" i="13"/>
  <c r="BA91" i="13"/>
  <c r="BA54" i="13"/>
  <c r="CZ90" i="13"/>
  <c r="CZ53" i="13"/>
  <c r="CR90" i="13"/>
  <c r="CR53" i="13"/>
  <c r="BR90" i="13"/>
  <c r="BR53" i="13"/>
  <c r="BJ90" i="13"/>
  <c r="BJ53" i="13"/>
  <c r="AJ90" i="13"/>
  <c r="AJ53" i="13"/>
  <c r="CI89" i="13"/>
  <c r="CI52" i="13"/>
  <c r="CA89" i="13"/>
  <c r="CA52" i="13"/>
  <c r="BA89" i="13"/>
  <c r="BA52" i="13"/>
  <c r="AS89" i="13"/>
  <c r="AS52" i="13"/>
  <c r="K89" i="13"/>
  <c r="K52" i="13"/>
  <c r="CZ88" i="13"/>
  <c r="CZ51" i="13"/>
  <c r="CR88" i="13"/>
  <c r="CR51" i="13"/>
  <c r="BR88" i="13"/>
  <c r="BR51" i="13"/>
  <c r="BJ88" i="13"/>
  <c r="BJ51" i="13"/>
  <c r="AJ88" i="13"/>
  <c r="AJ51" i="13"/>
  <c r="CZ87" i="13"/>
  <c r="CZ50" i="13"/>
  <c r="CR87" i="13"/>
  <c r="CR50" i="13"/>
  <c r="BR87" i="13"/>
  <c r="BR50" i="13"/>
  <c r="BJ87" i="13"/>
  <c r="BJ50" i="13"/>
  <c r="CI44" i="13"/>
  <c r="CA44" i="13"/>
  <c r="CZ92" i="13"/>
  <c r="CZ55" i="13"/>
  <c r="CR92" i="13"/>
  <c r="CR55" i="13"/>
  <c r="BR92" i="13"/>
  <c r="BR55" i="13"/>
  <c r="CI87" i="13"/>
  <c r="CI50" i="13"/>
  <c r="CA87" i="13"/>
  <c r="CA50" i="13"/>
  <c r="BA87" i="13"/>
  <c r="BA50" i="13"/>
  <c r="AS87" i="13"/>
  <c r="AS50" i="13"/>
  <c r="K87" i="13"/>
  <c r="K50" i="13"/>
  <c r="CZ86" i="13"/>
  <c r="CZ49" i="13"/>
  <c r="CZ22" i="13"/>
  <c r="CZ24" i="13" s="1"/>
  <c r="CZ26" i="13" s="1"/>
  <c r="CR86" i="13"/>
  <c r="CR49" i="13"/>
  <c r="CR22" i="13"/>
  <c r="CR24" i="13" s="1"/>
  <c r="CR26" i="13" s="1"/>
  <c r="BR86" i="13"/>
  <c r="BR49" i="13"/>
  <c r="BR22" i="13"/>
  <c r="BJ86" i="13"/>
  <c r="BJ49" i="13"/>
  <c r="AJ86" i="13"/>
  <c r="AJ49" i="13"/>
  <c r="CJ118" i="13"/>
  <c r="CJ62" i="13"/>
  <c r="BT118" i="13"/>
  <c r="BT62" i="13"/>
  <c r="D118" i="13"/>
  <c r="D62" i="13"/>
  <c r="K86" i="13"/>
  <c r="K49" i="13"/>
  <c r="CI84" i="13"/>
  <c r="CI47" i="13"/>
  <c r="CA84" i="13"/>
  <c r="CA47" i="13"/>
  <c r="CI82" i="13"/>
  <c r="CI45" i="13"/>
  <c r="CI27" i="13"/>
  <c r="CA82" i="13"/>
  <c r="CA45" i="13"/>
  <c r="CA27" i="13"/>
  <c r="CZ82" i="13"/>
  <c r="CZ45" i="13"/>
  <c r="CZ27" i="13"/>
  <c r="BR82" i="13"/>
  <c r="BR99" i="13" s="1"/>
  <c r="BR45" i="13"/>
  <c r="CV84" i="13"/>
  <c r="CV47" i="13"/>
  <c r="DC137" i="13"/>
  <c r="DA118" i="13"/>
  <c r="DA62" i="13"/>
  <c r="DA137" i="13"/>
  <c r="CY137" i="13"/>
  <c r="CW118" i="13"/>
  <c r="CW62" i="13"/>
  <c r="CW137" i="13"/>
  <c r="CU137" i="13"/>
  <c r="CS118" i="13"/>
  <c r="CS62" i="13"/>
  <c r="CS137" i="13"/>
  <c r="CQ137" i="13"/>
  <c r="CO118" i="13"/>
  <c r="CO62" i="13"/>
  <c r="CO137" i="13"/>
  <c r="CK118" i="13"/>
  <c r="CK62" i="13"/>
  <c r="CK137" i="13"/>
  <c r="CG118" i="13"/>
  <c r="CG62" i="13"/>
  <c r="CG137" i="13"/>
  <c r="CC118" i="13"/>
  <c r="CC62" i="13"/>
  <c r="CC137" i="13"/>
  <c r="BY118" i="13"/>
  <c r="BY62" i="13"/>
  <c r="BY137" i="13"/>
  <c r="BU118" i="13"/>
  <c r="BU62" i="13"/>
  <c r="BU137" i="13"/>
  <c r="BS137" i="13"/>
  <c r="BQ118" i="13"/>
  <c r="BQ62" i="13"/>
  <c r="BQ137" i="13"/>
  <c r="BM118" i="13"/>
  <c r="BM62" i="13"/>
  <c r="BI118" i="13"/>
  <c r="BI62" i="13"/>
  <c r="G137" i="13"/>
  <c r="E118" i="13"/>
  <c r="E62" i="13"/>
  <c r="E137" i="13"/>
  <c r="C137" i="13"/>
  <c r="CZ84" i="13"/>
  <c r="CZ47" i="13"/>
  <c r="DB118" i="13"/>
  <c r="DB62" i="13"/>
  <c r="CX118" i="13"/>
  <c r="CX62" i="13"/>
  <c r="CT118" i="13"/>
  <c r="CT62" i="13"/>
  <c r="CP118" i="13"/>
  <c r="CP62" i="13"/>
  <c r="CL118" i="13"/>
  <c r="CL62" i="13"/>
  <c r="CH118" i="13"/>
  <c r="CH62" i="13"/>
  <c r="CF118" i="13"/>
  <c r="CF62" i="13"/>
  <c r="CD118" i="13"/>
  <c r="CD62" i="13"/>
  <c r="CB118" i="13"/>
  <c r="CB62" i="13"/>
  <c r="BZ118" i="13"/>
  <c r="BZ62" i="13"/>
  <c r="BX118" i="13"/>
  <c r="BX62" i="13"/>
  <c r="BP118" i="13"/>
  <c r="BP62" i="13"/>
  <c r="BL118" i="13"/>
  <c r="BL62" i="13"/>
  <c r="F118" i="13"/>
  <c r="F62" i="13"/>
  <c r="DB80" i="13"/>
  <c r="DB101" i="13" s="1"/>
  <c r="CT80" i="13"/>
  <c r="CT101" i="13" s="1"/>
  <c r="BT80" i="13"/>
  <c r="BT101" i="13" s="1"/>
  <c r="BL80" i="13"/>
  <c r="AL80" i="13"/>
  <c r="AD80" i="13"/>
  <c r="CY56" i="13"/>
  <c r="CY58" i="13" s="1"/>
  <c r="CY60" i="13" s="1"/>
  <c r="CY119" i="13" s="1"/>
  <c r="CQ56" i="13"/>
  <c r="CQ58" i="13" s="1"/>
  <c r="CQ60" i="13" s="1"/>
  <c r="CQ119" i="13" s="1"/>
  <c r="AY56" i="13"/>
  <c r="AY58" i="13" s="1"/>
  <c r="AQ56" i="13"/>
  <c r="DB56" i="13"/>
  <c r="DB58" i="13" s="1"/>
  <c r="DB60" i="13" s="1"/>
  <c r="DB119" i="13" s="1"/>
  <c r="CX56" i="13"/>
  <c r="CX58" i="13" s="1"/>
  <c r="CX60" i="13" s="1"/>
  <c r="CX119" i="13" s="1"/>
  <c r="CT56" i="13"/>
  <c r="CT58" i="13" s="1"/>
  <c r="CT60" i="13" s="1"/>
  <c r="CT119" i="13" s="1"/>
  <c r="CP56" i="13"/>
  <c r="CP58" i="13" s="1"/>
  <c r="CP60" i="13" s="1"/>
  <c r="CP119" i="13" s="1"/>
  <c r="CL56" i="13"/>
  <c r="CL58" i="13" s="1"/>
  <c r="CL60" i="13" s="1"/>
  <c r="CL119" i="13" s="1"/>
  <c r="CJ56" i="13"/>
  <c r="CJ58" i="13" s="1"/>
  <c r="CJ60" i="13" s="1"/>
  <c r="CJ119" i="13" s="1"/>
  <c r="CH56" i="13"/>
  <c r="CH58" i="13" s="1"/>
  <c r="CH60" i="13" s="1"/>
  <c r="CH119" i="13" s="1"/>
  <c r="CF56" i="13"/>
  <c r="CF58" i="13" s="1"/>
  <c r="CF60" i="13" s="1"/>
  <c r="CF119" i="13" s="1"/>
  <c r="CD56" i="13"/>
  <c r="CD58" i="13" s="1"/>
  <c r="CD60" i="13" s="1"/>
  <c r="CD119" i="13" s="1"/>
  <c r="CB56" i="13"/>
  <c r="CB58" i="13" s="1"/>
  <c r="CB60" i="13" s="1"/>
  <c r="CB119" i="13" s="1"/>
  <c r="BZ56" i="13"/>
  <c r="BZ58" i="13" s="1"/>
  <c r="BZ60" i="13" s="1"/>
  <c r="BZ119" i="13" s="1"/>
  <c r="BX56" i="13"/>
  <c r="BX58" i="13" s="1"/>
  <c r="BX60" i="13" s="1"/>
  <c r="BX119" i="13" s="1"/>
  <c r="BT56" i="13"/>
  <c r="BT58" i="13" s="1"/>
  <c r="BT60" i="13" s="1"/>
  <c r="BT119" i="13" s="1"/>
  <c r="BP56" i="13"/>
  <c r="BP58" i="13" s="1"/>
  <c r="BP60" i="13" s="1"/>
  <c r="BP119" i="13" s="1"/>
  <c r="BL56" i="13"/>
  <c r="BH56" i="13"/>
  <c r="BB56" i="13"/>
  <c r="AZ56" i="13"/>
  <c r="AX56" i="13"/>
  <c r="AP56" i="13"/>
  <c r="J56" i="13"/>
  <c r="F56" i="13"/>
  <c r="F58" i="13" s="1"/>
  <c r="F63" i="13" s="1"/>
  <c r="D56" i="13"/>
  <c r="D58" i="13" s="1"/>
  <c r="D60" i="13" s="1"/>
  <c r="D119" i="13" s="1"/>
  <c r="CV45" i="13"/>
  <c r="V44" i="13"/>
  <c r="L44" i="13"/>
  <c r="R44" i="13"/>
  <c r="J44" i="13"/>
  <c r="F44" i="13"/>
  <c r="F61" i="13" s="1"/>
  <c r="I56" i="13"/>
  <c r="G56" i="13"/>
  <c r="G58" i="13" s="1"/>
  <c r="G63" i="13" s="1"/>
  <c r="G93" i="13"/>
  <c r="G95" i="13" s="1"/>
  <c r="G97" i="13" s="1"/>
  <c r="G138" i="13" s="1"/>
  <c r="E56" i="13"/>
  <c r="E58" i="13" s="1"/>
  <c r="E60" i="13" s="1"/>
  <c r="E119" i="13" s="1"/>
  <c r="C56" i="13"/>
  <c r="C58" i="13" s="1"/>
  <c r="C60" i="13" s="1"/>
  <c r="C119" i="13" s="1"/>
  <c r="C93" i="13"/>
  <c r="C95" i="13" s="1"/>
  <c r="C97" i="13" s="1"/>
  <c r="C138" i="13" s="1"/>
  <c r="CN11" i="13"/>
  <c r="CM82" i="13"/>
  <c r="BV45" i="13"/>
  <c r="BM44" i="13" l="1"/>
  <c r="BN135" i="13"/>
  <c r="BM137" i="13"/>
  <c r="BM99" i="13"/>
  <c r="BO81" i="13"/>
  <c r="BM81" i="13"/>
  <c r="BL81" i="13"/>
  <c r="BK81" i="13"/>
  <c r="BN82" i="13"/>
  <c r="BN99" i="13" s="1"/>
  <c r="BI60" i="13"/>
  <c r="BI64" i="13" s="1"/>
  <c r="BI117" i="13"/>
  <c r="AK56" i="13"/>
  <c r="AK58" i="13" s="1"/>
  <c r="AK63" i="13" s="1"/>
  <c r="AT56" i="13"/>
  <c r="AU56" i="13"/>
  <c r="AU58" i="13" s="1"/>
  <c r="AS111" i="13"/>
  <c r="BD56" i="13"/>
  <c r="BD58" i="13" s="1"/>
  <c r="AE92" i="20"/>
  <c r="AF2" i="20"/>
  <c r="BK137" i="13"/>
  <c r="BN137" i="13" s="1"/>
  <c r="BO137" i="13"/>
  <c r="BR137" i="13" s="1"/>
  <c r="BE22" i="13"/>
  <c r="BE24" i="13" s="1"/>
  <c r="BE55" i="13"/>
  <c r="BE56" i="13" s="1"/>
  <c r="BE58" i="13" s="1"/>
  <c r="BQ126" i="13"/>
  <c r="BQ136" i="13" s="1"/>
  <c r="BQ138" i="13" s="1"/>
  <c r="BP126" i="13"/>
  <c r="BP136" i="13" s="1"/>
  <c r="BP138" i="13" s="1"/>
  <c r="BH99" i="13"/>
  <c r="BH135" i="13"/>
  <c r="BH137" i="13" s="1"/>
  <c r="BI136" i="13"/>
  <c r="BI138" i="13" s="1"/>
  <c r="BH118" i="13"/>
  <c r="AS55" i="13"/>
  <c r="CA43" i="13"/>
  <c r="CA64" i="13" s="1"/>
  <c r="AS92" i="13"/>
  <c r="DD43" i="13"/>
  <c r="DD64" i="13" s="1"/>
  <c r="BN80" i="13"/>
  <c r="DE99" i="13"/>
  <c r="CI100" i="13"/>
  <c r="CI80" i="13"/>
  <c r="CI101" i="13" s="1"/>
  <c r="BV43" i="13"/>
  <c r="BV64" i="13" s="1"/>
  <c r="DE52" i="13"/>
  <c r="DE89" i="13"/>
  <c r="BF53" i="13"/>
  <c r="CE43" i="13"/>
  <c r="CE64" i="13" s="1"/>
  <c r="BF88" i="13"/>
  <c r="CR80" i="13"/>
  <c r="CR101" i="13" s="1"/>
  <c r="CI43" i="13"/>
  <c r="CI64" i="13" s="1"/>
  <c r="CR43" i="13"/>
  <c r="CR64" i="13" s="1"/>
  <c r="CZ43" i="13"/>
  <c r="CZ64" i="13" s="1"/>
  <c r="CV80" i="13"/>
  <c r="CV101" i="13" s="1"/>
  <c r="CN90" i="13"/>
  <c r="DF72" i="13"/>
  <c r="DG72" i="13" s="1"/>
  <c r="BW89" i="13"/>
  <c r="DE91" i="13"/>
  <c r="BW39" i="13"/>
  <c r="BW41" i="13" s="1"/>
  <c r="BW43" i="13" s="1"/>
  <c r="BW44" i="13" s="1"/>
  <c r="BR80" i="13"/>
  <c r="DE39" i="13"/>
  <c r="DE41" i="13" s="1"/>
  <c r="CN88" i="13"/>
  <c r="BJ92" i="13"/>
  <c r="BJ93" i="13" s="1"/>
  <c r="BJ95" i="13" s="1"/>
  <c r="K80" i="13"/>
  <c r="CA80" i="13"/>
  <c r="CA101" i="13" s="1"/>
  <c r="DF35" i="13"/>
  <c r="DG35" i="13" s="1"/>
  <c r="CZ80" i="13"/>
  <c r="CZ101" i="13" s="1"/>
  <c r="CN39" i="13"/>
  <c r="CN41" i="13" s="1"/>
  <c r="CN63" i="13" s="1"/>
  <c r="CN76" i="13"/>
  <c r="BW91" i="13"/>
  <c r="BF90" i="13"/>
  <c r="BF51" i="13"/>
  <c r="AV92" i="13"/>
  <c r="AV93" i="13" s="1"/>
  <c r="AV95" i="13" s="1"/>
  <c r="AV22" i="13"/>
  <c r="AV24" i="13" s="1"/>
  <c r="AW21" i="13"/>
  <c r="AV55" i="13"/>
  <c r="BF39" i="13"/>
  <c r="BF41" i="13" s="1"/>
  <c r="CV43" i="13"/>
  <c r="CV64" i="13" s="1"/>
  <c r="CN51" i="13"/>
  <c r="DE54" i="13"/>
  <c r="BW52" i="13"/>
  <c r="CN53" i="13"/>
  <c r="BJ22" i="13"/>
  <c r="BJ24" i="13" s="1"/>
  <c r="BJ55" i="13"/>
  <c r="BJ56" i="13" s="1"/>
  <c r="CE80" i="13"/>
  <c r="CE101" i="13" s="1"/>
  <c r="AQ13" i="13"/>
  <c r="AQ47" i="13" s="1"/>
  <c r="AV47" i="13"/>
  <c r="X76" i="13"/>
  <c r="X78" i="13" s="1"/>
  <c r="X80" i="13" s="1"/>
  <c r="CN78" i="13"/>
  <c r="CN100" i="13" s="1"/>
  <c r="BW76" i="13"/>
  <c r="BW78" i="13" s="1"/>
  <c r="BW80" i="13" s="1"/>
  <c r="BW81" i="13" s="1"/>
  <c r="BF76" i="13"/>
  <c r="BF78" i="13" s="1"/>
  <c r="BF80" i="13" s="1"/>
  <c r="BF81" i="13" s="1"/>
  <c r="DF71" i="13"/>
  <c r="DG71" i="13" s="1"/>
  <c r="DF65" i="13"/>
  <c r="DG65" i="13" s="1"/>
  <c r="AO76" i="13"/>
  <c r="AO78" i="13" s="1"/>
  <c r="AO80" i="13" s="1"/>
  <c r="AO81" i="13" s="1"/>
  <c r="AN13" i="13"/>
  <c r="AN47" i="13" s="1"/>
  <c r="BI100" i="13"/>
  <c r="BD100" i="13"/>
  <c r="BB100" i="13"/>
  <c r="AZ100" i="13"/>
  <c r="BG100" i="13"/>
  <c r="AL81" i="13"/>
  <c r="AH81" i="13"/>
  <c r="AT81" i="13"/>
  <c r="BB101" i="13"/>
  <c r="BB81" i="13"/>
  <c r="AR81" i="13"/>
  <c r="AV81" i="13"/>
  <c r="AM81" i="13"/>
  <c r="AF81" i="13"/>
  <c r="AY81" i="13"/>
  <c r="BJ81" i="13"/>
  <c r="AD81" i="13"/>
  <c r="AJ81" i="13"/>
  <c r="AP81" i="13"/>
  <c r="AX81" i="13"/>
  <c r="BH81" i="13"/>
  <c r="BH98" i="13" s="1"/>
  <c r="AZ101" i="13"/>
  <c r="AZ81" i="13"/>
  <c r="AE81" i="13"/>
  <c r="AU81" i="13"/>
  <c r="BD81" i="13"/>
  <c r="BI101" i="13"/>
  <c r="AM84" i="13"/>
  <c r="AM95" i="13" s="1"/>
  <c r="AT24" i="13"/>
  <c r="AM58" i="13"/>
  <c r="AM24" i="13"/>
  <c r="AI84" i="13"/>
  <c r="AP13" i="13"/>
  <c r="AP47" i="13" s="1"/>
  <c r="BV93" i="13"/>
  <c r="BV95" i="13" s="1"/>
  <c r="BV97" i="13" s="1"/>
  <c r="DD56" i="13"/>
  <c r="DD58" i="13" s="1"/>
  <c r="DD60" i="13" s="1"/>
  <c r="AZ58" i="13"/>
  <c r="BH44" i="13"/>
  <c r="BH61" i="13" s="1"/>
  <c r="BG44" i="13"/>
  <c r="BI44" i="13"/>
  <c r="BI61" i="13" s="1"/>
  <c r="BB44" i="13"/>
  <c r="BC63" i="13"/>
  <c r="AY63" i="13"/>
  <c r="BK44" i="13"/>
  <c r="BC44" i="13"/>
  <c r="BD44" i="13"/>
  <c r="BJ44" i="13"/>
  <c r="BI63" i="13"/>
  <c r="BN43" i="13"/>
  <c r="BG58" i="13"/>
  <c r="BJ47" i="13"/>
  <c r="BC95" i="13"/>
  <c r="BA13" i="13"/>
  <c r="BA84" i="13" s="1"/>
  <c r="AX84" i="13"/>
  <c r="AX95" i="13" s="1"/>
  <c r="AX47" i="13"/>
  <c r="DF75" i="13"/>
  <c r="DG75" i="13" s="1"/>
  <c r="AW13" i="13"/>
  <c r="AW84" i="13" s="1"/>
  <c r="AT84" i="13"/>
  <c r="AT95" i="13" s="1"/>
  <c r="AT47" i="13"/>
  <c r="DF37" i="13"/>
  <c r="DF33" i="13"/>
  <c r="DG33" i="13" s="1"/>
  <c r="DF74" i="13"/>
  <c r="DG74" i="13" s="1"/>
  <c r="AB81" i="13"/>
  <c r="Z81" i="13"/>
  <c r="BV137" i="13"/>
  <c r="CV137" i="13"/>
  <c r="DD137" i="13"/>
  <c r="DF67" i="13"/>
  <c r="DG67" i="13" s="1"/>
  <c r="V81" i="13"/>
  <c r="T81" i="13"/>
  <c r="N81" i="13"/>
  <c r="L81" i="13"/>
  <c r="J81" i="13"/>
  <c r="H81" i="13"/>
  <c r="P81" i="13"/>
  <c r="R81" i="13"/>
  <c r="M81" i="13"/>
  <c r="K81" i="13"/>
  <c r="DF73" i="13"/>
  <c r="DG73" i="13" s="1"/>
  <c r="DF70" i="13"/>
  <c r="DG70" i="13" s="1"/>
  <c r="AU95" i="13"/>
  <c r="BB58" i="13"/>
  <c r="BE84" i="13"/>
  <c r="AY95" i="13"/>
  <c r="BH58" i="13"/>
  <c r="BH117" i="13" s="1"/>
  <c r="BW54" i="13"/>
  <c r="AK95" i="13"/>
  <c r="BH95" i="13"/>
  <c r="AO39" i="13"/>
  <c r="AO41" i="13" s="1"/>
  <c r="DF38" i="13"/>
  <c r="DG38" i="13" s="1"/>
  <c r="DF34" i="13"/>
  <c r="DG34" i="13" s="1"/>
  <c r="X39" i="13"/>
  <c r="X41" i="13" s="1"/>
  <c r="X43" i="13" s="1"/>
  <c r="X44" i="13" s="1"/>
  <c r="DF36" i="13"/>
  <c r="DG36" i="13" s="1"/>
  <c r="DF30" i="13"/>
  <c r="DG30" i="13" s="1"/>
  <c r="DF32" i="13"/>
  <c r="BR93" i="13"/>
  <c r="CR56" i="13"/>
  <c r="CR58" i="13" s="1"/>
  <c r="CR60" i="13" s="1"/>
  <c r="CZ93" i="13"/>
  <c r="CZ95" i="13" s="1"/>
  <c r="CZ97" i="13" s="1"/>
  <c r="BN93" i="13"/>
  <c r="CV56" i="13"/>
  <c r="CV58" i="13" s="1"/>
  <c r="CV60" i="13" s="1"/>
  <c r="W80" i="13"/>
  <c r="CR138" i="13"/>
  <c r="CZ138" i="13"/>
  <c r="CM138" i="13"/>
  <c r="BE93" i="13"/>
  <c r="CE93" i="13"/>
  <c r="CE95" i="13" s="1"/>
  <c r="CE97" i="13" s="1"/>
  <c r="BV119" i="13"/>
  <c r="CN82" i="13"/>
  <c r="CN45" i="13"/>
  <c r="CN27" i="13"/>
  <c r="BV62" i="13"/>
  <c r="CV62" i="13"/>
  <c r="CZ98" i="13"/>
  <c r="CZ61" i="13"/>
  <c r="CA98" i="13"/>
  <c r="CA61" i="13"/>
  <c r="CA62" i="13"/>
  <c r="CI98" i="13"/>
  <c r="CI61" i="13"/>
  <c r="CI62" i="13"/>
  <c r="CM62" i="13"/>
  <c r="BN62" i="13"/>
  <c r="CR62" i="13"/>
  <c r="DE82" i="13"/>
  <c r="DE45" i="13"/>
  <c r="DE27" i="13"/>
  <c r="DD98" i="13"/>
  <c r="DD61" i="13"/>
  <c r="CE98" i="13"/>
  <c r="CE61" i="13"/>
  <c r="CE62" i="13"/>
  <c r="CN84" i="13"/>
  <c r="CN47" i="13"/>
  <c r="DE86" i="13"/>
  <c r="DE49" i="13"/>
  <c r="DE22" i="13"/>
  <c r="DE24" i="13" s="1"/>
  <c r="DE26" i="13" s="1"/>
  <c r="BF87" i="13"/>
  <c r="BF50" i="13"/>
  <c r="DE92" i="13"/>
  <c r="DE55" i="13"/>
  <c r="BF86" i="13"/>
  <c r="BF49" i="13"/>
  <c r="BW87" i="13"/>
  <c r="BW50" i="13"/>
  <c r="DE88" i="13"/>
  <c r="DE51" i="13"/>
  <c r="BF89" i="13"/>
  <c r="BF52" i="13"/>
  <c r="DE90" i="13"/>
  <c r="DE53" i="13"/>
  <c r="CN91" i="13"/>
  <c r="CN54" i="13"/>
  <c r="DE44" i="13"/>
  <c r="AN80" i="13"/>
  <c r="BV100" i="13"/>
  <c r="BV80" i="13"/>
  <c r="BV101" i="13" s="1"/>
  <c r="DD100" i="13"/>
  <c r="DD80" i="13"/>
  <c r="DD101" i="13" s="1"/>
  <c r="CN99" i="13"/>
  <c r="CN81" i="13"/>
  <c r="CE119" i="13"/>
  <c r="CI119" i="13"/>
  <c r="F60" i="13"/>
  <c r="CA118" i="13"/>
  <c r="CE118" i="13"/>
  <c r="CI118" i="13"/>
  <c r="BV138" i="13"/>
  <c r="CR137" i="13"/>
  <c r="CV138" i="13"/>
  <c r="CV119" i="13"/>
  <c r="CV118" i="13"/>
  <c r="CZ137" i="13"/>
  <c r="DD138" i="13"/>
  <c r="DD119" i="13"/>
  <c r="DD118" i="13"/>
  <c r="CM118" i="13"/>
  <c r="BR56" i="13"/>
  <c r="CR93" i="13"/>
  <c r="CR95" i="13" s="1"/>
  <c r="CR97" i="13" s="1"/>
  <c r="CZ56" i="13"/>
  <c r="CZ58" i="13" s="1"/>
  <c r="CZ60" i="13" s="1"/>
  <c r="CA137" i="13"/>
  <c r="CE137" i="13"/>
  <c r="CI137" i="13"/>
  <c r="G60" i="13"/>
  <c r="BN118" i="13"/>
  <c r="BV118" i="13"/>
  <c r="BN56" i="13"/>
  <c r="BV56" i="13"/>
  <c r="BV58" i="13" s="1"/>
  <c r="BV60" i="13" s="1"/>
  <c r="CV93" i="13"/>
  <c r="CV95" i="13" s="1"/>
  <c r="CV97" i="13" s="1"/>
  <c r="DD93" i="13"/>
  <c r="DD95" i="13" s="1"/>
  <c r="DD97" i="13" s="1"/>
  <c r="BE43" i="13"/>
  <c r="CM43" i="13"/>
  <c r="CM64" i="13" s="1"/>
  <c r="BA56" i="13"/>
  <c r="CA56" i="13"/>
  <c r="CA58" i="13" s="1"/>
  <c r="CA60" i="13" s="1"/>
  <c r="CA93" i="13"/>
  <c r="CA95" i="13" s="1"/>
  <c r="CA97" i="13" s="1"/>
  <c r="CI56" i="13"/>
  <c r="CI58" i="13" s="1"/>
  <c r="CI60" i="13" s="1"/>
  <c r="CI93" i="13"/>
  <c r="CI95" i="13" s="1"/>
  <c r="CI97" i="13" s="1"/>
  <c r="CM56" i="13"/>
  <c r="CM58" i="13" s="1"/>
  <c r="CM60" i="13" s="1"/>
  <c r="CM93" i="13"/>
  <c r="CM95" i="13" s="1"/>
  <c r="CM97" i="13" s="1"/>
  <c r="BE80" i="13"/>
  <c r="I64" i="13"/>
  <c r="BR62" i="13"/>
  <c r="CZ62" i="13"/>
  <c r="DE84" i="13"/>
  <c r="DE47" i="13"/>
  <c r="CR98" i="13"/>
  <c r="CR61" i="13"/>
  <c r="DD62" i="13"/>
  <c r="BW86" i="13"/>
  <c r="BW22" i="13"/>
  <c r="BW49" i="13"/>
  <c r="CN87" i="13"/>
  <c r="CN50" i="13"/>
  <c r="BW92" i="13"/>
  <c r="BW55" i="13"/>
  <c r="CN44" i="13"/>
  <c r="CN86" i="13"/>
  <c r="CN49" i="13"/>
  <c r="CN22" i="13"/>
  <c r="CN24" i="13" s="1"/>
  <c r="CN26" i="13" s="1"/>
  <c r="DE87" i="13"/>
  <c r="DE50" i="13"/>
  <c r="BW88" i="13"/>
  <c r="BW51" i="13"/>
  <c r="CN89" i="13"/>
  <c r="CN52" i="13"/>
  <c r="BW90" i="13"/>
  <c r="BW53" i="13"/>
  <c r="CN92" i="13"/>
  <c r="CN55" i="13"/>
  <c r="DE76" i="13"/>
  <c r="DE78" i="13" s="1"/>
  <c r="DF69" i="13"/>
  <c r="CA119" i="13"/>
  <c r="CR119" i="13"/>
  <c r="CR118" i="13"/>
  <c r="CZ119" i="13"/>
  <c r="CZ118" i="13"/>
  <c r="CM119" i="13"/>
  <c r="CA138" i="13"/>
  <c r="CE138" i="13"/>
  <c r="CI138" i="13"/>
  <c r="BR118" i="13"/>
  <c r="CM137" i="13"/>
  <c r="BA93" i="13"/>
  <c r="CE56" i="13"/>
  <c r="CE58" i="13" s="1"/>
  <c r="CE60" i="13" s="1"/>
  <c r="BR81" i="13" l="1"/>
  <c r="BN81" i="13"/>
  <c r="BE107" i="13"/>
  <c r="BI119" i="13"/>
  <c r="BG117" i="13"/>
  <c r="BJ117" i="13" s="1"/>
  <c r="BW117" i="13" s="1"/>
  <c r="BJ107" i="13"/>
  <c r="BW107" i="13" s="1"/>
  <c r="AU63" i="13"/>
  <c r="BD117" i="13"/>
  <c r="BE111" i="13"/>
  <c r="AV56" i="13"/>
  <c r="AV58" i="13" s="1"/>
  <c r="AW111" i="13"/>
  <c r="AX58" i="13"/>
  <c r="AT58" i="13"/>
  <c r="AQ58" i="13"/>
  <c r="AP58" i="13"/>
  <c r="DG37" i="13"/>
  <c r="DI37" i="13"/>
  <c r="AF92" i="20"/>
  <c r="AG2" i="20"/>
  <c r="DE63" i="13"/>
  <c r="DE43" i="13"/>
  <c r="DE64" i="13" s="1"/>
  <c r="CN43" i="13"/>
  <c r="CN64" i="13" s="1"/>
  <c r="CN80" i="13"/>
  <c r="CN101" i="13" s="1"/>
  <c r="AW92" i="13"/>
  <c r="AW93" i="13" s="1"/>
  <c r="AW95" i="13" s="1"/>
  <c r="AW22" i="13"/>
  <c r="AW24" i="13" s="1"/>
  <c r="BF21" i="13"/>
  <c r="AW55" i="13"/>
  <c r="AW56" i="13" s="1"/>
  <c r="AM63" i="13"/>
  <c r="AQ84" i="13"/>
  <c r="AQ95" i="13" s="1"/>
  <c r="AQ24" i="13"/>
  <c r="AZ63" i="13"/>
  <c r="AV100" i="13"/>
  <c r="AS13" i="13"/>
  <c r="AS47" i="13" s="1"/>
  <c r="DE137" i="13"/>
  <c r="AN84" i="13"/>
  <c r="AK100" i="13"/>
  <c r="AY100" i="13"/>
  <c r="AU100" i="13"/>
  <c r="AT100" i="13"/>
  <c r="AX100" i="13"/>
  <c r="AM100" i="13"/>
  <c r="BJ100" i="13"/>
  <c r="BH97" i="13"/>
  <c r="BH100" i="13"/>
  <c r="BC100" i="13"/>
  <c r="AN81" i="13"/>
  <c r="BE81" i="13"/>
  <c r="AP84" i="13"/>
  <c r="AP95" i="13" s="1"/>
  <c r="AP24" i="13"/>
  <c r="BE44" i="13"/>
  <c r="BG63" i="13"/>
  <c r="BE63" i="13"/>
  <c r="BH60" i="13"/>
  <c r="BH63" i="13"/>
  <c r="BB63" i="13"/>
  <c r="BD63" i="13"/>
  <c r="BN44" i="13"/>
  <c r="BA47" i="13"/>
  <c r="BA58" i="13" s="1"/>
  <c r="BJ58" i="13"/>
  <c r="BA95" i="13"/>
  <c r="BA24" i="13"/>
  <c r="AW47" i="13"/>
  <c r="DE138" i="13"/>
  <c r="W81" i="13"/>
  <c r="X81" i="13"/>
  <c r="BE95" i="13"/>
  <c r="DF39" i="13"/>
  <c r="DF41" i="13" s="1"/>
  <c r="DG32" i="13"/>
  <c r="CN137" i="13"/>
  <c r="CN138" i="13"/>
  <c r="CN119" i="13"/>
  <c r="BW93" i="13"/>
  <c r="CN118" i="13"/>
  <c r="DE100" i="13"/>
  <c r="DE80" i="13"/>
  <c r="DE101" i="13" s="1"/>
  <c r="G119" i="13"/>
  <c r="G64" i="13"/>
  <c r="DE98" i="13"/>
  <c r="DE61" i="13"/>
  <c r="CN62" i="13"/>
  <c r="CN93" i="13"/>
  <c r="CN95" i="13" s="1"/>
  <c r="CN97" i="13" s="1"/>
  <c r="DE118" i="13"/>
  <c r="DE93" i="13"/>
  <c r="DE95" i="13" s="1"/>
  <c r="DE97" i="13" s="1"/>
  <c r="DF76" i="13"/>
  <c r="DG69" i="13"/>
  <c r="F119" i="13"/>
  <c r="F64" i="13"/>
  <c r="J64" i="13"/>
  <c r="DE62" i="13"/>
  <c r="CN98" i="13"/>
  <c r="CN61" i="13"/>
  <c r="CN56" i="13"/>
  <c r="CN58" i="13" s="1"/>
  <c r="CN60" i="13" s="1"/>
  <c r="BW56" i="13"/>
  <c r="DE119" i="13"/>
  <c r="DE56" i="13"/>
  <c r="DE58" i="13" s="1"/>
  <c r="DE60" i="13" s="1"/>
  <c r="AX63" i="13" l="1"/>
  <c r="AT63" i="13"/>
  <c r="AW107" i="13"/>
  <c r="AQ63" i="13"/>
  <c r="AP63" i="13"/>
  <c r="BF111" i="13"/>
  <c r="AG92" i="20"/>
  <c r="AH2" i="20"/>
  <c r="AV63" i="13"/>
  <c r="AW58" i="13"/>
  <c r="BF55" i="13"/>
  <c r="BF92" i="13"/>
  <c r="AQ100" i="13"/>
  <c r="BH101" i="13"/>
  <c r="AS84" i="13"/>
  <c r="BF13" i="13"/>
  <c r="BF84" i="13" s="1"/>
  <c r="BA63" i="13"/>
  <c r="AY101" i="13"/>
  <c r="BE100" i="13"/>
  <c r="AP100" i="13"/>
  <c r="BA100" i="13"/>
  <c r="AW100" i="13"/>
  <c r="BH119" i="13"/>
  <c r="BH64" i="13"/>
  <c r="BJ63" i="13"/>
  <c r="DG39" i="13"/>
  <c r="DF78" i="13"/>
  <c r="DG76" i="13"/>
  <c r="DG41" i="13"/>
  <c r="AH92" i="20" l="1"/>
  <c r="AI2" i="20"/>
  <c r="BH136" i="13"/>
  <c r="BF47" i="13"/>
  <c r="AW63" i="13"/>
  <c r="DG78" i="13"/>
  <c r="DF80" i="13"/>
  <c r="DF81" i="13" s="1"/>
  <c r="AI92" i="20" l="1"/>
  <c r="AJ2" i="20"/>
  <c r="BH138" i="13"/>
  <c r="DG80" i="13"/>
  <c r="AJ92" i="20" l="1"/>
  <c r="AK2" i="20"/>
  <c r="AK92" i="20" l="1"/>
  <c r="AL2" i="20"/>
  <c r="H26" i="1"/>
  <c r="V19" i="13"/>
  <c r="V18" i="13"/>
  <c r="V17" i="13"/>
  <c r="V16" i="13"/>
  <c r="AL92" i="20" l="1"/>
  <c r="AM2" i="20"/>
  <c r="K25" i="1"/>
  <c r="K26" i="1" s="1"/>
  <c r="H27" i="1"/>
  <c r="AH11" i="13"/>
  <c r="AH45" i="13" s="1"/>
  <c r="AH21" i="13"/>
  <c r="AH55" i="13" s="1"/>
  <c r="H11" i="13"/>
  <c r="H45" i="13" s="1"/>
  <c r="J11" i="13"/>
  <c r="J45" i="13" s="1"/>
  <c r="I11" i="13"/>
  <c r="I82" i="13" s="1"/>
  <c r="Q15" i="13"/>
  <c r="Q16" i="13"/>
  <c r="Q17" i="13"/>
  <c r="Q18" i="13"/>
  <c r="Q19" i="13"/>
  <c r="N21" i="13"/>
  <c r="V15" i="13"/>
  <c r="V87" i="13"/>
  <c r="W16" i="13"/>
  <c r="V50" i="13"/>
  <c r="W17" i="13"/>
  <c r="V88" i="13"/>
  <c r="V51" i="13"/>
  <c r="V89" i="13"/>
  <c r="W18" i="13"/>
  <c r="V52" i="13"/>
  <c r="V90" i="13"/>
  <c r="W19" i="13"/>
  <c r="V53" i="13"/>
  <c r="AM92" i="20" l="1"/>
  <c r="AN2" i="20"/>
  <c r="K27" i="1"/>
  <c r="N25" i="1"/>
  <c r="N26" i="1" s="1"/>
  <c r="Q25" i="1" s="1"/>
  <c r="Q26" i="1" s="1"/>
  <c r="AH104" i="13"/>
  <c r="AH116" i="13" s="1"/>
  <c r="AH118" i="13" s="1"/>
  <c r="J82" i="13"/>
  <c r="J137" i="13" s="1"/>
  <c r="I45" i="13"/>
  <c r="I62" i="13" s="1"/>
  <c r="K11" i="13"/>
  <c r="K45" i="13" s="1"/>
  <c r="K62" i="13" s="1"/>
  <c r="H82" i="13"/>
  <c r="H137" i="13" s="1"/>
  <c r="I137" i="13"/>
  <c r="I99" i="13"/>
  <c r="H99" i="13"/>
  <c r="J99" i="13"/>
  <c r="AH92" i="13"/>
  <c r="AH82" i="13"/>
  <c r="AH125" i="13" s="1"/>
  <c r="AH135" i="13" s="1"/>
  <c r="AH62" i="13"/>
  <c r="M21" i="13"/>
  <c r="O21" i="13" s="1"/>
  <c r="Y19" i="13"/>
  <c r="Y18" i="13"/>
  <c r="Y17" i="13"/>
  <c r="Y16" i="13"/>
  <c r="W90" i="13"/>
  <c r="W53" i="13"/>
  <c r="Y15" i="13"/>
  <c r="W89" i="13"/>
  <c r="W52" i="13"/>
  <c r="W51" i="13"/>
  <c r="W88" i="13"/>
  <c r="W87" i="13"/>
  <c r="W50" i="13"/>
  <c r="W15" i="13"/>
  <c r="V49" i="13"/>
  <c r="V86" i="13"/>
  <c r="J62" i="13"/>
  <c r="J118" i="13"/>
  <c r="N55" i="13"/>
  <c r="N92" i="13"/>
  <c r="Q90" i="13"/>
  <c r="S19" i="13"/>
  <c r="Q53" i="13"/>
  <c r="Q89" i="13"/>
  <c r="Q52" i="13"/>
  <c r="S18" i="13"/>
  <c r="Q88" i="13"/>
  <c r="S17" i="13"/>
  <c r="Q51" i="13"/>
  <c r="Q50" i="13"/>
  <c r="S16" i="13"/>
  <c r="X16" i="13" s="1"/>
  <c r="Q87" i="13"/>
  <c r="Q49" i="13"/>
  <c r="Q86" i="13"/>
  <c r="S15" i="13"/>
  <c r="H118" i="13"/>
  <c r="H62" i="13"/>
  <c r="Q27" i="1" l="1"/>
  <c r="T25" i="1"/>
  <c r="T26" i="1" s="1"/>
  <c r="N27" i="1"/>
  <c r="C7" i="1"/>
  <c r="AN92" i="20"/>
  <c r="AO2" i="20"/>
  <c r="I118" i="13"/>
  <c r="K118" i="13" s="1"/>
  <c r="K82" i="13"/>
  <c r="K99" i="13" s="1"/>
  <c r="AH137" i="13"/>
  <c r="AH99" i="13"/>
  <c r="K137" i="13"/>
  <c r="M55" i="13"/>
  <c r="M92" i="13"/>
  <c r="O55" i="13"/>
  <c r="O92" i="13"/>
  <c r="X87" i="13"/>
  <c r="X50" i="13"/>
  <c r="S86" i="13"/>
  <c r="S49" i="13"/>
  <c r="S51" i="13"/>
  <c r="S88" i="13"/>
  <c r="S89" i="13"/>
  <c r="S52" i="13"/>
  <c r="S90" i="13"/>
  <c r="S53" i="13"/>
  <c r="W86" i="13"/>
  <c r="X15" i="13"/>
  <c r="W49" i="13"/>
  <c r="Y49" i="13"/>
  <c r="Y86" i="13"/>
  <c r="AB15" i="13"/>
  <c r="X17" i="13"/>
  <c r="X18" i="13"/>
  <c r="X19" i="13"/>
  <c r="S50" i="13"/>
  <c r="S87" i="13"/>
  <c r="Y50" i="13"/>
  <c r="Y87" i="13"/>
  <c r="AB16" i="13"/>
  <c r="Y88" i="13"/>
  <c r="Y51" i="13"/>
  <c r="AB17" i="13"/>
  <c r="Y89" i="13"/>
  <c r="AB18" i="13"/>
  <c r="Y52" i="13"/>
  <c r="Y90" i="13"/>
  <c r="Y53" i="13"/>
  <c r="AB19" i="13"/>
  <c r="T27" i="1" l="1"/>
  <c r="W25" i="1"/>
  <c r="W26" i="1" s="1"/>
  <c r="AO92" i="20"/>
  <c r="AP2" i="20"/>
  <c r="AB90" i="13"/>
  <c r="AO19" i="13"/>
  <c r="AB53" i="13"/>
  <c r="AB88" i="13"/>
  <c r="AO17" i="13"/>
  <c r="AB51" i="13"/>
  <c r="AB87" i="13"/>
  <c r="AB50" i="13"/>
  <c r="X53" i="13"/>
  <c r="X90" i="13"/>
  <c r="X51" i="13"/>
  <c r="X88" i="13"/>
  <c r="AB49" i="13"/>
  <c r="AO15" i="13"/>
  <c r="AB86" i="13"/>
  <c r="X86" i="13"/>
  <c r="X49" i="13"/>
  <c r="AB89" i="13"/>
  <c r="AO18" i="13"/>
  <c r="AB52" i="13"/>
  <c r="X52" i="13"/>
  <c r="X89" i="13"/>
  <c r="W27" i="1" l="1"/>
  <c r="Z25" i="1"/>
  <c r="Z26" i="1" s="1"/>
  <c r="AP92" i="20"/>
  <c r="AQ2" i="20"/>
  <c r="DF18" i="13"/>
  <c r="AO52" i="13"/>
  <c r="AO89" i="13"/>
  <c r="AO51" i="13"/>
  <c r="DF17" i="13"/>
  <c r="AO88" i="13"/>
  <c r="AO86" i="13"/>
  <c r="AO49" i="13"/>
  <c r="DF15" i="13"/>
  <c r="AO90" i="13"/>
  <c r="DF19" i="13"/>
  <c r="AO53" i="13"/>
  <c r="Z27" i="1" l="1"/>
  <c r="AC25" i="1"/>
  <c r="AC26" i="1" s="1"/>
  <c r="AC27" i="1" s="1"/>
  <c r="AQ92" i="20"/>
  <c r="AR2" i="20"/>
  <c r="DF86" i="13"/>
  <c r="DG86" i="13" s="1"/>
  <c r="DG15" i="13"/>
  <c r="DF49" i="13"/>
  <c r="DG49" i="13" s="1"/>
  <c r="DF90" i="13"/>
  <c r="DG90" i="13" s="1"/>
  <c r="DG19" i="13"/>
  <c r="DF53" i="13"/>
  <c r="DG53" i="13" s="1"/>
  <c r="DF51" i="13"/>
  <c r="DG51" i="13" s="1"/>
  <c r="DF88" i="13"/>
  <c r="DG88" i="13" s="1"/>
  <c r="DG17" i="13"/>
  <c r="DF52" i="13"/>
  <c r="DG52" i="13" s="1"/>
  <c r="DF89" i="13"/>
  <c r="DG89" i="13" s="1"/>
  <c r="DG18" i="13"/>
  <c r="AR92" i="20" l="1"/>
  <c r="AS2" i="20"/>
  <c r="H20" i="13"/>
  <c r="H91" i="13" s="1"/>
  <c r="H93" i="13" s="1"/>
  <c r="AS92" i="20" l="1"/>
  <c r="AT2" i="20"/>
  <c r="H54" i="13"/>
  <c r="H56" i="13" s="1"/>
  <c r="H22" i="13"/>
  <c r="K20" i="13"/>
  <c r="K91" i="13" s="1"/>
  <c r="K93" i="13" s="1"/>
  <c r="AT92" i="20" l="1"/>
  <c r="AU2" i="20"/>
  <c r="K22" i="13"/>
  <c r="K54" i="13"/>
  <c r="K56" i="13" s="1"/>
  <c r="AU92" i="20" l="1"/>
  <c r="AV2" i="20"/>
  <c r="L11" i="13"/>
  <c r="AV92" i="20" l="1"/>
  <c r="AW2" i="20"/>
  <c r="N20" i="13"/>
  <c r="N54" i="13" s="1"/>
  <c r="N56" i="13" s="1"/>
  <c r="L82" i="13"/>
  <c r="L45" i="13"/>
  <c r="L20" i="13"/>
  <c r="L91" i="13" s="1"/>
  <c r="L93" i="13" s="1"/>
  <c r="AW92" i="20" l="1"/>
  <c r="AX2" i="20"/>
  <c r="N91" i="13"/>
  <c r="N93" i="13" s="1"/>
  <c r="N22" i="13"/>
  <c r="L137" i="13"/>
  <c r="L99" i="13"/>
  <c r="L118" i="13"/>
  <c r="L62" i="13"/>
  <c r="L22" i="13"/>
  <c r="M20" i="13"/>
  <c r="M91" i="13" s="1"/>
  <c r="M93" i="13" s="1"/>
  <c r="L54" i="13"/>
  <c r="L56" i="13" s="1"/>
  <c r="B9" i="1"/>
  <c r="Q28" i="1" l="1"/>
  <c r="T28" i="1"/>
  <c r="W28" i="1"/>
  <c r="AC28" i="1"/>
  <c r="Z28" i="1"/>
  <c r="K28" i="1"/>
  <c r="N28" i="1"/>
  <c r="H28" i="1"/>
  <c r="AX92" i="20"/>
  <c r="AY2" i="20"/>
  <c r="M54" i="13"/>
  <c r="M56" i="13" s="1"/>
  <c r="O20" i="13"/>
  <c r="O54" i="13" s="1"/>
  <c r="O56" i="13" s="1"/>
  <c r="M22" i="13"/>
  <c r="AY92" i="20" l="1"/>
  <c r="AZ2" i="20"/>
  <c r="AD21" i="13"/>
  <c r="P20" i="13"/>
  <c r="T20" i="13"/>
  <c r="T54" i="13" s="1"/>
  <c r="U20" i="13"/>
  <c r="AG20" i="13"/>
  <c r="AG91" i="13" s="1"/>
  <c r="AE20" i="13"/>
  <c r="AE91" i="13" s="1"/>
  <c r="AD20" i="13"/>
  <c r="AD54" i="13" s="1"/>
  <c r="O91" i="13"/>
  <c r="O93" i="13" s="1"/>
  <c r="O22" i="13"/>
  <c r="AZ92" i="20" l="1"/>
  <c r="BA2" i="20"/>
  <c r="AG54" i="13"/>
  <c r="AD92" i="13"/>
  <c r="AD55" i="13"/>
  <c r="AD56" i="13" s="1"/>
  <c r="Q20" i="13"/>
  <c r="Q91" i="13" s="1"/>
  <c r="R20" i="13"/>
  <c r="R54" i="13" s="1"/>
  <c r="AD91" i="13"/>
  <c r="AE54" i="13"/>
  <c r="AD22" i="13"/>
  <c r="V20" i="13"/>
  <c r="V91" i="13" s="1"/>
  <c r="AA20" i="13"/>
  <c r="AA54" i="13" s="1"/>
  <c r="AH20" i="13"/>
  <c r="U54" i="13"/>
  <c r="U91" i="13"/>
  <c r="P91" i="13"/>
  <c r="P54" i="13"/>
  <c r="T91" i="13"/>
  <c r="Y20" i="13"/>
  <c r="AC20" i="13"/>
  <c r="H13" i="13"/>
  <c r="H84" i="13" s="1"/>
  <c r="H95" i="13" s="1"/>
  <c r="H97" i="13" s="1"/>
  <c r="I13" i="13"/>
  <c r="M13" i="13"/>
  <c r="L13" i="13"/>
  <c r="J13" i="13"/>
  <c r="BA92" i="20" l="1"/>
  <c r="BB2" i="20"/>
  <c r="AD93" i="13"/>
  <c r="H47" i="13"/>
  <c r="H58" i="13" s="1"/>
  <c r="H60" i="13" s="1"/>
  <c r="AA21" i="13"/>
  <c r="AA22" i="13" s="1"/>
  <c r="Z21" i="13"/>
  <c r="AC21" i="13"/>
  <c r="AC22" i="13" s="1"/>
  <c r="Y21" i="13"/>
  <c r="Y22" i="13" s="1"/>
  <c r="U21" i="13"/>
  <c r="Q21" i="13"/>
  <c r="Q22" i="13" s="1"/>
  <c r="P21" i="13"/>
  <c r="Q54" i="13"/>
  <c r="R91" i="13"/>
  <c r="H138" i="13"/>
  <c r="H101" i="13"/>
  <c r="S20" i="13"/>
  <c r="W20" i="13"/>
  <c r="W54" i="13" s="1"/>
  <c r="V54" i="13"/>
  <c r="AA91" i="13"/>
  <c r="AH54" i="13"/>
  <c r="AH56" i="13" s="1"/>
  <c r="AH91" i="13"/>
  <c r="AH93" i="13" s="1"/>
  <c r="AH22" i="13"/>
  <c r="AJ20" i="13"/>
  <c r="T13" i="13"/>
  <c r="Q13" i="13"/>
  <c r="Q84" i="13" s="1"/>
  <c r="P13" i="13"/>
  <c r="P47" i="13" s="1"/>
  <c r="AC54" i="13"/>
  <c r="AF20" i="13"/>
  <c r="AC91" i="13"/>
  <c r="Y13" i="13"/>
  <c r="Y47" i="13" s="1"/>
  <c r="Y91" i="13"/>
  <c r="Y54" i="13"/>
  <c r="K13" i="13"/>
  <c r="K47" i="13" s="1"/>
  <c r="K58" i="13" s="1"/>
  <c r="H24" i="13"/>
  <c r="H26" i="13" s="1"/>
  <c r="H27" i="13" s="1"/>
  <c r="H61" i="13" s="1"/>
  <c r="I47" i="13"/>
  <c r="I58" i="13" s="1"/>
  <c r="I84" i="13"/>
  <c r="I95" i="13" s="1"/>
  <c r="I97" i="13" s="1"/>
  <c r="I24" i="13"/>
  <c r="I26" i="13" s="1"/>
  <c r="I27" i="13" s="1"/>
  <c r="J47" i="13"/>
  <c r="J58" i="13" s="1"/>
  <c r="J84" i="13"/>
  <c r="J95" i="13" s="1"/>
  <c r="J97" i="13" s="1"/>
  <c r="J24" i="13"/>
  <c r="J26" i="13" s="1"/>
  <c r="J27" i="13" s="1"/>
  <c r="L84" i="13"/>
  <c r="L95" i="13" s="1"/>
  <c r="L47" i="13"/>
  <c r="L58" i="13" s="1"/>
  <c r="L24" i="13"/>
  <c r="L26" i="13" s="1"/>
  <c r="L27" i="13" s="1"/>
  <c r="M47" i="13"/>
  <c r="M58" i="13" s="1"/>
  <c r="M84" i="13"/>
  <c r="M95" i="13" s="1"/>
  <c r="M24" i="13"/>
  <c r="H63" i="13"/>
  <c r="K84" i="13" l="1"/>
  <c r="K95" i="13" s="1"/>
  <c r="K97" i="13" s="1"/>
  <c r="K101" i="13" s="1"/>
  <c r="BB92" i="20"/>
  <c r="BC2" i="20"/>
  <c r="K24" i="13"/>
  <c r="K26" i="13" s="1"/>
  <c r="K27" i="13" s="1"/>
  <c r="K98" i="13" s="1"/>
  <c r="H98" i="13"/>
  <c r="AA92" i="13"/>
  <c r="AA93" i="13" s="1"/>
  <c r="AA55" i="13"/>
  <c r="AA56" i="13" s="1"/>
  <c r="Z92" i="13"/>
  <c r="Z55" i="13"/>
  <c r="AC92" i="13"/>
  <c r="AC93" i="13" s="1"/>
  <c r="AC55" i="13"/>
  <c r="AC56" i="13" s="1"/>
  <c r="AB21" i="13"/>
  <c r="Y92" i="13"/>
  <c r="Y93" i="13" s="1"/>
  <c r="Y55" i="13"/>
  <c r="Y56" i="13" s="1"/>
  <c r="Y58" i="13" s="1"/>
  <c r="U92" i="13"/>
  <c r="U93" i="13" s="1"/>
  <c r="U55" i="13"/>
  <c r="U56" i="13" s="1"/>
  <c r="U22" i="13"/>
  <c r="Q92" i="13"/>
  <c r="Q93" i="13" s="1"/>
  <c r="Q95" i="13" s="1"/>
  <c r="Q100" i="13" s="1"/>
  <c r="Q55" i="13"/>
  <c r="Q56" i="13" s="1"/>
  <c r="P55" i="13"/>
  <c r="P56" i="13" s="1"/>
  <c r="P58" i="13" s="1"/>
  <c r="P92" i="13"/>
  <c r="P93" i="13" s="1"/>
  <c r="P22" i="13"/>
  <c r="P24" i="13" s="1"/>
  <c r="S91" i="13"/>
  <c r="S54" i="13"/>
  <c r="M100" i="13"/>
  <c r="L97" i="13"/>
  <c r="L138" i="13" s="1"/>
  <c r="L100" i="13"/>
  <c r="W91" i="13"/>
  <c r="I138" i="13"/>
  <c r="I101" i="13"/>
  <c r="J138" i="13"/>
  <c r="J101" i="13"/>
  <c r="BK13" i="13"/>
  <c r="BK84" i="13" s="1"/>
  <c r="BK95" i="13" s="1"/>
  <c r="X20" i="13"/>
  <c r="X91" i="13" s="1"/>
  <c r="T84" i="13"/>
  <c r="AJ91" i="13"/>
  <c r="AJ54" i="13"/>
  <c r="AH13" i="13"/>
  <c r="T47" i="13"/>
  <c r="Q47" i="13"/>
  <c r="Q24" i="13"/>
  <c r="Z13" i="13"/>
  <c r="V13" i="13"/>
  <c r="U13" i="13"/>
  <c r="R13" i="13"/>
  <c r="S13" i="13" s="1"/>
  <c r="S47" i="13" s="1"/>
  <c r="Y84" i="13"/>
  <c r="P84" i="13"/>
  <c r="N13" i="13"/>
  <c r="Y24" i="13"/>
  <c r="AF91" i="13"/>
  <c r="AF54" i="13"/>
  <c r="L63" i="13"/>
  <c r="L60" i="13"/>
  <c r="M63" i="13"/>
  <c r="L98" i="13"/>
  <c r="L61" i="13"/>
  <c r="I98" i="13"/>
  <c r="I61" i="13"/>
  <c r="I63" i="13"/>
  <c r="I60" i="13"/>
  <c r="I119" i="13" s="1"/>
  <c r="J98" i="13"/>
  <c r="J61" i="13"/>
  <c r="J63" i="13"/>
  <c r="J60" i="13"/>
  <c r="J119" i="13" s="1"/>
  <c r="K63" i="13"/>
  <c r="K60" i="13"/>
  <c r="K64" i="13" s="1"/>
  <c r="H119" i="13"/>
  <c r="H64" i="13"/>
  <c r="BK97" i="13" l="1"/>
  <c r="BK101" i="13" s="1"/>
  <c r="BK100" i="13"/>
  <c r="BC92" i="20"/>
  <c r="BD2" i="20"/>
  <c r="K61" i="13"/>
  <c r="K138" i="13"/>
  <c r="AC13" i="13"/>
  <c r="AC84" i="13" s="1"/>
  <c r="AC95" i="13" s="1"/>
  <c r="AG13" i="13"/>
  <c r="AG47" i="13" s="1"/>
  <c r="K119" i="13"/>
  <c r="P95" i="13"/>
  <c r="P100" i="13" s="1"/>
  <c r="Y95" i="13"/>
  <c r="Y100" i="13" s="1"/>
  <c r="Q58" i="13"/>
  <c r="Q63" i="13" s="1"/>
  <c r="P63" i="13"/>
  <c r="AB92" i="13"/>
  <c r="AB55" i="13"/>
  <c r="L101" i="13"/>
  <c r="BK47" i="13"/>
  <c r="BK58" i="13" s="1"/>
  <c r="BK24" i="13"/>
  <c r="BK26" i="13" s="1"/>
  <c r="BK27" i="13" s="1"/>
  <c r="BK61" i="13" s="1"/>
  <c r="BM13" i="13"/>
  <c r="BM47" i="13" s="1"/>
  <c r="BM58" i="13" s="1"/>
  <c r="BL13" i="13"/>
  <c r="BL84" i="13" s="1"/>
  <c r="BL95" i="13" s="1"/>
  <c r="BO13" i="13"/>
  <c r="X54" i="13"/>
  <c r="AH24" i="13"/>
  <c r="AH26" i="13" s="1"/>
  <c r="AH27" i="13" s="1"/>
  <c r="AH84" i="13"/>
  <c r="AH95" i="13" s="1"/>
  <c r="AH47" i="13"/>
  <c r="AH58" i="13" s="1"/>
  <c r="Y63" i="13"/>
  <c r="S84" i="13"/>
  <c r="W13" i="13"/>
  <c r="U47" i="13"/>
  <c r="U58" i="13" s="1"/>
  <c r="U24" i="13"/>
  <c r="U84" i="13"/>
  <c r="U95" i="13" s="1"/>
  <c r="R84" i="13"/>
  <c r="R47" i="13"/>
  <c r="V84" i="13"/>
  <c r="V47" i="13"/>
  <c r="AA13" i="13"/>
  <c r="Z47" i="13"/>
  <c r="Z84" i="13"/>
  <c r="N47" i="13"/>
  <c r="N58" i="13" s="1"/>
  <c r="N24" i="13"/>
  <c r="O13" i="13"/>
  <c r="N84" i="13"/>
  <c r="N95" i="13" s="1"/>
  <c r="L119" i="13"/>
  <c r="L64" i="13"/>
  <c r="BM60" i="13" l="1"/>
  <c r="BM63" i="13"/>
  <c r="BL97" i="13"/>
  <c r="BL101" i="13" s="1"/>
  <c r="BL100" i="13"/>
  <c r="BD92" i="20"/>
  <c r="BE2" i="20"/>
  <c r="BL136" i="13"/>
  <c r="BL138" i="13" s="1"/>
  <c r="BK136" i="13"/>
  <c r="AC24" i="13"/>
  <c r="AJ13" i="13"/>
  <c r="AJ47" i="13" s="1"/>
  <c r="AE13" i="13"/>
  <c r="AE47" i="13" s="1"/>
  <c r="AC47" i="13"/>
  <c r="AC58" i="13" s="1"/>
  <c r="AG84" i="13"/>
  <c r="AD13" i="13"/>
  <c r="AD47" i="13" s="1"/>
  <c r="AD58" i="13" s="1"/>
  <c r="AD63" i="13" s="1"/>
  <c r="AH97" i="13"/>
  <c r="AH100" i="13"/>
  <c r="AC100" i="13"/>
  <c r="AH60" i="13"/>
  <c r="AH63" i="13"/>
  <c r="BK60" i="13"/>
  <c r="BK63" i="13"/>
  <c r="BM84" i="13"/>
  <c r="BM95" i="13" s="1"/>
  <c r="U100" i="13"/>
  <c r="N100" i="13"/>
  <c r="BK98" i="13"/>
  <c r="BM24" i="13"/>
  <c r="BM26" i="13" s="1"/>
  <c r="BM27" i="13" s="1"/>
  <c r="BL47" i="13"/>
  <c r="BL58" i="13" s="1"/>
  <c r="BN13" i="13"/>
  <c r="BN47" i="13" s="1"/>
  <c r="BN58" i="13" s="1"/>
  <c r="BL24" i="13"/>
  <c r="BL26" i="13" s="1"/>
  <c r="BL27" i="13" s="1"/>
  <c r="BO84" i="13"/>
  <c r="BO95" i="13" s="1"/>
  <c r="BO47" i="13"/>
  <c r="BO58" i="13" s="1"/>
  <c r="BR13" i="13"/>
  <c r="BO24" i="13"/>
  <c r="BO26" i="13" s="1"/>
  <c r="BO27" i="13" s="1"/>
  <c r="AH61" i="13"/>
  <c r="AH98" i="13"/>
  <c r="U63" i="13"/>
  <c r="AA47" i="13"/>
  <c r="AA58" i="13" s="1"/>
  <c r="AA24" i="13"/>
  <c r="AA84" i="13"/>
  <c r="AA95" i="13" s="1"/>
  <c r="AB13" i="13"/>
  <c r="W47" i="13"/>
  <c r="W84" i="13"/>
  <c r="O84" i="13"/>
  <c r="O95" i="13" s="1"/>
  <c r="X13" i="13"/>
  <c r="O47" i="13"/>
  <c r="O58" i="13" s="1"/>
  <c r="O24" i="13"/>
  <c r="N63" i="13"/>
  <c r="BM119" i="13" l="1"/>
  <c r="BM64" i="13"/>
  <c r="BO97" i="13"/>
  <c r="BO101" i="13" s="1"/>
  <c r="BO100" i="13"/>
  <c r="BM97" i="13"/>
  <c r="BM101" i="13" s="1"/>
  <c r="BM100" i="13"/>
  <c r="BM98" i="13"/>
  <c r="BM61" i="13"/>
  <c r="BO61" i="13"/>
  <c r="BO98" i="13"/>
  <c r="BL98" i="13"/>
  <c r="BL61" i="13"/>
  <c r="BE92" i="20"/>
  <c r="BF2" i="20"/>
  <c r="AH105" i="13"/>
  <c r="AH117" i="13" s="1"/>
  <c r="AH119" i="13" s="1"/>
  <c r="AD24" i="13"/>
  <c r="AE84" i="13"/>
  <c r="BK138" i="13"/>
  <c r="AH101" i="13"/>
  <c r="AH126" i="13"/>
  <c r="AH136" i="13" s="1"/>
  <c r="AH138" i="13" s="1"/>
  <c r="AC63" i="13"/>
  <c r="AJ84" i="13"/>
  <c r="AF13" i="13"/>
  <c r="AF47" i="13" s="1"/>
  <c r="AD84" i="13"/>
  <c r="AD95" i="13" s="1"/>
  <c r="BL60" i="13"/>
  <c r="BL63" i="13"/>
  <c r="BK119" i="13"/>
  <c r="BK64" i="13"/>
  <c r="AH64" i="13"/>
  <c r="BO60" i="13"/>
  <c r="BO63" i="13"/>
  <c r="BN60" i="13"/>
  <c r="BN64" i="13" s="1"/>
  <c r="BN63" i="13"/>
  <c r="BN84" i="13"/>
  <c r="BN95" i="13" s="1"/>
  <c r="AA100" i="13"/>
  <c r="O100" i="13"/>
  <c r="BN24" i="13"/>
  <c r="BN26" i="13" s="1"/>
  <c r="BN27" i="13" s="1"/>
  <c r="BN61" i="13" s="1"/>
  <c r="BW13" i="13"/>
  <c r="BR47" i="13"/>
  <c r="BR58" i="13" s="1"/>
  <c r="BR84" i="13"/>
  <c r="BR95" i="13" s="1"/>
  <c r="BR24" i="13"/>
  <c r="BR26" i="13" s="1"/>
  <c r="BR27" i="13" s="1"/>
  <c r="AA63" i="13"/>
  <c r="AB47" i="13"/>
  <c r="AB84" i="13"/>
  <c r="O63" i="13"/>
  <c r="X47" i="13"/>
  <c r="X84" i="13"/>
  <c r="BM136" i="13" l="1"/>
  <c r="BM138" i="13" s="1"/>
  <c r="BN138" i="13" s="1"/>
  <c r="BR97" i="13"/>
  <c r="BR101" i="13" s="1"/>
  <c r="BR100" i="13"/>
  <c r="BN97" i="13"/>
  <c r="BN101" i="13" s="1"/>
  <c r="BN100" i="13"/>
  <c r="BR61" i="13"/>
  <c r="BR98" i="13"/>
  <c r="BF92" i="20"/>
  <c r="BG2" i="20"/>
  <c r="BR126" i="13"/>
  <c r="BO136" i="13"/>
  <c r="AF63" i="13"/>
  <c r="AO13" i="13"/>
  <c r="AO84" i="13" s="1"/>
  <c r="AF84" i="13"/>
  <c r="AD100" i="13"/>
  <c r="BR60" i="13"/>
  <c r="BR64" i="13" s="1"/>
  <c r="BR63" i="13"/>
  <c r="BO119" i="13"/>
  <c r="BR119" i="13" s="1"/>
  <c r="BO64" i="13"/>
  <c r="BL119" i="13"/>
  <c r="BN119" i="13" s="1"/>
  <c r="BL64" i="13"/>
  <c r="BN98" i="13"/>
  <c r="BW84" i="13"/>
  <c r="BW95" i="13" s="1"/>
  <c r="BW47" i="13"/>
  <c r="BW58" i="13" s="1"/>
  <c r="BW24" i="13"/>
  <c r="BN136" i="13" l="1"/>
  <c r="BN126" i="13"/>
  <c r="BG92" i="20"/>
  <c r="BH2" i="20"/>
  <c r="BR136" i="13"/>
  <c r="BO138" i="13"/>
  <c r="BR138" i="13" s="1"/>
  <c r="AO47" i="13"/>
  <c r="DF13" i="13"/>
  <c r="DF84" i="13" s="1"/>
  <c r="DG84" i="13" s="1"/>
  <c r="BW100" i="13"/>
  <c r="BW63" i="13"/>
  <c r="BH92" i="20" l="1"/>
  <c r="BI2" i="20"/>
  <c r="DF47" i="13"/>
  <c r="DG47" i="13" s="1"/>
  <c r="DG13" i="13"/>
  <c r="BI92" i="20" l="1"/>
  <c r="BJ2" i="20"/>
  <c r="R21" i="13"/>
  <c r="BJ92" i="20" l="1"/>
  <c r="BK2" i="20"/>
  <c r="R55" i="13"/>
  <c r="R56" i="13" s="1"/>
  <c r="R58" i="13" s="1"/>
  <c r="R92" i="13"/>
  <c r="R93" i="13" s="1"/>
  <c r="R95" i="13" s="1"/>
  <c r="R22" i="13"/>
  <c r="R24" i="13" s="1"/>
  <c r="S21" i="13"/>
  <c r="V21" i="13"/>
  <c r="BK92" i="20" l="1"/>
  <c r="BL2" i="20"/>
  <c r="V92" i="13"/>
  <c r="V93" i="13" s="1"/>
  <c r="V95" i="13" s="1"/>
  <c r="V55" i="13"/>
  <c r="V56" i="13" s="1"/>
  <c r="V58" i="13" s="1"/>
  <c r="V22" i="13"/>
  <c r="V24" i="13" s="1"/>
  <c r="S22" i="13"/>
  <c r="S24" i="13" s="1"/>
  <c r="S92" i="13"/>
  <c r="S93" i="13" s="1"/>
  <c r="S95" i="13" s="1"/>
  <c r="S100" i="13" s="1"/>
  <c r="S55" i="13"/>
  <c r="S56" i="13" s="1"/>
  <c r="S58" i="13" s="1"/>
  <c r="R100" i="13"/>
  <c r="R63" i="13"/>
  <c r="BL92" i="20" l="1"/>
  <c r="BM2" i="20"/>
  <c r="V100" i="13"/>
  <c r="V63" i="13"/>
  <c r="S63" i="13"/>
  <c r="E8" i="20"/>
  <c r="E9" i="20" l="1"/>
  <c r="E10" i="20" s="1"/>
  <c r="F12" i="20" s="1"/>
  <c r="BM92" i="20"/>
  <c r="T12" i="20" l="1"/>
  <c r="BM12" i="20"/>
  <c r="BK12" i="20"/>
  <c r="BI12" i="20"/>
  <c r="BG12" i="20"/>
  <c r="BE12" i="20"/>
  <c r="BC12" i="20"/>
  <c r="BA12" i="20"/>
  <c r="AY12" i="20"/>
  <c r="AW12" i="20"/>
  <c r="AU12" i="20"/>
  <c r="AS12" i="20"/>
  <c r="AQ12" i="20"/>
  <c r="AO12" i="20"/>
  <c r="AM12" i="20"/>
  <c r="AK12" i="20"/>
  <c r="AI12" i="20"/>
  <c r="AG12" i="20"/>
  <c r="AE12" i="20"/>
  <c r="AC12" i="20"/>
  <c r="AA12" i="20"/>
  <c r="Y12" i="20"/>
  <c r="W12" i="20"/>
  <c r="U12" i="20"/>
  <c r="Q12" i="20"/>
  <c r="O12" i="20"/>
  <c r="M12" i="20"/>
  <c r="K12" i="20"/>
  <c r="I12" i="20"/>
  <c r="G12" i="20"/>
  <c r="G13" i="20" s="1"/>
  <c r="C10" i="20"/>
  <c r="BJ12" i="20"/>
  <c r="BF12" i="20"/>
  <c r="BB12" i="20"/>
  <c r="AX12" i="20"/>
  <c r="AT12" i="20"/>
  <c r="AP12" i="20"/>
  <c r="AL12" i="20"/>
  <c r="AH12" i="20"/>
  <c r="AD12" i="20"/>
  <c r="Z12" i="20"/>
  <c r="N12" i="20"/>
  <c r="J12" i="20"/>
  <c r="BL12" i="20"/>
  <c r="BH12" i="20"/>
  <c r="BD12" i="20"/>
  <c r="AZ12" i="20"/>
  <c r="AV12" i="20"/>
  <c r="AR12" i="20"/>
  <c r="AN12" i="20"/>
  <c r="AJ12" i="20"/>
  <c r="AF12" i="20"/>
  <c r="AB12" i="20"/>
  <c r="X12" i="20"/>
  <c r="P12" i="20"/>
  <c r="L12" i="20"/>
  <c r="H12" i="20"/>
  <c r="Z20" i="13"/>
  <c r="H13" i="20" l="1"/>
  <c r="I13" i="20" s="1"/>
  <c r="J13" i="20" s="1"/>
  <c r="K13" i="20" s="1"/>
  <c r="L13" i="20" s="1"/>
  <c r="M13" i="20" s="1"/>
  <c r="N13" i="20" s="1"/>
  <c r="O13" i="20" s="1"/>
  <c r="P13" i="20" s="1"/>
  <c r="Q13" i="20" s="1"/>
  <c r="Z91" i="13"/>
  <c r="Z93" i="13" s="1"/>
  <c r="Z95" i="13" s="1"/>
  <c r="Z22" i="13"/>
  <c r="Z24" i="13" s="1"/>
  <c r="Z54" i="13"/>
  <c r="Z56" i="13" s="1"/>
  <c r="Z58" i="13" s="1"/>
  <c r="AB20" i="13"/>
  <c r="R12" i="20" l="1"/>
  <c r="AB54" i="13"/>
  <c r="AB56" i="13" s="1"/>
  <c r="AB58" i="13" s="1"/>
  <c r="AB22" i="13"/>
  <c r="AB24" i="13" s="1"/>
  <c r="AB91" i="13"/>
  <c r="AB93" i="13" s="1"/>
  <c r="AB95" i="13" s="1"/>
  <c r="AO20" i="13"/>
  <c r="Z63" i="13"/>
  <c r="Z100" i="13"/>
  <c r="R13" i="20" l="1"/>
  <c r="S12" i="20" s="1"/>
  <c r="AO91" i="13"/>
  <c r="AO54" i="13"/>
  <c r="AB100" i="13"/>
  <c r="AB63" i="13"/>
  <c r="S13" i="20" l="1"/>
  <c r="T13" i="20" s="1"/>
  <c r="U13" i="20" s="1"/>
  <c r="V12" i="20" l="1"/>
  <c r="E12" i="20" s="1"/>
  <c r="V13" i="20" l="1"/>
  <c r="W13" i="20" s="1"/>
  <c r="X13" i="20" s="1"/>
  <c r="Y13" i="20" s="1"/>
  <c r="Z13" i="20" s="1"/>
  <c r="AA13" i="20" s="1"/>
  <c r="AB13" i="20" s="1"/>
  <c r="AC13" i="20" s="1"/>
  <c r="AD13" i="20" s="1"/>
  <c r="AE13" i="20" s="1"/>
  <c r="AF13" i="20" s="1"/>
  <c r="AG13" i="20" s="1"/>
  <c r="AH13" i="20" s="1"/>
  <c r="AI13" i="20" s="1"/>
  <c r="AJ13" i="20" s="1"/>
  <c r="AK13" i="20" s="1"/>
  <c r="AL13" i="20" s="1"/>
  <c r="AM13" i="20" s="1"/>
  <c r="AN13" i="20" s="1"/>
  <c r="AO13" i="20" s="1"/>
  <c r="AP13" i="20" s="1"/>
  <c r="AQ13" i="20" s="1"/>
  <c r="AR13" i="20" s="1"/>
  <c r="AS13" i="20" s="1"/>
  <c r="AT13" i="20" s="1"/>
  <c r="AU13" i="20" s="1"/>
  <c r="AV13" i="20" s="1"/>
  <c r="AW13" i="20" s="1"/>
  <c r="AX13" i="20" s="1"/>
  <c r="AY13" i="20" s="1"/>
  <c r="AZ13" i="20" s="1"/>
  <c r="BA13" i="20" s="1"/>
  <c r="BB13" i="20" s="1"/>
  <c r="BC13" i="20" s="1"/>
  <c r="BD13" i="20" s="1"/>
  <c r="BE13" i="20" s="1"/>
  <c r="BF13" i="20" s="1"/>
  <c r="BG13" i="20" s="1"/>
  <c r="BH13" i="20" s="1"/>
  <c r="BI13" i="20" s="1"/>
  <c r="BJ13" i="20" s="1"/>
  <c r="BK13" i="20" s="1"/>
  <c r="BL13" i="20" s="1"/>
  <c r="BM13" i="20" s="1"/>
  <c r="M11" i="13"/>
  <c r="M82" i="13" l="1"/>
  <c r="M26" i="13"/>
  <c r="M27" i="13" s="1"/>
  <c r="M45" i="13"/>
  <c r="M61" i="13" l="1"/>
  <c r="M98" i="13"/>
  <c r="M60" i="13"/>
  <c r="M62" i="13"/>
  <c r="M118" i="13"/>
  <c r="M99" i="13"/>
  <c r="M97" i="13"/>
  <c r="M137" i="13"/>
  <c r="M138" i="13" l="1"/>
  <c r="M101" i="13"/>
  <c r="M64" i="13"/>
  <c r="M119" i="13"/>
  <c r="N11" i="13" l="1"/>
  <c r="O11" i="13" s="1"/>
  <c r="T21" i="13"/>
  <c r="T22" i="13" s="1"/>
  <c r="T24" i="13" s="1"/>
  <c r="N26" i="13" l="1"/>
  <c r="N27" i="13" s="1"/>
  <c r="N98" i="13" s="1"/>
  <c r="N82" i="13"/>
  <c r="N97" i="13" s="1"/>
  <c r="N45" i="13"/>
  <c r="N60" i="13" s="1"/>
  <c r="N99" i="13"/>
  <c r="O26" i="13"/>
  <c r="O27" i="13" s="1"/>
  <c r="O82" i="13"/>
  <c r="O45" i="13"/>
  <c r="T92" i="13"/>
  <c r="T93" i="13" s="1"/>
  <c r="T95" i="13" s="1"/>
  <c r="T100" i="13" s="1"/>
  <c r="T55" i="13"/>
  <c r="T56" i="13" s="1"/>
  <c r="T58" i="13" s="1"/>
  <c r="T63" i="13" s="1"/>
  <c r="W21" i="13"/>
  <c r="W22" i="13" s="1"/>
  <c r="N62" i="13"/>
  <c r="N118" i="13" l="1"/>
  <c r="O118" i="13" s="1"/>
  <c r="N137" i="13"/>
  <c r="O137" i="13" s="1"/>
  <c r="N61" i="13"/>
  <c r="W24" i="13"/>
  <c r="O98" i="13"/>
  <c r="O61" i="13"/>
  <c r="O62" i="13"/>
  <c r="O60" i="13"/>
  <c r="O64" i="13" s="1"/>
  <c r="O99" i="13"/>
  <c r="O97" i="13"/>
  <c r="O101" i="13" s="1"/>
  <c r="N119" i="13"/>
  <c r="O119" i="13" s="1"/>
  <c r="N64" i="13"/>
  <c r="W55" i="13"/>
  <c r="W56" i="13" s="1"/>
  <c r="X21" i="13"/>
  <c r="X22" i="13" s="1"/>
  <c r="X24" i="13" s="1"/>
  <c r="W92" i="13"/>
  <c r="W93" i="13" s="1"/>
  <c r="N101" i="13"/>
  <c r="N138" i="13"/>
  <c r="O138" i="13" s="1"/>
  <c r="W95" i="13" l="1"/>
  <c r="W58" i="13"/>
  <c r="X92" i="13"/>
  <c r="X93" i="13" s="1"/>
  <c r="X95" i="13" s="1"/>
  <c r="X100" i="13" s="1"/>
  <c r="X55" i="13"/>
  <c r="X56" i="13" s="1"/>
  <c r="X58" i="13" s="1"/>
  <c r="X63" i="13" s="1"/>
  <c r="W100" i="13" l="1"/>
  <c r="W63" i="13"/>
  <c r="P11" i="13" l="1"/>
  <c r="P26" i="13" l="1"/>
  <c r="P27" i="13" s="1"/>
  <c r="P45" i="13"/>
  <c r="P82" i="13"/>
  <c r="P99" i="13" l="1"/>
  <c r="P137" i="13"/>
  <c r="P97" i="13"/>
  <c r="P61" i="13"/>
  <c r="P98" i="13"/>
  <c r="P118" i="13"/>
  <c r="P62" i="13"/>
  <c r="P60" i="13"/>
  <c r="P101" i="13" l="1"/>
  <c r="P138" i="13"/>
  <c r="P64" i="13"/>
  <c r="P119" i="13"/>
  <c r="Y11" i="13" l="1"/>
  <c r="AA11" i="13"/>
  <c r="AG21" i="13"/>
  <c r="AG22" i="13" s="1"/>
  <c r="AG24" i="13" s="1"/>
  <c r="AE21" i="13"/>
  <c r="V11" i="13"/>
  <c r="AE22" i="13" l="1"/>
  <c r="AE24" i="13" s="1"/>
  <c r="AF21" i="13"/>
  <c r="AG11" i="13"/>
  <c r="AG45" i="13" s="1"/>
  <c r="AG104" i="13" s="1"/>
  <c r="R11" i="13"/>
  <c r="AG92" i="13"/>
  <c r="AG93" i="13" s="1"/>
  <c r="AG95" i="13" s="1"/>
  <c r="AG100" i="13" s="1"/>
  <c r="AG55" i="13"/>
  <c r="AG56" i="13" s="1"/>
  <c r="AG58" i="13" s="1"/>
  <c r="AG63" i="13" s="1"/>
  <c r="AJ21" i="13"/>
  <c r="AE55" i="13"/>
  <c r="AE56" i="13" s="1"/>
  <c r="AE58" i="13" s="1"/>
  <c r="AE63" i="13" s="1"/>
  <c r="AE92" i="13"/>
  <c r="AE93" i="13" s="1"/>
  <c r="AE95" i="13" s="1"/>
  <c r="AE100" i="13" s="1"/>
  <c r="AD11" i="13"/>
  <c r="Y26" i="13"/>
  <c r="Y27" i="13" s="1"/>
  <c r="Y82" i="13"/>
  <c r="Y45" i="13"/>
  <c r="AC11" i="13"/>
  <c r="AE11" i="13"/>
  <c r="U11" i="13"/>
  <c r="V82" i="13"/>
  <c r="V26" i="13"/>
  <c r="V27" i="13" s="1"/>
  <c r="V45" i="13"/>
  <c r="Z11" i="13"/>
  <c r="AA82" i="13"/>
  <c r="AA26" i="13"/>
  <c r="AA27" i="13" s="1"/>
  <c r="AA45" i="13"/>
  <c r="T11" i="13"/>
  <c r="Q11" i="13"/>
  <c r="AG26" i="13" l="1"/>
  <c r="AG116" i="13"/>
  <c r="AG118" i="13" s="1"/>
  <c r="AG82" i="13"/>
  <c r="AG125" i="13" s="1"/>
  <c r="AG27" i="13"/>
  <c r="AG61" i="13" s="1"/>
  <c r="AF22" i="13"/>
  <c r="AF55" i="13"/>
  <c r="AF56" i="13" s="1"/>
  <c r="AF92" i="13"/>
  <c r="AF93" i="13" s="1"/>
  <c r="AA98" i="13"/>
  <c r="AA61" i="13"/>
  <c r="V61" i="13"/>
  <c r="V98" i="13"/>
  <c r="Y98" i="13"/>
  <c r="Y61" i="13"/>
  <c r="Y99" i="13"/>
  <c r="Y137" i="13"/>
  <c r="Y97" i="13"/>
  <c r="AJ55" i="13"/>
  <c r="AJ92" i="13"/>
  <c r="R26" i="13"/>
  <c r="R27" i="13" s="1"/>
  <c r="R45" i="13"/>
  <c r="R82" i="13"/>
  <c r="Q26" i="13"/>
  <c r="Q27" i="13" s="1"/>
  <c r="S11" i="13"/>
  <c r="Q82" i="13"/>
  <c r="Q45" i="13"/>
  <c r="AG99" i="13"/>
  <c r="AG97" i="13"/>
  <c r="T26" i="13"/>
  <c r="T27" i="13" s="1"/>
  <c r="T82" i="13"/>
  <c r="T45" i="13"/>
  <c r="W11" i="13"/>
  <c r="AA137" i="13"/>
  <c r="AA97" i="13"/>
  <c r="AA99" i="13"/>
  <c r="U82" i="13"/>
  <c r="U26" i="13"/>
  <c r="U45" i="13"/>
  <c r="U27" i="13"/>
  <c r="AE27" i="13"/>
  <c r="AE45" i="13"/>
  <c r="AE82" i="13"/>
  <c r="AE26" i="13"/>
  <c r="AG62" i="13"/>
  <c r="AG60" i="13"/>
  <c r="AG105" i="13" s="1"/>
  <c r="AG117" i="13" s="1"/>
  <c r="AA62" i="13"/>
  <c r="AA60" i="13"/>
  <c r="AA118" i="13"/>
  <c r="Z26" i="13"/>
  <c r="Z27" i="13" s="1"/>
  <c r="Z45" i="13"/>
  <c r="Z82" i="13"/>
  <c r="V118" i="13"/>
  <c r="V60" i="13"/>
  <c r="V62" i="13"/>
  <c r="V97" i="13"/>
  <c r="V99" i="13"/>
  <c r="V137" i="13"/>
  <c r="AC27" i="13"/>
  <c r="AF11" i="13"/>
  <c r="AC82" i="13"/>
  <c r="AC45" i="13"/>
  <c r="AC26" i="13"/>
  <c r="Y62" i="13"/>
  <c r="Y118" i="13"/>
  <c r="Y60" i="13"/>
  <c r="AD45" i="13"/>
  <c r="AD26" i="13"/>
  <c r="AD82" i="13"/>
  <c r="AD27" i="13"/>
  <c r="AB11" i="13"/>
  <c r="AG98" i="13" l="1"/>
  <c r="AF95" i="13"/>
  <c r="AF24" i="13"/>
  <c r="AF26" i="13" s="1"/>
  <c r="AF58" i="13"/>
  <c r="Z61" i="13"/>
  <c r="Z98" i="13"/>
  <c r="Q61" i="13"/>
  <c r="Q98" i="13"/>
  <c r="T98" i="13"/>
  <c r="T61" i="13"/>
  <c r="AD125" i="13"/>
  <c r="AD135" i="13" s="1"/>
  <c r="AD137" i="13" s="1"/>
  <c r="AD99" i="13"/>
  <c r="AD97" i="13"/>
  <c r="AC99" i="13"/>
  <c r="AC125" i="13"/>
  <c r="AC97" i="13"/>
  <c r="AA64" i="13"/>
  <c r="AA119" i="13"/>
  <c r="AB45" i="13"/>
  <c r="AB26" i="13"/>
  <c r="AB27" i="13" s="1"/>
  <c r="AB82" i="13"/>
  <c r="AD61" i="13"/>
  <c r="AD98" i="13"/>
  <c r="Y64" i="13"/>
  <c r="Y119" i="13"/>
  <c r="AC62" i="13"/>
  <c r="AC60" i="13"/>
  <c r="AC118" i="13"/>
  <c r="AF27" i="13"/>
  <c r="AF82" i="13"/>
  <c r="AF45" i="13"/>
  <c r="V138" i="13"/>
  <c r="V101" i="13"/>
  <c r="V64" i="13"/>
  <c r="V119" i="13"/>
  <c r="Z99" i="13"/>
  <c r="Z97" i="13"/>
  <c r="Z137" i="13"/>
  <c r="AB137" i="13" s="1"/>
  <c r="Z60" i="13"/>
  <c r="Z118" i="13"/>
  <c r="AB118" i="13" s="1"/>
  <c r="Z62" i="13"/>
  <c r="AE62" i="13"/>
  <c r="AE60" i="13"/>
  <c r="AE118" i="13"/>
  <c r="U61" i="13"/>
  <c r="U98" i="13"/>
  <c r="T99" i="13"/>
  <c r="T97" i="13"/>
  <c r="T137" i="13"/>
  <c r="AG135" i="13"/>
  <c r="S26" i="13"/>
  <c r="S27" i="13" s="1"/>
  <c r="S82" i="13"/>
  <c r="S45" i="13"/>
  <c r="R62" i="13"/>
  <c r="R118" i="13"/>
  <c r="R60" i="13"/>
  <c r="Y138" i="13"/>
  <c r="Y101" i="13"/>
  <c r="AD62" i="13"/>
  <c r="AD60" i="13"/>
  <c r="AD118" i="13"/>
  <c r="AC61" i="13"/>
  <c r="AC98" i="13"/>
  <c r="AG64" i="13"/>
  <c r="AG119" i="13"/>
  <c r="AE97" i="13"/>
  <c r="AE99" i="13"/>
  <c r="AE125" i="13"/>
  <c r="AE135" i="13" s="1"/>
  <c r="AE137" i="13" s="1"/>
  <c r="AE98" i="13"/>
  <c r="AE61" i="13"/>
  <c r="U62" i="13"/>
  <c r="U60" i="13"/>
  <c r="U118" i="13"/>
  <c r="U97" i="13"/>
  <c r="U137" i="13"/>
  <c r="U99" i="13"/>
  <c r="AA138" i="13"/>
  <c r="AA101" i="13"/>
  <c r="X11" i="13"/>
  <c r="W26" i="13"/>
  <c r="W27" i="13" s="1"/>
  <c r="W82" i="13"/>
  <c r="W45" i="13"/>
  <c r="T118" i="13"/>
  <c r="T62" i="13"/>
  <c r="T60" i="13"/>
  <c r="AG126" i="13"/>
  <c r="AG101" i="13"/>
  <c r="Q118" i="13"/>
  <c r="Q62" i="13"/>
  <c r="Q60" i="13"/>
  <c r="Q99" i="13"/>
  <c r="Q137" i="13"/>
  <c r="Q97" i="13"/>
  <c r="R97" i="13"/>
  <c r="R137" i="13"/>
  <c r="R99" i="13"/>
  <c r="R61" i="13"/>
  <c r="R98" i="13"/>
  <c r="W118" i="13" l="1"/>
  <c r="AF100" i="13"/>
  <c r="AF118" i="13"/>
  <c r="S118" i="13"/>
  <c r="S137" i="13"/>
  <c r="S98" i="13"/>
  <c r="S61" i="13"/>
  <c r="W61" i="13"/>
  <c r="W98" i="13"/>
  <c r="AB98" i="13"/>
  <c r="AB61" i="13"/>
  <c r="Q64" i="13"/>
  <c r="Q119" i="13"/>
  <c r="W97" i="13"/>
  <c r="W101" i="13" s="1"/>
  <c r="W99" i="13"/>
  <c r="U119" i="13"/>
  <c r="U64" i="13"/>
  <c r="AE101" i="13"/>
  <c r="AE126" i="13"/>
  <c r="AE136" i="13" s="1"/>
  <c r="AE138" i="13" s="1"/>
  <c r="Q101" i="13"/>
  <c r="Q138" i="13"/>
  <c r="AG136" i="13"/>
  <c r="W60" i="13"/>
  <c r="W64" i="13" s="1"/>
  <c r="W62" i="13"/>
  <c r="AD64" i="13"/>
  <c r="AD119" i="13"/>
  <c r="S60" i="13"/>
  <c r="S64" i="13" s="1"/>
  <c r="S62" i="13"/>
  <c r="AG137" i="13"/>
  <c r="AE119" i="13"/>
  <c r="AE64" i="13"/>
  <c r="Z119" i="13"/>
  <c r="AB119" i="13" s="1"/>
  <c r="Z64" i="13"/>
  <c r="Z101" i="13"/>
  <c r="Z138" i="13"/>
  <c r="AB138" i="13" s="1"/>
  <c r="AF60" i="13"/>
  <c r="AF64" i="13" s="1"/>
  <c r="AF62" i="13"/>
  <c r="AF125" i="13"/>
  <c r="AC135" i="13"/>
  <c r="W137" i="13"/>
  <c r="R138" i="13"/>
  <c r="R101" i="13"/>
  <c r="T64" i="13"/>
  <c r="T119" i="13"/>
  <c r="X26" i="13"/>
  <c r="X27" i="13" s="1"/>
  <c r="X82" i="13"/>
  <c r="X45" i="13"/>
  <c r="U138" i="13"/>
  <c r="U101" i="13"/>
  <c r="R64" i="13"/>
  <c r="R119" i="13"/>
  <c r="S99" i="13"/>
  <c r="S97" i="13"/>
  <c r="S101" i="13" s="1"/>
  <c r="T101" i="13"/>
  <c r="T138" i="13"/>
  <c r="AF99" i="13"/>
  <c r="AF97" i="13"/>
  <c r="AF101" i="13" s="1"/>
  <c r="AF61" i="13"/>
  <c r="AF98" i="13"/>
  <c r="AC119" i="13"/>
  <c r="AC64" i="13"/>
  <c r="AB97" i="13"/>
  <c r="AB101" i="13" s="1"/>
  <c r="AB99" i="13"/>
  <c r="AB62" i="13"/>
  <c r="AB60" i="13"/>
  <c r="AB64" i="13" s="1"/>
  <c r="AC101" i="13"/>
  <c r="AC126" i="13"/>
  <c r="AD126" i="13"/>
  <c r="AD136" i="13" s="1"/>
  <c r="AD138" i="13" s="1"/>
  <c r="AD101" i="13"/>
  <c r="X137" i="13" l="1"/>
  <c r="X118" i="13"/>
  <c r="AF119" i="13"/>
  <c r="W138" i="13"/>
  <c r="W119" i="13"/>
  <c r="X60" i="13"/>
  <c r="X64" i="13" s="1"/>
  <c r="X62" i="13"/>
  <c r="X98" i="13"/>
  <c r="X61" i="13"/>
  <c r="AG138" i="13"/>
  <c r="S138" i="13"/>
  <c r="S119" i="13"/>
  <c r="AF126" i="13"/>
  <c r="AC136" i="13"/>
  <c r="X99" i="13"/>
  <c r="X97" i="13"/>
  <c r="X101" i="13" s="1"/>
  <c r="AF135" i="13"/>
  <c r="AC137" i="13"/>
  <c r="AF137" i="13" s="1"/>
  <c r="X119" i="13" l="1"/>
  <c r="X138" i="13"/>
  <c r="AF136" i="13"/>
  <c r="AC138" i="13"/>
  <c r="AF138" i="13" s="1"/>
  <c r="F5" i="20" l="1"/>
  <c r="F20" i="20" s="1"/>
  <c r="AI16" i="13"/>
  <c r="F26" i="20" l="1"/>
  <c r="F21" i="20"/>
  <c r="F22" i="20" s="1"/>
  <c r="AI22" i="13"/>
  <c r="AI24" i="13" s="1"/>
  <c r="AI87" i="13"/>
  <c r="AI93" i="13" s="1"/>
  <c r="AI95" i="13" s="1"/>
  <c r="AI50" i="13"/>
  <c r="AI56" i="13" s="1"/>
  <c r="AI58" i="13" s="1"/>
  <c r="AI63" i="13" s="1"/>
  <c r="AJ16" i="13"/>
  <c r="F102" i="20" l="1"/>
  <c r="F72" i="20"/>
  <c r="AO16" i="13"/>
  <c r="AJ50" i="13"/>
  <c r="AJ56" i="13" s="1"/>
  <c r="AJ58" i="13" s="1"/>
  <c r="AJ63" i="13" s="1"/>
  <c r="AJ22" i="13"/>
  <c r="AJ24" i="13" s="1"/>
  <c r="AJ87" i="13"/>
  <c r="AJ93" i="13" s="1"/>
  <c r="AJ95" i="13" s="1"/>
  <c r="AI100" i="13"/>
  <c r="AJ100" i="13" l="1"/>
  <c r="AO50" i="13"/>
  <c r="DF16" i="13"/>
  <c r="AO87" i="13"/>
  <c r="H5" i="20" l="1"/>
  <c r="DF50" i="13"/>
  <c r="DG16" i="13"/>
  <c r="DF87" i="13"/>
  <c r="AL21" i="13"/>
  <c r="H20" i="20" l="1"/>
  <c r="H26" i="20" s="1"/>
  <c r="H72" i="20" s="1"/>
  <c r="AL55" i="13"/>
  <c r="AL22" i="13"/>
  <c r="AL24" i="13" s="1"/>
  <c r="AL92" i="13"/>
  <c r="AL93" i="13" s="1"/>
  <c r="AL95" i="13" s="1"/>
  <c r="AN21" i="13"/>
  <c r="DG50" i="13"/>
  <c r="DG87" i="13"/>
  <c r="H21" i="20" l="1"/>
  <c r="H22" i="20" s="1"/>
  <c r="AL56" i="13"/>
  <c r="AL58" i="13" s="1"/>
  <c r="AL63" i="13" s="1"/>
  <c r="AN111" i="13"/>
  <c r="AO111" i="13" s="1"/>
  <c r="DF111" i="13" s="1"/>
  <c r="DG111" i="13" s="1"/>
  <c r="H102" i="20"/>
  <c r="AN92" i="13"/>
  <c r="AN93" i="13" s="1"/>
  <c r="AN95" i="13" s="1"/>
  <c r="AN100" i="13" s="1"/>
  <c r="AO21" i="13"/>
  <c r="AN22" i="13"/>
  <c r="AN24" i="13" s="1"/>
  <c r="AN55" i="13"/>
  <c r="AN56" i="13" s="1"/>
  <c r="AN58" i="13" s="1"/>
  <c r="AN63" i="13" s="1"/>
  <c r="AL100" i="13"/>
  <c r="AO55" i="13" l="1"/>
  <c r="AO56" i="13" s="1"/>
  <c r="AO58" i="13" s="1"/>
  <c r="AO63" i="13" s="1"/>
  <c r="AO92" i="13"/>
  <c r="AO93" i="13" s="1"/>
  <c r="AO95" i="13" s="1"/>
  <c r="AO100" i="13" s="1"/>
  <c r="DF21" i="13"/>
  <c r="AO22" i="13"/>
  <c r="AO24" i="13" s="1"/>
  <c r="DF55" i="13" l="1"/>
  <c r="DF92" i="13"/>
  <c r="DG21" i="13"/>
  <c r="DG55" i="13" l="1"/>
  <c r="DG92" i="13"/>
  <c r="C9" i="1" l="1"/>
  <c r="D9" i="1" s="1"/>
  <c r="AL28" i="13" l="1"/>
  <c r="AL43" i="13" l="1"/>
  <c r="AL44" i="13" s="1"/>
  <c r="AI11" i="13" l="1"/>
  <c r="AI82" i="13" l="1"/>
  <c r="AI45" i="13"/>
  <c r="AI104" i="13" s="1"/>
  <c r="AJ11" i="13"/>
  <c r="AI26" i="13"/>
  <c r="AI27" i="13" s="1"/>
  <c r="AJ82" i="13" l="1"/>
  <c r="AJ45" i="13"/>
  <c r="AJ26" i="13"/>
  <c r="AJ27" i="13" s="1"/>
  <c r="AI125" i="13"/>
  <c r="AI99" i="13"/>
  <c r="AI97" i="13"/>
  <c r="AI61" i="13"/>
  <c r="AI98" i="13"/>
  <c r="AI62" i="13"/>
  <c r="AI60" i="13"/>
  <c r="AI64" i="13" l="1"/>
  <c r="AI105" i="13"/>
  <c r="AI116" i="13"/>
  <c r="AJ104" i="13"/>
  <c r="AJ62" i="13"/>
  <c r="AJ60" i="13"/>
  <c r="AJ64" i="13" s="1"/>
  <c r="AI101" i="13"/>
  <c r="AI126" i="13"/>
  <c r="AI135" i="13"/>
  <c r="AJ125" i="13"/>
  <c r="AJ98" i="13"/>
  <c r="AJ61" i="13"/>
  <c r="AJ99" i="13"/>
  <c r="AJ97" i="13"/>
  <c r="AJ101" i="13" s="1"/>
  <c r="AI137" i="13" l="1"/>
  <c r="AJ137" i="13" s="1"/>
  <c r="AJ135" i="13"/>
  <c r="AI136" i="13"/>
  <c r="AJ126" i="13"/>
  <c r="AI118" i="13"/>
  <c r="AJ118" i="13" s="1"/>
  <c r="AJ116" i="13"/>
  <c r="AJ105" i="13"/>
  <c r="AI117" i="13"/>
  <c r="AJ136" i="13" l="1"/>
  <c r="AI138" i="13"/>
  <c r="AJ138" i="13" s="1"/>
  <c r="AJ117" i="13"/>
  <c r="AI119" i="13"/>
  <c r="AJ119" i="13" s="1"/>
  <c r="AK11" i="13" l="1"/>
  <c r="AK82" i="13" s="1"/>
  <c r="AK45" i="13" l="1"/>
  <c r="AK26" i="13"/>
  <c r="AK27" i="13" s="1"/>
  <c r="AK98" i="13" s="1"/>
  <c r="AK99" i="13"/>
  <c r="AK97" i="13"/>
  <c r="AK125" i="13"/>
  <c r="AK104" i="13" l="1"/>
  <c r="AK61" i="13"/>
  <c r="AK60" i="13"/>
  <c r="AK62" i="13"/>
  <c r="AK135" i="13"/>
  <c r="AK126" i="13"/>
  <c r="AK101" i="13"/>
  <c r="AK116" i="13" l="1"/>
  <c r="AK118" i="13" s="1"/>
  <c r="AK64" i="13"/>
  <c r="AK105" i="13"/>
  <c r="AK117" i="13" s="1"/>
  <c r="AK136" i="13"/>
  <c r="AK137" i="13"/>
  <c r="AK138" i="13" l="1"/>
  <c r="AK119" i="13"/>
  <c r="AL11" i="13" l="1"/>
  <c r="AL45" i="13" s="1"/>
  <c r="AL104" i="13" s="1"/>
  <c r="AL82" i="13" l="1"/>
  <c r="AL125" i="13" s="1"/>
  <c r="AL26" i="13"/>
  <c r="AL27" i="13" s="1"/>
  <c r="AL61" i="13" s="1"/>
  <c r="AL62" i="13"/>
  <c r="AL60" i="13"/>
  <c r="AL105" i="13" s="1"/>
  <c r="AL98" i="13" l="1"/>
  <c r="AL97" i="13"/>
  <c r="AL101" i="13" s="1"/>
  <c r="AL99" i="13"/>
  <c r="AL117" i="13"/>
  <c r="AL64" i="13"/>
  <c r="AL135" i="13"/>
  <c r="AL116" i="13"/>
  <c r="AL126" i="13" l="1"/>
  <c r="AL136" i="13" s="1"/>
  <c r="AL118" i="13"/>
  <c r="AL119" i="13"/>
  <c r="AL137" i="13"/>
  <c r="AL138" i="13" l="1"/>
  <c r="AM11" i="13" l="1"/>
  <c r="AM82" i="13" l="1"/>
  <c r="AM26" i="13"/>
  <c r="AM27" i="13" s="1"/>
  <c r="AN11" i="13"/>
  <c r="AM98" i="13" l="1"/>
  <c r="AN82" i="13"/>
  <c r="AN26" i="13"/>
  <c r="AN27" i="13" s="1"/>
  <c r="AO11" i="13"/>
  <c r="AM125" i="13"/>
  <c r="AM99" i="13"/>
  <c r="AM97" i="13"/>
  <c r="AM28" i="13" l="1"/>
  <c r="AO82" i="13"/>
  <c r="AO26" i="13"/>
  <c r="AO27" i="13" s="1"/>
  <c r="AN97" i="13"/>
  <c r="AN101" i="13" s="1"/>
  <c r="AN99" i="13"/>
  <c r="AM126" i="13"/>
  <c r="AM101" i="13"/>
  <c r="AM135" i="13"/>
  <c r="AN125" i="13"/>
  <c r="AO125" i="13" s="1"/>
  <c r="AN98" i="13"/>
  <c r="AM43" i="13" l="1"/>
  <c r="AM44" i="13" s="1"/>
  <c r="AM61" i="13" s="1"/>
  <c r="AN28" i="13"/>
  <c r="AM45" i="13"/>
  <c r="AM104" i="13" s="1"/>
  <c r="AN104" i="13" s="1"/>
  <c r="AO104" i="13" s="1"/>
  <c r="AO98" i="13"/>
  <c r="AO99" i="13"/>
  <c r="AO97" i="13"/>
  <c r="AO101" i="13" s="1"/>
  <c r="AM137" i="13"/>
  <c r="AN137" i="13" s="1"/>
  <c r="AO137" i="13" s="1"/>
  <c r="AN135" i="13"/>
  <c r="AO135" i="13" s="1"/>
  <c r="AM136" i="13"/>
  <c r="AN126" i="13"/>
  <c r="AO126" i="13" s="1"/>
  <c r="AO28" i="13" l="1"/>
  <c r="AN43" i="13"/>
  <c r="AN44" i="13" s="1"/>
  <c r="AN61" i="13" s="1"/>
  <c r="AN45" i="13"/>
  <c r="AM62" i="13"/>
  <c r="AM60" i="13"/>
  <c r="AM138" i="13"/>
  <c r="AN138" i="13" s="1"/>
  <c r="AO138" i="13" s="1"/>
  <c r="AN136" i="13"/>
  <c r="AO136" i="13" s="1"/>
  <c r="AM64" i="13" l="1"/>
  <c r="AM105" i="13"/>
  <c r="AN105" i="13" s="1"/>
  <c r="AO105" i="13" s="1"/>
  <c r="AN108" i="13"/>
  <c r="AO108" i="13" s="1"/>
  <c r="AM116" i="13"/>
  <c r="AN60" i="13"/>
  <c r="AN64" i="13" s="1"/>
  <c r="AN62" i="13"/>
  <c r="AO43" i="13"/>
  <c r="AO44" i="13" s="1"/>
  <c r="AO61" i="13" s="1"/>
  <c r="AO45" i="13"/>
  <c r="AP11" i="13"/>
  <c r="AP82" i="13" s="1"/>
  <c r="AN107" i="13" l="1"/>
  <c r="AO107" i="13" s="1"/>
  <c r="AO60" i="13"/>
  <c r="AO64" i="13" s="1"/>
  <c r="AO62" i="13"/>
  <c r="AN109" i="13"/>
  <c r="AO109" i="13" s="1"/>
  <c r="AN116" i="13"/>
  <c r="AO116" i="13" s="1"/>
  <c r="AM118" i="13"/>
  <c r="AN118" i="13" s="1"/>
  <c r="AO118" i="13" s="1"/>
  <c r="AP26" i="13"/>
  <c r="AP27" i="13" s="1"/>
  <c r="AP98" i="13" s="1"/>
  <c r="AP99" i="13"/>
  <c r="AP125" i="13"/>
  <c r="AP97" i="13"/>
  <c r="AM117" i="13" l="1"/>
  <c r="AM119" i="13" s="1"/>
  <c r="AN119" i="13" s="1"/>
  <c r="AO119" i="13" s="1"/>
  <c r="AP126" i="13"/>
  <c r="AP101" i="13"/>
  <c r="AP135" i="13"/>
  <c r="AN117" i="13" l="1"/>
  <c r="AO117" i="13" s="1"/>
  <c r="AP137" i="13"/>
  <c r="AP136" i="13"/>
  <c r="AP28" i="13" l="1"/>
  <c r="AP138" i="13"/>
  <c r="AP43" i="13" l="1"/>
  <c r="AP44" i="13" s="1"/>
  <c r="AP61" i="13" s="1"/>
  <c r="AP45" i="13"/>
  <c r="AP62" i="13" l="1"/>
  <c r="AP60" i="13"/>
  <c r="AQ11" i="13"/>
  <c r="AP64" i="13" l="1"/>
  <c r="AP117" i="13"/>
  <c r="AP119" i="13" s="1"/>
  <c r="AP116" i="13"/>
  <c r="AP118" i="13" s="1"/>
  <c r="AQ82" i="13"/>
  <c r="AQ26" i="13"/>
  <c r="AQ27" i="13" s="1"/>
  <c r="AQ98" i="13" l="1"/>
  <c r="AQ125" i="13"/>
  <c r="AQ99" i="13"/>
  <c r="AQ97" i="13"/>
  <c r="AQ101" i="13" l="1"/>
  <c r="AQ126" i="13"/>
  <c r="AQ135" i="13"/>
  <c r="AQ137" i="13" l="1"/>
  <c r="AQ136" i="13"/>
  <c r="AQ28" i="13" l="1"/>
  <c r="AQ138" i="13"/>
  <c r="AQ43" i="13" l="1"/>
  <c r="AQ44" i="13" s="1"/>
  <c r="AQ61" i="13" s="1"/>
  <c r="AQ45" i="13"/>
  <c r="AQ62" i="13" l="1"/>
  <c r="AQ60" i="13"/>
  <c r="AQ64" i="13" s="1"/>
  <c r="AS104" i="13"/>
  <c r="AR135" i="13"/>
  <c r="AS125" i="13"/>
  <c r="AR28" i="13" l="1"/>
  <c r="AQ117" i="13"/>
  <c r="AQ119" i="13" s="1"/>
  <c r="AQ116" i="13"/>
  <c r="AQ118" i="13" s="1"/>
  <c r="AS105" i="13"/>
  <c r="AS135" i="13"/>
  <c r="AR136" i="13"/>
  <c r="AS126" i="13"/>
  <c r="AR43" i="13" l="1"/>
  <c r="AR44" i="13" s="1"/>
  <c r="AS28" i="13"/>
  <c r="AS136" i="13"/>
  <c r="AS113" i="13" l="1"/>
  <c r="AS112" i="13"/>
  <c r="AS43" i="13"/>
  <c r="AS44" i="13" s="1"/>
  <c r="AS114" i="13" l="1"/>
  <c r="AS115" i="13"/>
  <c r="AR116" i="13"/>
  <c r="AS108" i="13"/>
  <c r="AS109" i="13" l="1"/>
  <c r="AS116" i="13"/>
  <c r="AT135" i="13"/>
  <c r="AT28" i="13" l="1"/>
  <c r="AT136" i="13"/>
  <c r="AT43" i="13" l="1"/>
  <c r="AT44" i="13" s="1"/>
  <c r="AU135" i="13" l="1"/>
  <c r="AU28" i="13" l="1"/>
  <c r="AU136" i="13"/>
  <c r="AU43" i="13" l="1"/>
  <c r="AU44" i="13" s="1"/>
  <c r="AW105" i="13" l="1"/>
  <c r="AV135" i="13"/>
  <c r="AW125" i="13"/>
  <c r="AW104" i="13"/>
  <c r="AV28" i="13" l="1"/>
  <c r="AW135" i="13"/>
  <c r="AV136" i="13"/>
  <c r="AW126" i="13"/>
  <c r="AV43" i="13" l="1"/>
  <c r="AV44" i="13" s="1"/>
  <c r="AW28" i="13"/>
  <c r="AW136" i="13"/>
  <c r="AW112" i="13" l="1"/>
  <c r="AW113" i="13"/>
  <c r="AW43" i="13"/>
  <c r="AW44" i="13" s="1"/>
  <c r="AX135" i="13" l="1"/>
  <c r="AX136" i="13" l="1"/>
  <c r="AX28" i="13" l="1"/>
  <c r="AX43" i="13" l="1"/>
  <c r="AX44" i="13" s="1"/>
  <c r="AY135" i="13" l="1"/>
  <c r="AY136" i="13"/>
  <c r="AY28" i="13" l="1"/>
  <c r="AY43" i="13" l="1"/>
  <c r="AY44" i="13" s="1"/>
  <c r="BA125" i="13" l="1"/>
  <c r="BA104" i="13"/>
  <c r="BF104" i="13" s="1"/>
  <c r="DF104" i="13" s="1"/>
  <c r="DG104" i="13" s="1"/>
  <c r="AZ136" i="13"/>
  <c r="BA126" i="13"/>
  <c r="BB116" i="13" l="1"/>
  <c r="BE116" i="13" s="1"/>
  <c r="BE114" i="13"/>
  <c r="AZ135" i="13"/>
  <c r="BA135" i="13" s="1"/>
  <c r="BA105" i="13"/>
  <c r="BF105" i="13" s="1"/>
  <c r="DF105" i="13" s="1"/>
  <c r="DG105" i="13" s="1"/>
  <c r="BA136" i="13"/>
  <c r="BE115" i="13" l="1"/>
  <c r="BB117" i="13"/>
  <c r="BE117" i="13" s="1"/>
  <c r="AZ28" i="13" l="1"/>
  <c r="AZ43" i="13" l="1"/>
  <c r="AZ44" i="13" s="1"/>
  <c r="BA28" i="13"/>
  <c r="BA112" i="13" l="1"/>
  <c r="BF112" i="13" s="1"/>
  <c r="DF112" i="13" s="1"/>
  <c r="DG112" i="13" s="1"/>
  <c r="BA113" i="13"/>
  <c r="BF113" i="13" s="1"/>
  <c r="DF113" i="13" s="1"/>
  <c r="DG113" i="13" s="1"/>
  <c r="BF28" i="13"/>
  <c r="BA43" i="13"/>
  <c r="BA44" i="13" s="1"/>
  <c r="DF28" i="13" l="1"/>
  <c r="BF43" i="13"/>
  <c r="BF44" i="13" s="1"/>
  <c r="DG28" i="13" l="1"/>
  <c r="DF43" i="13"/>
  <c r="DF44" i="13" l="1"/>
  <c r="DG43" i="13"/>
  <c r="L5" i="20" l="1"/>
  <c r="AR20" i="13"/>
  <c r="AR22" i="13" l="1"/>
  <c r="AR24" i="13" s="1"/>
  <c r="AR91" i="13"/>
  <c r="AR93" i="13" s="1"/>
  <c r="AR95" i="13" s="1"/>
  <c r="AR100" i="13" s="1"/>
  <c r="AS20" i="13"/>
  <c r="AR54" i="13"/>
  <c r="BN5" i="20"/>
  <c r="L20" i="20"/>
  <c r="E5" i="20"/>
  <c r="G17" i="20" l="1"/>
  <c r="H17" i="20"/>
  <c r="I17" i="20"/>
  <c r="J17" i="20"/>
  <c r="K17" i="20"/>
  <c r="N17" i="20"/>
  <c r="M17" i="20"/>
  <c r="R17" i="20"/>
  <c r="P17" i="20"/>
  <c r="T17" i="20"/>
  <c r="V17" i="20"/>
  <c r="W17" i="20"/>
  <c r="X17" i="20"/>
  <c r="Y17" i="20"/>
  <c r="Z17" i="20"/>
  <c r="AA17" i="20"/>
  <c r="AB17" i="20"/>
  <c r="AC17" i="20"/>
  <c r="AE17" i="20"/>
  <c r="O17" i="20"/>
  <c r="Q17" i="20"/>
  <c r="S17" i="20"/>
  <c r="U17" i="20"/>
  <c r="AD17" i="20"/>
  <c r="AF17" i="20"/>
  <c r="AG17" i="20"/>
  <c r="AL17" i="20"/>
  <c r="AM17" i="20"/>
  <c r="AN17" i="20"/>
  <c r="AO17" i="20"/>
  <c r="AP17" i="20"/>
  <c r="AQ17" i="20"/>
  <c r="AT17" i="20"/>
  <c r="AV17" i="20"/>
  <c r="AX17" i="20"/>
  <c r="AH17" i="20"/>
  <c r="AI17" i="20"/>
  <c r="AJ17" i="20"/>
  <c r="AK17" i="20"/>
  <c r="AR17" i="20"/>
  <c r="AS17" i="20"/>
  <c r="AU17" i="20"/>
  <c r="AW17" i="20"/>
  <c r="AY17" i="20"/>
  <c r="BA17" i="20"/>
  <c r="BB17" i="20"/>
  <c r="BG17" i="20"/>
  <c r="BJ17" i="20"/>
  <c r="BK17" i="20"/>
  <c r="F17" i="20"/>
  <c r="AZ17" i="20"/>
  <c r="BC17" i="20"/>
  <c r="BD17" i="20"/>
  <c r="BE17" i="20"/>
  <c r="BF17" i="20"/>
  <c r="BH17" i="20"/>
  <c r="BI17" i="20"/>
  <c r="BL17" i="20"/>
  <c r="BM17" i="20"/>
  <c r="AR56" i="13"/>
  <c r="AR58" i="13" s="1"/>
  <c r="AR63" i="13" s="1"/>
  <c r="AS22" i="13"/>
  <c r="AS24" i="13" s="1"/>
  <c r="AS91" i="13"/>
  <c r="AS93" i="13" s="1"/>
  <c r="AS95" i="13" s="1"/>
  <c r="AS100" i="13" s="1"/>
  <c r="BF20" i="13"/>
  <c r="AS54" i="13"/>
  <c r="AS56" i="13" s="1"/>
  <c r="AS58" i="13" s="1"/>
  <c r="AS63" i="13" s="1"/>
  <c r="L17" i="20"/>
  <c r="E20" i="20"/>
  <c r="E102" i="20" s="1"/>
  <c r="E103" i="20" s="1"/>
  <c r="E104" i="20" s="1"/>
  <c r="L26" i="20"/>
  <c r="L21" i="20"/>
  <c r="BN20" i="20"/>
  <c r="E26" i="20" l="1"/>
  <c r="BN26" i="20"/>
  <c r="L72" i="20"/>
  <c r="L102" i="20"/>
  <c r="BN102" i="20" s="1"/>
  <c r="BF22" i="13"/>
  <c r="BF24" i="13" s="1"/>
  <c r="BF91" i="13"/>
  <c r="BF93" i="13" s="1"/>
  <c r="BF95" i="13" s="1"/>
  <c r="BF100" i="13" s="1"/>
  <c r="BF54" i="13"/>
  <c r="BF56" i="13" s="1"/>
  <c r="BF58" i="13" s="1"/>
  <c r="BF63" i="13" s="1"/>
  <c r="DF20" i="13"/>
  <c r="L22" i="20"/>
  <c r="E21" i="20"/>
  <c r="E22" i="20" s="1"/>
  <c r="BN21" i="20"/>
  <c r="BN22" i="20" s="1"/>
  <c r="AS107" i="13"/>
  <c r="BF107" i="13" s="1"/>
  <c r="DF107" i="13" s="1"/>
  <c r="DG107" i="13" s="1"/>
  <c r="AR117" i="13"/>
  <c r="AS117" i="13" s="1"/>
  <c r="BM113" i="20"/>
  <c r="BM114" i="20" s="1"/>
  <c r="BM118" i="20" s="1"/>
  <c r="BM25" i="20"/>
  <c r="BI113" i="20"/>
  <c r="BI114" i="20" s="1"/>
  <c r="BI118" i="20" s="1"/>
  <c r="BI25" i="20"/>
  <c r="BF113" i="20"/>
  <c r="BF114" i="20" s="1"/>
  <c r="BF118" i="20" s="1"/>
  <c r="BF25" i="20"/>
  <c r="BD113" i="20"/>
  <c r="BD114" i="20" s="1"/>
  <c r="BD118" i="20" s="1"/>
  <c r="BD25" i="20"/>
  <c r="AZ113" i="20"/>
  <c r="AZ114" i="20" s="1"/>
  <c r="AZ118" i="20" s="1"/>
  <c r="AZ25" i="20"/>
  <c r="BK113" i="20"/>
  <c r="BK114" i="20" s="1"/>
  <c r="BK118" i="20" s="1"/>
  <c r="BK25" i="20"/>
  <c r="BG113" i="20"/>
  <c r="BG114" i="20" s="1"/>
  <c r="BG118" i="20" s="1"/>
  <c r="BG25" i="20"/>
  <c r="BA113" i="20"/>
  <c r="BA114" i="20" s="1"/>
  <c r="BA118" i="20" s="1"/>
  <c r="BA25" i="20"/>
  <c r="AW113" i="20"/>
  <c r="AW114" i="20" s="1"/>
  <c r="AW118" i="20" s="1"/>
  <c r="AW25" i="20"/>
  <c r="AS113" i="20"/>
  <c r="AS114" i="20" s="1"/>
  <c r="AS118" i="20" s="1"/>
  <c r="AS25" i="20"/>
  <c r="AK113" i="20"/>
  <c r="AK114" i="20" s="1"/>
  <c r="AK118" i="20" s="1"/>
  <c r="AK25" i="20"/>
  <c r="AI113" i="20"/>
  <c r="AI114" i="20" s="1"/>
  <c r="AI118" i="20" s="1"/>
  <c r="AI25" i="20"/>
  <c r="AX113" i="20"/>
  <c r="AX114" i="20" s="1"/>
  <c r="AX118" i="20" s="1"/>
  <c r="AX25" i="20"/>
  <c r="AT113" i="20"/>
  <c r="AT114" i="20" s="1"/>
  <c r="AT118" i="20" s="1"/>
  <c r="AT25" i="20"/>
  <c r="AP113" i="20"/>
  <c r="AP114" i="20" s="1"/>
  <c r="AP118" i="20" s="1"/>
  <c r="AP25" i="20"/>
  <c r="AN113" i="20"/>
  <c r="AN114" i="20" s="1"/>
  <c r="AN118" i="20" s="1"/>
  <c r="AN25" i="20"/>
  <c r="AL113" i="20"/>
  <c r="AL114" i="20" s="1"/>
  <c r="AL118" i="20" s="1"/>
  <c r="AL25" i="20"/>
  <c r="AF113" i="20"/>
  <c r="AF114" i="20" s="1"/>
  <c r="AF118" i="20" s="1"/>
  <c r="AF25" i="20"/>
  <c r="U113" i="20"/>
  <c r="U114" i="20" s="1"/>
  <c r="U118" i="20" s="1"/>
  <c r="U25" i="20"/>
  <c r="Q113" i="20"/>
  <c r="Q114" i="20" s="1"/>
  <c r="Q118" i="20" s="1"/>
  <c r="Q25" i="20"/>
  <c r="AE113" i="20"/>
  <c r="AE114" i="20" s="1"/>
  <c r="AE118" i="20" s="1"/>
  <c r="AE25" i="20"/>
  <c r="AB113" i="20"/>
  <c r="AB114" i="20" s="1"/>
  <c r="AB118" i="20" s="1"/>
  <c r="AB25" i="20"/>
  <c r="Z113" i="20"/>
  <c r="Z114" i="20" s="1"/>
  <c r="Z118" i="20" s="1"/>
  <c r="Z25" i="20"/>
  <c r="X113" i="20"/>
  <c r="X114" i="20" s="1"/>
  <c r="X118" i="20" s="1"/>
  <c r="X25" i="20"/>
  <c r="V113" i="20"/>
  <c r="V114" i="20" s="1"/>
  <c r="V118" i="20" s="1"/>
  <c r="V25" i="20"/>
  <c r="P113" i="20"/>
  <c r="P114" i="20" s="1"/>
  <c r="P118" i="20" s="1"/>
  <c r="P25" i="20"/>
  <c r="M113" i="20"/>
  <c r="M114" i="20" s="1"/>
  <c r="M118" i="20" s="1"/>
  <c r="M25" i="20"/>
  <c r="K113" i="20"/>
  <c r="K114" i="20" s="1"/>
  <c r="K118" i="20" s="1"/>
  <c r="K25" i="20"/>
  <c r="I113" i="20"/>
  <c r="I114" i="20" s="1"/>
  <c r="I118" i="20" s="1"/>
  <c r="I25" i="20"/>
  <c r="G113" i="20"/>
  <c r="G114" i="20" s="1"/>
  <c r="G118" i="20" s="1"/>
  <c r="G25" i="20"/>
  <c r="L113" i="20"/>
  <c r="L114" i="20" s="1"/>
  <c r="L25" i="20"/>
  <c r="BL113" i="20"/>
  <c r="BL114" i="20" s="1"/>
  <c r="BL118" i="20" s="1"/>
  <c r="BL25" i="20"/>
  <c r="BH113" i="20"/>
  <c r="BH114" i="20" s="1"/>
  <c r="BH118" i="20" s="1"/>
  <c r="BH25" i="20"/>
  <c r="BE113" i="20"/>
  <c r="BE114" i="20" s="1"/>
  <c r="BE118" i="20" s="1"/>
  <c r="BE25" i="20"/>
  <c r="BC113" i="20"/>
  <c r="BC114" i="20" s="1"/>
  <c r="BC118" i="20" s="1"/>
  <c r="BC25" i="20"/>
  <c r="F113" i="20"/>
  <c r="E17" i="20"/>
  <c r="F25" i="20"/>
  <c r="BJ113" i="20"/>
  <c r="BJ114" i="20" s="1"/>
  <c r="BJ118" i="20" s="1"/>
  <c r="BJ25" i="20"/>
  <c r="BB113" i="20"/>
  <c r="BB114" i="20" s="1"/>
  <c r="BB118" i="20" s="1"/>
  <c r="BB25" i="20"/>
  <c r="AY113" i="20"/>
  <c r="AY114" i="20" s="1"/>
  <c r="AY118" i="20" s="1"/>
  <c r="AY25" i="20"/>
  <c r="AU113" i="20"/>
  <c r="AU114" i="20" s="1"/>
  <c r="AU118" i="20" s="1"/>
  <c r="AU25" i="20"/>
  <c r="AR113" i="20"/>
  <c r="AR114" i="20" s="1"/>
  <c r="AR118" i="20" s="1"/>
  <c r="AR25" i="20"/>
  <c r="AJ113" i="20"/>
  <c r="AJ114" i="20" s="1"/>
  <c r="AJ118" i="20" s="1"/>
  <c r="AJ25" i="20"/>
  <c r="AH113" i="20"/>
  <c r="AH114" i="20" s="1"/>
  <c r="AH118" i="20" s="1"/>
  <c r="AH25" i="20"/>
  <c r="AV113" i="20"/>
  <c r="AV114" i="20" s="1"/>
  <c r="AV118" i="20" s="1"/>
  <c r="AV25" i="20"/>
  <c r="AQ113" i="20"/>
  <c r="AQ114" i="20" s="1"/>
  <c r="AQ118" i="20" s="1"/>
  <c r="AQ25" i="20"/>
  <c r="AO113" i="20"/>
  <c r="AO114" i="20" s="1"/>
  <c r="AO118" i="20" s="1"/>
  <c r="AO25" i="20"/>
  <c r="AM113" i="20"/>
  <c r="AM114" i="20" s="1"/>
  <c r="AM118" i="20" s="1"/>
  <c r="AM25" i="20"/>
  <c r="AG113" i="20"/>
  <c r="AG114" i="20" s="1"/>
  <c r="AG118" i="20" s="1"/>
  <c r="AG25" i="20"/>
  <c r="AD113" i="20"/>
  <c r="AD114" i="20" s="1"/>
  <c r="AD118" i="20" s="1"/>
  <c r="AD25" i="20"/>
  <c r="S113" i="20"/>
  <c r="S114" i="20" s="1"/>
  <c r="S118" i="20" s="1"/>
  <c r="S25" i="20"/>
  <c r="O113" i="20"/>
  <c r="O114" i="20" s="1"/>
  <c r="O118" i="20" s="1"/>
  <c r="O25" i="20"/>
  <c r="AC113" i="20"/>
  <c r="AC114" i="20" s="1"/>
  <c r="AC118" i="20" s="1"/>
  <c r="AC25" i="20"/>
  <c r="AA113" i="20"/>
  <c r="AA114" i="20" s="1"/>
  <c r="AA118" i="20" s="1"/>
  <c r="AA25" i="20"/>
  <c r="Y113" i="20"/>
  <c r="Y114" i="20" s="1"/>
  <c r="Y118" i="20" s="1"/>
  <c r="Y25" i="20"/>
  <c r="W113" i="20"/>
  <c r="W114" i="20" s="1"/>
  <c r="W118" i="20" s="1"/>
  <c r="W25" i="20"/>
  <c r="T113" i="20"/>
  <c r="T114" i="20" s="1"/>
  <c r="T118" i="20" s="1"/>
  <c r="T25" i="20"/>
  <c r="R113" i="20"/>
  <c r="R114" i="20" s="1"/>
  <c r="R118" i="20" s="1"/>
  <c r="R25" i="20"/>
  <c r="N113" i="20"/>
  <c r="N114" i="20" s="1"/>
  <c r="N118" i="20" s="1"/>
  <c r="N25" i="20"/>
  <c r="J113" i="20"/>
  <c r="J114" i="20" s="1"/>
  <c r="J118" i="20" s="1"/>
  <c r="J25" i="20"/>
  <c r="H113" i="20"/>
  <c r="H114" i="20" s="1"/>
  <c r="H118" i="20" s="1"/>
  <c r="H25" i="20"/>
  <c r="L118" i="20" l="1"/>
  <c r="J27" i="20"/>
  <c r="J28" i="20" s="1"/>
  <c r="J30" i="20"/>
  <c r="N27" i="20"/>
  <c r="N28" i="20" s="1"/>
  <c r="N30" i="20"/>
  <c r="T27" i="20"/>
  <c r="T28" i="20" s="1"/>
  <c r="T30" i="20"/>
  <c r="Y27" i="20"/>
  <c r="Y28" i="20" s="1"/>
  <c r="Y30" i="20"/>
  <c r="AA27" i="20"/>
  <c r="AA28" i="20" s="1"/>
  <c r="AA30" i="20"/>
  <c r="O27" i="20"/>
  <c r="O28" i="20" s="1"/>
  <c r="O30" i="20"/>
  <c r="AD27" i="20"/>
  <c r="AD28" i="20" s="1"/>
  <c r="AD30" i="20"/>
  <c r="AG27" i="20"/>
  <c r="AG28" i="20" s="1"/>
  <c r="AG30" i="20"/>
  <c r="AO27" i="20"/>
  <c r="AO28" i="20" s="1"/>
  <c r="AO30" i="20"/>
  <c r="AQ27" i="20"/>
  <c r="AQ28" i="20" s="1"/>
  <c r="AQ30" i="20"/>
  <c r="AV27" i="20"/>
  <c r="AV28" i="20" s="1"/>
  <c r="AV30" i="20"/>
  <c r="AJ27" i="20"/>
  <c r="AJ28" i="20" s="1"/>
  <c r="AJ30" i="20"/>
  <c r="AR27" i="20"/>
  <c r="AR28" i="20" s="1"/>
  <c r="AR30" i="20"/>
  <c r="AU27" i="20"/>
  <c r="AU28" i="20" s="1"/>
  <c r="AU30" i="20"/>
  <c r="BB27" i="20"/>
  <c r="BB28" i="20" s="1"/>
  <c r="BB30" i="20"/>
  <c r="BJ27" i="20"/>
  <c r="BJ28" i="20" s="1"/>
  <c r="BJ30" i="20"/>
  <c r="E113" i="20"/>
  <c r="F114" i="20"/>
  <c r="BC27" i="20"/>
  <c r="BC28" i="20" s="1"/>
  <c r="BC30" i="20"/>
  <c r="BE27" i="20"/>
  <c r="BE28" i="20" s="1"/>
  <c r="BE30" i="20"/>
  <c r="BH27" i="20"/>
  <c r="BH28" i="20" s="1"/>
  <c r="BH30" i="20"/>
  <c r="BL27" i="20"/>
  <c r="BL28" i="20" s="1"/>
  <c r="BL30" i="20"/>
  <c r="L27" i="20"/>
  <c r="L28" i="20" s="1"/>
  <c r="L30" i="20"/>
  <c r="G27" i="20"/>
  <c r="G28" i="20" s="1"/>
  <c r="G30" i="20"/>
  <c r="I27" i="20"/>
  <c r="I28" i="20" s="1"/>
  <c r="I30" i="20"/>
  <c r="K27" i="20"/>
  <c r="K28" i="20" s="1"/>
  <c r="K30" i="20"/>
  <c r="M27" i="20"/>
  <c r="M28" i="20" s="1"/>
  <c r="M30" i="20"/>
  <c r="P27" i="20"/>
  <c r="P28" i="20" s="1"/>
  <c r="P30" i="20"/>
  <c r="V27" i="20"/>
  <c r="V28" i="20" s="1"/>
  <c r="V30" i="20"/>
  <c r="X27" i="20"/>
  <c r="X28" i="20" s="1"/>
  <c r="X30" i="20"/>
  <c r="Z27" i="20"/>
  <c r="Z28" i="20" s="1"/>
  <c r="Z30" i="20"/>
  <c r="AB27" i="20"/>
  <c r="AB28" i="20" s="1"/>
  <c r="AB30" i="20"/>
  <c r="AE27" i="20"/>
  <c r="AE28" i="20" s="1"/>
  <c r="AE30" i="20"/>
  <c r="Q27" i="20"/>
  <c r="Q28" i="20" s="1"/>
  <c r="Q30" i="20"/>
  <c r="U27" i="20"/>
  <c r="U28" i="20" s="1"/>
  <c r="U30" i="20"/>
  <c r="AF27" i="20"/>
  <c r="AF28" i="20" s="1"/>
  <c r="AF30" i="20"/>
  <c r="AL27" i="20"/>
  <c r="AL28" i="20" s="1"/>
  <c r="AL30" i="20"/>
  <c r="AN27" i="20"/>
  <c r="AN28" i="20" s="1"/>
  <c r="AN30" i="20"/>
  <c r="AP27" i="20"/>
  <c r="AP28" i="20" s="1"/>
  <c r="AP30" i="20"/>
  <c r="AT27" i="20"/>
  <c r="AT28" i="20" s="1"/>
  <c r="AT30" i="20"/>
  <c r="AX27" i="20"/>
  <c r="AX28" i="20" s="1"/>
  <c r="AX30" i="20"/>
  <c r="AI27" i="20"/>
  <c r="AI28" i="20" s="1"/>
  <c r="AI30" i="20"/>
  <c r="AK27" i="20"/>
  <c r="AK28" i="20" s="1"/>
  <c r="AK30" i="20"/>
  <c r="AS27" i="20"/>
  <c r="AS28" i="20" s="1"/>
  <c r="AS30" i="20"/>
  <c r="AW27" i="20"/>
  <c r="AW28" i="20" s="1"/>
  <c r="AW30" i="20"/>
  <c r="BA27" i="20"/>
  <c r="BA28" i="20" s="1"/>
  <c r="BA30" i="20"/>
  <c r="BG27" i="20"/>
  <c r="BG28" i="20" s="1"/>
  <c r="BG30" i="20"/>
  <c r="BK27" i="20"/>
  <c r="BK28" i="20" s="1"/>
  <c r="BK30" i="20"/>
  <c r="AZ27" i="20"/>
  <c r="AZ28" i="20" s="1"/>
  <c r="AZ30" i="20"/>
  <c r="BD27" i="20"/>
  <c r="BD28" i="20" s="1"/>
  <c r="BD30" i="20"/>
  <c r="BF27" i="20"/>
  <c r="BF28" i="20" s="1"/>
  <c r="BF30" i="20"/>
  <c r="BI27" i="20"/>
  <c r="BI28" i="20" s="1"/>
  <c r="BI30" i="20"/>
  <c r="BM27" i="20"/>
  <c r="BM28" i="20" s="1"/>
  <c r="BM30" i="20"/>
  <c r="H27" i="20"/>
  <c r="H28" i="20" s="1"/>
  <c r="H30" i="20"/>
  <c r="R27" i="20"/>
  <c r="R28" i="20" s="1"/>
  <c r="R30" i="20"/>
  <c r="W27" i="20"/>
  <c r="W28" i="20" s="1"/>
  <c r="W30" i="20"/>
  <c r="AC27" i="20"/>
  <c r="AC28" i="20" s="1"/>
  <c r="AC30" i="20"/>
  <c r="S27" i="20"/>
  <c r="S28" i="20" s="1"/>
  <c r="S30" i="20"/>
  <c r="AM27" i="20"/>
  <c r="AM28" i="20" s="1"/>
  <c r="AM30" i="20"/>
  <c r="AH27" i="20"/>
  <c r="AH28" i="20" s="1"/>
  <c r="AH30" i="20"/>
  <c r="AY27" i="20"/>
  <c r="AY28" i="20" s="1"/>
  <c r="AY30" i="20"/>
  <c r="E25" i="20"/>
  <c r="BN25" i="20"/>
  <c r="F27" i="20"/>
  <c r="F30" i="20"/>
  <c r="F71" i="20"/>
  <c r="DG20" i="13"/>
  <c r="DF91" i="13"/>
  <c r="DF22" i="13"/>
  <c r="DF54" i="13"/>
  <c r="DG54" i="13" l="1"/>
  <c r="DF56" i="13"/>
  <c r="DG91" i="13"/>
  <c r="DF93" i="13"/>
  <c r="F73" i="20"/>
  <c r="F74" i="20" s="1"/>
  <c r="BN27" i="20"/>
  <c r="BN28" i="20" s="1"/>
  <c r="F28" i="20"/>
  <c r="E27" i="20"/>
  <c r="E28" i="20" s="1"/>
  <c r="DG22" i="13"/>
  <c r="DF24" i="13"/>
  <c r="DG24" i="13" s="1"/>
  <c r="BN30" i="20"/>
  <c r="E30" i="20"/>
  <c r="F32" i="20"/>
  <c r="F38" i="20" s="1"/>
  <c r="F76" i="20"/>
  <c r="BN114" i="20"/>
  <c r="E114" i="20"/>
  <c r="F118" i="20"/>
  <c r="BN118" i="20" l="1"/>
  <c r="E118" i="20"/>
  <c r="F90" i="20"/>
  <c r="F91" i="20"/>
  <c r="F89" i="20"/>
  <c r="F78" i="20"/>
  <c r="F84" i="20" s="1"/>
  <c r="F39" i="20"/>
  <c r="F41" i="20" s="1"/>
  <c r="DF95" i="13"/>
  <c r="DG93" i="13"/>
  <c r="DG56" i="13"/>
  <c r="DF58" i="13"/>
  <c r="F44" i="20" l="1"/>
  <c r="F42" i="20"/>
  <c r="DF63" i="13"/>
  <c r="DG58" i="13"/>
  <c r="F55" i="20"/>
  <c r="F66" i="20" s="1"/>
  <c r="F67" i="20" s="1"/>
  <c r="G33" i="20"/>
  <c r="G34" i="20"/>
  <c r="DF100" i="13"/>
  <c r="DG95" i="13"/>
  <c r="F85" i="20"/>
  <c r="F124" i="20"/>
  <c r="F88" i="20" l="1"/>
  <c r="F95" i="20"/>
  <c r="F45" i="20"/>
  <c r="G35" i="20"/>
  <c r="G32" i="20"/>
  <c r="F96" i="20" l="1"/>
  <c r="F98" i="20"/>
  <c r="G38" i="20"/>
  <c r="G39" i="20" l="1"/>
  <c r="G41" i="20" s="1"/>
  <c r="F99" i="20"/>
  <c r="F101" i="20"/>
  <c r="F117" i="20" l="1"/>
  <c r="F103" i="20"/>
  <c r="G55" i="20"/>
  <c r="G56" i="20" s="1"/>
  <c r="H33" i="20"/>
  <c r="H34" i="20"/>
  <c r="G44" i="20"/>
  <c r="G42" i="20"/>
  <c r="H35" i="20" l="1"/>
  <c r="H32" i="20"/>
  <c r="G45" i="20"/>
  <c r="F104" i="20"/>
  <c r="G57" i="20"/>
  <c r="F119" i="20"/>
  <c r="F120" i="20" l="1"/>
  <c r="G58" i="20"/>
  <c r="H38" i="20"/>
  <c r="H39" i="20" l="1"/>
  <c r="H41" i="20" s="1"/>
  <c r="G59" i="20"/>
  <c r="G60" i="20" s="1"/>
  <c r="G66" i="20" l="1"/>
  <c r="G67" i="20" s="1"/>
  <c r="H44" i="20"/>
  <c r="H42" i="20"/>
  <c r="G69" i="20"/>
  <c r="I33" i="20"/>
  <c r="I34" i="20"/>
  <c r="H55" i="20" l="1"/>
  <c r="G71" i="20"/>
  <c r="G76" i="20"/>
  <c r="H45" i="20"/>
  <c r="I35" i="20"/>
  <c r="I32" i="20"/>
  <c r="H61" i="20"/>
  <c r="H56" i="20" l="1"/>
  <c r="H57" i="20" s="1"/>
  <c r="H58" i="20" s="1"/>
  <c r="H59" i="20" s="1"/>
  <c r="H60" i="20" s="1"/>
  <c r="I56" i="20" s="1"/>
  <c r="I38" i="20"/>
  <c r="I39" i="20" s="1"/>
  <c r="I41" i="20" s="1"/>
  <c r="G91" i="20"/>
  <c r="G80" i="20"/>
  <c r="G81" i="20"/>
  <c r="G90" i="20"/>
  <c r="G89" i="20"/>
  <c r="G78" i="20"/>
  <c r="G79" i="20"/>
  <c r="G73" i="20"/>
  <c r="G74" i="20" s="1"/>
  <c r="I44" i="20" l="1"/>
  <c r="I42" i="20"/>
  <c r="H69" i="20"/>
  <c r="I61" i="20" s="1"/>
  <c r="J33" i="20"/>
  <c r="J34" i="20"/>
  <c r="H66" i="20"/>
  <c r="H67" i="20" s="1"/>
  <c r="G84" i="20"/>
  <c r="I45" i="20" l="1"/>
  <c r="I55" i="20"/>
  <c r="I57" i="20" s="1"/>
  <c r="G124" i="20"/>
  <c r="G85" i="20"/>
  <c r="H71" i="20"/>
  <c r="H76" i="20"/>
  <c r="J35" i="20"/>
  <c r="J32" i="20"/>
  <c r="H73" i="20" l="1"/>
  <c r="H74" i="20" s="1"/>
  <c r="H80" i="20"/>
  <c r="G88" i="20"/>
  <c r="H79" i="20"/>
  <c r="G95" i="20"/>
  <c r="J38" i="20"/>
  <c r="I58" i="20"/>
  <c r="G96" i="20" l="1"/>
  <c r="G98" i="20"/>
  <c r="J39" i="20"/>
  <c r="J41" i="20" s="1"/>
  <c r="I59" i="20"/>
  <c r="I60" i="20" s="1"/>
  <c r="I69" i="20" l="1"/>
  <c r="J61" i="20" s="1"/>
  <c r="J44" i="20"/>
  <c r="J42" i="20"/>
  <c r="K33" i="20"/>
  <c r="K34" i="20"/>
  <c r="G99" i="20"/>
  <c r="G101" i="20"/>
  <c r="H91" i="20"/>
  <c r="H90" i="20"/>
  <c r="H78" i="20"/>
  <c r="H89" i="20"/>
  <c r="H81" i="20"/>
  <c r="J56" i="20"/>
  <c r="I66" i="20"/>
  <c r="I67" i="20" s="1"/>
  <c r="G117" i="20" l="1"/>
  <c r="G103" i="20"/>
  <c r="K35" i="20"/>
  <c r="K32" i="20"/>
  <c r="H84" i="20"/>
  <c r="J55" i="20"/>
  <c r="J57" i="20" s="1"/>
  <c r="J45" i="20"/>
  <c r="I71" i="20"/>
  <c r="I76" i="20"/>
  <c r="I73" i="20" l="1"/>
  <c r="I74" i="20" s="1"/>
  <c r="H124" i="20"/>
  <c r="H85" i="20"/>
  <c r="I80" i="20" s="1"/>
  <c r="G119" i="20"/>
  <c r="K38" i="20"/>
  <c r="J58" i="20"/>
  <c r="J59" i="20" s="1"/>
  <c r="G104" i="20"/>
  <c r="G120" i="20" l="1"/>
  <c r="J60" i="20"/>
  <c r="K39" i="20"/>
  <c r="K41" i="20" s="1"/>
  <c r="H88" i="20"/>
  <c r="I79" i="20"/>
  <c r="H95" i="20"/>
  <c r="H96" i="20" l="1"/>
  <c r="H98" i="20"/>
  <c r="L33" i="20"/>
  <c r="L34" i="20"/>
  <c r="J66" i="20"/>
  <c r="J67" i="20" s="1"/>
  <c r="K57" i="20"/>
  <c r="K44" i="20"/>
  <c r="K45" i="20" s="1"/>
  <c r="K42" i="20"/>
  <c r="J69" i="20"/>
  <c r="K56" i="20"/>
  <c r="K55" i="20" l="1"/>
  <c r="J71" i="20"/>
  <c r="J76" i="20"/>
  <c r="L35" i="20"/>
  <c r="L32" i="20"/>
  <c r="K61" i="20"/>
  <c r="H99" i="20"/>
  <c r="H101" i="20"/>
  <c r="I81" i="20"/>
  <c r="I78" i="20"/>
  <c r="I91" i="20"/>
  <c r="I90" i="20"/>
  <c r="I89" i="20"/>
  <c r="K58" i="20" l="1"/>
  <c r="K59" i="20" s="1"/>
  <c r="I84" i="20"/>
  <c r="I85" i="20" s="1"/>
  <c r="J80" i="20" s="1"/>
  <c r="L38" i="20"/>
  <c r="H103" i="20"/>
  <c r="H117" i="20"/>
  <c r="J73" i="20"/>
  <c r="J74" i="20" s="1"/>
  <c r="K60" i="20" l="1"/>
  <c r="K69" i="20" s="1"/>
  <c r="L61" i="20" s="1"/>
  <c r="I124" i="20"/>
  <c r="H119" i="20"/>
  <c r="L39" i="20"/>
  <c r="L41" i="20" s="1"/>
  <c r="I88" i="20"/>
  <c r="J79" i="20"/>
  <c r="I95" i="20"/>
  <c r="H104" i="20"/>
  <c r="K71" i="20" l="1"/>
  <c r="K73" i="20" s="1"/>
  <c r="K74" i="20" s="1"/>
  <c r="K76" i="20"/>
  <c r="K66" i="20"/>
  <c r="K67" i="20" s="1"/>
  <c r="L44" i="20"/>
  <c r="L45" i="20" s="1"/>
  <c r="L42" i="20"/>
  <c r="H120" i="20"/>
  <c r="I96" i="20"/>
  <c r="I98" i="20"/>
  <c r="M33" i="20"/>
  <c r="M34" i="20"/>
  <c r="L55" i="20" l="1"/>
  <c r="I99" i="20"/>
  <c r="I101" i="20"/>
  <c r="J89" i="20"/>
  <c r="J78" i="20"/>
  <c r="J91" i="20"/>
  <c r="J81" i="20"/>
  <c r="J90" i="20"/>
  <c r="M35" i="20"/>
  <c r="M32" i="20"/>
  <c r="L56" i="20" l="1"/>
  <c r="L57" i="20" s="1"/>
  <c r="L58" i="20" s="1"/>
  <c r="L59" i="20" s="1"/>
  <c r="L60" i="20" s="1"/>
  <c r="M56" i="20" s="1"/>
  <c r="I103" i="20"/>
  <c r="I117" i="20"/>
  <c r="M38" i="20"/>
  <c r="J84" i="20"/>
  <c r="J124" i="20" l="1"/>
  <c r="J85" i="20"/>
  <c r="L69" i="20"/>
  <c r="I119" i="20"/>
  <c r="L66" i="20"/>
  <c r="L67" i="20" s="1"/>
  <c r="M39" i="20"/>
  <c r="M41" i="20" s="1"/>
  <c r="I104" i="20"/>
  <c r="L71" i="20" l="1"/>
  <c r="L73" i="20" s="1"/>
  <c r="L74" i="20" s="1"/>
  <c r="L76" i="20"/>
  <c r="N33" i="20"/>
  <c r="M55" i="20"/>
  <c r="N34" i="20"/>
  <c r="M61" i="20"/>
  <c r="M44" i="20"/>
  <c r="M45" i="20" s="1"/>
  <c r="M42" i="20"/>
  <c r="I120" i="20"/>
  <c r="J88" i="20"/>
  <c r="K79" i="20"/>
  <c r="K80" i="20"/>
  <c r="J95" i="20"/>
  <c r="M57" i="20" l="1"/>
  <c r="M58" i="20" s="1"/>
  <c r="M59" i="20" s="1"/>
  <c r="M60" i="20" s="1"/>
  <c r="M66" i="20" s="1"/>
  <c r="M67" i="20" s="1"/>
  <c r="J96" i="20"/>
  <c r="J98" i="20"/>
  <c r="N35" i="20"/>
  <c r="N32" i="20"/>
  <c r="N38" i="20" l="1"/>
  <c r="N39" i="20" s="1"/>
  <c r="O33" i="20" s="1"/>
  <c r="K78" i="20"/>
  <c r="K81" i="20"/>
  <c r="K91" i="20"/>
  <c r="K89" i="20"/>
  <c r="K90" i="20"/>
  <c r="M69" i="20"/>
  <c r="N61" i="20" s="1"/>
  <c r="J101" i="20"/>
  <c r="J99" i="20"/>
  <c r="K84" i="20" l="1"/>
  <c r="K85" i="20" s="1"/>
  <c r="N41" i="20"/>
  <c r="N44" i="20" s="1"/>
  <c r="N45" i="20" s="1"/>
  <c r="O34" i="20"/>
  <c r="J103" i="20"/>
  <c r="J117" i="20"/>
  <c r="M71" i="20"/>
  <c r="M73" i="20" s="1"/>
  <c r="M74" i="20" s="1"/>
  <c r="M76" i="20"/>
  <c r="N55" i="20" l="1"/>
  <c r="N56" i="20" s="1"/>
  <c r="K124" i="20"/>
  <c r="N42" i="20"/>
  <c r="O35" i="20" s="1"/>
  <c r="J104" i="20"/>
  <c r="J119" i="20"/>
  <c r="K88" i="20"/>
  <c r="L79" i="20"/>
  <c r="L80" i="20"/>
  <c r="K95" i="20"/>
  <c r="N57" i="20" l="1"/>
  <c r="N58" i="20" s="1"/>
  <c r="N59" i="20" s="1"/>
  <c r="N60" i="20" s="1"/>
  <c r="O32" i="20"/>
  <c r="O38" i="20" s="1"/>
  <c r="K96" i="20"/>
  <c r="K98" i="20"/>
  <c r="J120" i="20"/>
  <c r="N69" i="20" l="1"/>
  <c r="O61" i="20" s="1"/>
  <c r="L81" i="20"/>
  <c r="L78" i="20"/>
  <c r="L91" i="20"/>
  <c r="L90" i="20"/>
  <c r="L89" i="20"/>
  <c r="K99" i="20"/>
  <c r="K101" i="20"/>
  <c r="O39" i="20"/>
  <c r="N66" i="20"/>
  <c r="N67" i="20" s="1"/>
  <c r="L84" i="20" l="1"/>
  <c r="L124" i="20" s="1"/>
  <c r="P33" i="20"/>
  <c r="P34" i="20"/>
  <c r="K103" i="20"/>
  <c r="K104" i="20" s="1"/>
  <c r="K117" i="20"/>
  <c r="K119" i="20" s="1"/>
  <c r="K120" i="20" s="1"/>
  <c r="O41" i="20"/>
  <c r="O55" i="20" s="1"/>
  <c r="N71" i="20"/>
  <c r="N73" i="20" s="1"/>
  <c r="N74" i="20" s="1"/>
  <c r="N76" i="20"/>
  <c r="O56" i="20" l="1"/>
  <c r="O57" i="20" s="1"/>
  <c r="O58" i="20" s="1"/>
  <c r="L85" i="20"/>
  <c r="L88" i="20" s="1"/>
  <c r="O44" i="20"/>
  <c r="O45" i="20" s="1"/>
  <c r="O42" i="20"/>
  <c r="L95" i="20" l="1"/>
  <c r="L96" i="20" s="1"/>
  <c r="M80" i="20"/>
  <c r="M79" i="20"/>
  <c r="P35" i="20"/>
  <c r="P32" i="20"/>
  <c r="O59" i="20"/>
  <c r="O60" i="20" s="1"/>
  <c r="L98" i="20" l="1"/>
  <c r="L101" i="20" s="1"/>
  <c r="M91" i="20"/>
  <c r="M78" i="20"/>
  <c r="M81" i="20"/>
  <c r="M90" i="20"/>
  <c r="M89" i="20"/>
  <c r="O66" i="20"/>
  <c r="O67" i="20" s="1"/>
  <c r="AR11" i="13"/>
  <c r="O69" i="20"/>
  <c r="P61" i="20" s="1"/>
  <c r="P38" i="20"/>
  <c r="L99" i="20" l="1"/>
  <c r="M84" i="20"/>
  <c r="M124" i="20" s="1"/>
  <c r="P39" i="20"/>
  <c r="O71" i="20"/>
  <c r="O73" i="20" s="1"/>
  <c r="O74" i="20" s="1"/>
  <c r="O76" i="20"/>
  <c r="AR26" i="13"/>
  <c r="AR27" i="13" s="1"/>
  <c r="AR82" i="13"/>
  <c r="AR45" i="13"/>
  <c r="AS11" i="13"/>
  <c r="L103" i="20"/>
  <c r="L104" i="20" s="1"/>
  <c r="L117" i="20"/>
  <c r="L119" i="20" s="1"/>
  <c r="L120" i="20" s="1"/>
  <c r="P41" i="20" l="1"/>
  <c r="P44" i="20" s="1"/>
  <c r="P45" i="20" s="1"/>
  <c r="M85" i="20"/>
  <c r="AR61" i="13"/>
  <c r="AR98" i="13"/>
  <c r="AR60" i="13"/>
  <c r="AR118" i="13"/>
  <c r="AS118" i="13" s="1"/>
  <c r="AR62" i="13"/>
  <c r="AS26" i="13"/>
  <c r="AS27" i="13" s="1"/>
  <c r="AS45" i="13"/>
  <c r="AS82" i="13"/>
  <c r="AR137" i="13"/>
  <c r="AS137" i="13" s="1"/>
  <c r="AR97" i="13"/>
  <c r="AR99" i="13"/>
  <c r="Q33" i="20"/>
  <c r="Q34" i="20"/>
  <c r="P55" i="20" l="1"/>
  <c r="P56" i="20" s="1"/>
  <c r="P57" i="20" s="1"/>
  <c r="M88" i="20"/>
  <c r="P42" i="20"/>
  <c r="Q35" i="20" s="1"/>
  <c r="M95" i="20"/>
  <c r="M96" i="20" s="1"/>
  <c r="N79" i="20"/>
  <c r="N80" i="20"/>
  <c r="AS61" i="13"/>
  <c r="AS98" i="13"/>
  <c r="AR101" i="13"/>
  <c r="AR138" i="13"/>
  <c r="AS138" i="13" s="1"/>
  <c r="AS97" i="13"/>
  <c r="AS101" i="13" s="1"/>
  <c r="AS99" i="13"/>
  <c r="AR119" i="13"/>
  <c r="AS119" i="13" s="1"/>
  <c r="AR64" i="13"/>
  <c r="AS62" i="13"/>
  <c r="AS60" i="13"/>
  <c r="AS64" i="13" s="1"/>
  <c r="P58" i="20" l="1"/>
  <c r="P59" i="20" s="1"/>
  <c r="P60" i="20" s="1"/>
  <c r="P66" i="20" s="1"/>
  <c r="P67" i="20" s="1"/>
  <c r="Q32" i="20"/>
  <c r="Q38" i="20" s="1"/>
  <c r="M98" i="20"/>
  <c r="M99" i="20" s="1"/>
  <c r="N81" i="20"/>
  <c r="N91" i="20"/>
  <c r="N78" i="20"/>
  <c r="N89" i="20"/>
  <c r="N90" i="20"/>
  <c r="P69" i="20" l="1"/>
  <c r="Q61" i="20" s="1"/>
  <c r="N84" i="20"/>
  <c r="AT11" i="13"/>
  <c r="M101" i="20"/>
  <c r="M103" i="20" s="1"/>
  <c r="M104" i="20" s="1"/>
  <c r="Q39" i="20"/>
  <c r="P76" i="20" l="1"/>
  <c r="P71" i="20"/>
  <c r="P73" i="20" s="1"/>
  <c r="P74" i="20" s="1"/>
  <c r="N124" i="20"/>
  <c r="N85" i="20"/>
  <c r="AT82" i="13"/>
  <c r="AT26" i="13"/>
  <c r="AT27" i="13" s="1"/>
  <c r="AT45" i="13"/>
  <c r="Q41" i="20"/>
  <c r="Q42" i="20" s="1"/>
  <c r="M117" i="20"/>
  <c r="M119" i="20" s="1"/>
  <c r="M120" i="20" s="1"/>
  <c r="R33" i="20"/>
  <c r="R34" i="20"/>
  <c r="Q55" i="20" l="1"/>
  <c r="Q56" i="20" s="1"/>
  <c r="O79" i="20"/>
  <c r="N88" i="20"/>
  <c r="O80" i="20"/>
  <c r="N95" i="20"/>
  <c r="N98" i="20" s="1"/>
  <c r="AT116" i="13"/>
  <c r="AT118" i="13" s="1"/>
  <c r="AT60" i="13"/>
  <c r="AT62" i="13"/>
  <c r="AT97" i="13"/>
  <c r="AT137" i="13"/>
  <c r="AT99" i="13"/>
  <c r="AT61" i="13"/>
  <c r="AT98" i="13"/>
  <c r="Q44" i="20"/>
  <c r="Q45" i="20" s="1"/>
  <c r="R32" i="20"/>
  <c r="R35" i="20"/>
  <c r="Q57" i="20" l="1"/>
  <c r="Q58" i="20" s="1"/>
  <c r="Q59" i="20" s="1"/>
  <c r="N96" i="20"/>
  <c r="O81" i="20" s="1"/>
  <c r="AT117" i="13"/>
  <c r="AT119" i="13" s="1"/>
  <c r="AT64" i="13"/>
  <c r="AT101" i="13"/>
  <c r="AT138" i="13"/>
  <c r="R38" i="20"/>
  <c r="R39" i="20" s="1"/>
  <c r="S33" i="20" s="1"/>
  <c r="N99" i="20"/>
  <c r="N101" i="20"/>
  <c r="AU11" i="13" l="1"/>
  <c r="O78" i="20"/>
  <c r="O84" i="20" s="1"/>
  <c r="O90" i="20"/>
  <c r="O89" i="20"/>
  <c r="O91" i="20"/>
  <c r="R41" i="20"/>
  <c r="R42" i="20" s="1"/>
  <c r="S34" i="20"/>
  <c r="N117" i="20"/>
  <c r="N119" i="20" s="1"/>
  <c r="N120" i="20" s="1"/>
  <c r="N103" i="20"/>
  <c r="N104" i="20" s="1"/>
  <c r="Q60" i="20"/>
  <c r="AU26" i="13" l="1"/>
  <c r="AU27" i="13" s="1"/>
  <c r="AU45" i="13"/>
  <c r="AU82" i="13"/>
  <c r="R44" i="20"/>
  <c r="R45" i="20" s="1"/>
  <c r="O124" i="20"/>
  <c r="O85" i="20"/>
  <c r="S32" i="20"/>
  <c r="S35" i="20"/>
  <c r="Q69" i="20"/>
  <c r="Q66" i="20"/>
  <c r="AU62" i="13" l="1"/>
  <c r="AU60" i="13"/>
  <c r="AU64" i="13" s="1"/>
  <c r="AU137" i="13"/>
  <c r="AU99" i="13"/>
  <c r="AU97" i="13"/>
  <c r="AU61" i="13"/>
  <c r="AU98" i="13"/>
  <c r="Q67" i="20"/>
  <c r="R55" i="20"/>
  <c r="S38" i="20"/>
  <c r="S39" i="20" s="1"/>
  <c r="T33" i="20" s="1"/>
  <c r="Q71" i="20"/>
  <c r="Q73" i="20" s="1"/>
  <c r="Q74" i="20" s="1"/>
  <c r="Q76" i="20"/>
  <c r="O88" i="20"/>
  <c r="P79" i="20"/>
  <c r="P80" i="20"/>
  <c r="O95" i="20"/>
  <c r="R61" i="20"/>
  <c r="AU101" i="13" l="1"/>
  <c r="AU138" i="13"/>
  <c r="AU116" i="13"/>
  <c r="AU118" i="13" s="1"/>
  <c r="AU117" i="13"/>
  <c r="AU119" i="13" s="1"/>
  <c r="R56" i="20"/>
  <c r="R57" i="20" s="1"/>
  <c r="R58" i="20" s="1"/>
  <c r="S41" i="20"/>
  <c r="S44" i="20" s="1"/>
  <c r="S45" i="20" s="1"/>
  <c r="T34" i="20"/>
  <c r="O96" i="20"/>
  <c r="O98" i="20"/>
  <c r="AV11" i="13"/>
  <c r="R59" i="20" l="1"/>
  <c r="R60" i="20" s="1"/>
  <c r="S42" i="20"/>
  <c r="T32" i="20" s="1"/>
  <c r="P91" i="20"/>
  <c r="P78" i="20"/>
  <c r="P81" i="20"/>
  <c r="P89" i="20"/>
  <c r="P90" i="20"/>
  <c r="AV26" i="13"/>
  <c r="AV27" i="13" s="1"/>
  <c r="AV82" i="13"/>
  <c r="AV45" i="13"/>
  <c r="AW11" i="13"/>
  <c r="O99" i="20"/>
  <c r="O101" i="20"/>
  <c r="R69" i="20" l="1"/>
  <c r="S61" i="20" s="1"/>
  <c r="T35" i="20"/>
  <c r="T38" i="20" s="1"/>
  <c r="R66" i="20"/>
  <c r="P84" i="20"/>
  <c r="P124" i="20" s="1"/>
  <c r="AV98" i="13"/>
  <c r="AV61" i="13"/>
  <c r="O117" i="20"/>
  <c r="O119" i="20" s="1"/>
  <c r="O120" i="20" s="1"/>
  <c r="O103" i="20"/>
  <c r="O104" i="20" s="1"/>
  <c r="AW26" i="13"/>
  <c r="AW27" i="13" s="1"/>
  <c r="AW82" i="13"/>
  <c r="AW45" i="13"/>
  <c r="AV137" i="13"/>
  <c r="AW137" i="13" s="1"/>
  <c r="AV97" i="13"/>
  <c r="AV99" i="13"/>
  <c r="AV62" i="13"/>
  <c r="AV60" i="13"/>
  <c r="R71" i="20" l="1"/>
  <c r="R73" i="20" s="1"/>
  <c r="R74" i="20" s="1"/>
  <c r="AV116" i="13"/>
  <c r="AW116" i="13" s="1"/>
  <c r="AW109" i="13"/>
  <c r="AW108" i="13"/>
  <c r="AW114" i="13"/>
  <c r="R76" i="20"/>
  <c r="AW115" i="13"/>
  <c r="R67" i="20"/>
  <c r="S55" i="20"/>
  <c r="P85" i="20"/>
  <c r="AW61" i="13"/>
  <c r="AW98" i="13"/>
  <c r="AV64" i="13"/>
  <c r="T39" i="20"/>
  <c r="AV138" i="13"/>
  <c r="AW138" i="13" s="1"/>
  <c r="AV101" i="13"/>
  <c r="AW60" i="13"/>
  <c r="AW64" i="13" s="1"/>
  <c r="AW62" i="13"/>
  <c r="AW97" i="13"/>
  <c r="AW101" i="13" s="1"/>
  <c r="AW99" i="13"/>
  <c r="S56" i="20" l="1"/>
  <c r="S57" i="20" s="1"/>
  <c r="Q79" i="20"/>
  <c r="AV117" i="13"/>
  <c r="AW117" i="13" s="1"/>
  <c r="AV118" i="13"/>
  <c r="AW118" i="13" s="1"/>
  <c r="P88" i="20"/>
  <c r="T41" i="20"/>
  <c r="T42" i="20" s="1"/>
  <c r="Q80" i="20"/>
  <c r="P95" i="20"/>
  <c r="P96" i="20" s="1"/>
  <c r="U33" i="20"/>
  <c r="U34" i="20"/>
  <c r="S58" i="20" l="1"/>
  <c r="S59" i="20" s="1"/>
  <c r="S60" i="20" s="1"/>
  <c r="AV119" i="13"/>
  <c r="AW119" i="13" s="1"/>
  <c r="T44" i="20"/>
  <c r="T45" i="20" s="1"/>
  <c r="P98" i="20"/>
  <c r="P99" i="20" s="1"/>
  <c r="U35" i="20"/>
  <c r="U32" i="20"/>
  <c r="Q78" i="20"/>
  <c r="Q81" i="20"/>
  <c r="Q91" i="20"/>
  <c r="Q90" i="20"/>
  <c r="Q89" i="20"/>
  <c r="S69" i="20" l="1"/>
  <c r="S66" i="20"/>
  <c r="AX11" i="13"/>
  <c r="AX82" i="13" s="1"/>
  <c r="AX99" i="13" s="1"/>
  <c r="P101" i="20"/>
  <c r="P117" i="20" s="1"/>
  <c r="P119" i="20" s="1"/>
  <c r="P120" i="20" s="1"/>
  <c r="Q84" i="20"/>
  <c r="U38" i="20"/>
  <c r="S67" i="20" l="1"/>
  <c r="T55" i="20"/>
  <c r="T61" i="20"/>
  <c r="S76" i="20"/>
  <c r="S71" i="20"/>
  <c r="S73" i="20" s="1"/>
  <c r="S74" i="20" s="1"/>
  <c r="AX97" i="13"/>
  <c r="AX138" i="13" s="1"/>
  <c r="AX26" i="13"/>
  <c r="AX27" i="13" s="1"/>
  <c r="AX98" i="13" s="1"/>
  <c r="AX137" i="13"/>
  <c r="AX45" i="13"/>
  <c r="AX60" i="13" s="1"/>
  <c r="AX64" i="13" s="1"/>
  <c r="P103" i="20"/>
  <c r="P104" i="20" s="1"/>
  <c r="U39" i="20"/>
  <c r="Q124" i="20"/>
  <c r="Q85" i="20"/>
  <c r="T56" i="20" l="1"/>
  <c r="AX101" i="13"/>
  <c r="AX61" i="13"/>
  <c r="AX62" i="13"/>
  <c r="AX116" i="13"/>
  <c r="U41" i="20"/>
  <c r="U44" i="20" s="1"/>
  <c r="U45" i="20" s="1"/>
  <c r="R79" i="20"/>
  <c r="Q88" i="20"/>
  <c r="R80" i="20"/>
  <c r="Q95" i="20"/>
  <c r="V33" i="20"/>
  <c r="V34" i="20"/>
  <c r="T57" i="20" l="1"/>
  <c r="AX117" i="13"/>
  <c r="AX118" i="13"/>
  <c r="U42" i="20"/>
  <c r="V32" i="20" s="1"/>
  <c r="Q96" i="20"/>
  <c r="Q98" i="20"/>
  <c r="AY11" i="13"/>
  <c r="T58" i="20" l="1"/>
  <c r="T59" i="20" s="1"/>
  <c r="V35" i="20"/>
  <c r="V38" i="20" s="1"/>
  <c r="AX119" i="13"/>
  <c r="Q99" i="20"/>
  <c r="Q101" i="20"/>
  <c r="AY45" i="13"/>
  <c r="AY26" i="13"/>
  <c r="AY27" i="13" s="1"/>
  <c r="AY82" i="13"/>
  <c r="R92" i="20"/>
  <c r="R78" i="20"/>
  <c r="R81" i="20"/>
  <c r="R91" i="20"/>
  <c r="R90" i="20"/>
  <c r="R89" i="20"/>
  <c r="T60" i="20" l="1"/>
  <c r="AY116" i="13"/>
  <c r="AY118" i="13" s="1"/>
  <c r="R84" i="20"/>
  <c r="V39" i="20"/>
  <c r="AY62" i="13"/>
  <c r="AY60" i="13"/>
  <c r="AY137" i="13"/>
  <c r="AY97" i="13"/>
  <c r="AY138" i="13" s="1"/>
  <c r="AY98" i="13"/>
  <c r="AY61" i="13"/>
  <c r="Q117" i="20"/>
  <c r="Q119" i="20" s="1"/>
  <c r="Q120" i="20" s="1"/>
  <c r="Q103" i="20"/>
  <c r="Q104" i="20" s="1"/>
  <c r="T69" i="20" l="1"/>
  <c r="T66" i="20"/>
  <c r="AY117" i="13"/>
  <c r="AY119" i="13" s="1"/>
  <c r="V41" i="20"/>
  <c r="V42" i="20" s="1"/>
  <c r="R124" i="20"/>
  <c r="R85" i="20"/>
  <c r="AY64" i="13"/>
  <c r="W33" i="20"/>
  <c r="W34" i="20"/>
  <c r="T67" i="20" l="1"/>
  <c r="U55" i="20"/>
  <c r="U61" i="20"/>
  <c r="T71" i="20"/>
  <c r="T73" i="20" s="1"/>
  <c r="T74" i="20" s="1"/>
  <c r="T76" i="20"/>
  <c r="R88" i="20"/>
  <c r="V44" i="20"/>
  <c r="V45" i="20" s="1"/>
  <c r="S79" i="20"/>
  <c r="S80" i="20"/>
  <c r="R95" i="20"/>
  <c r="R96" i="20" s="1"/>
  <c r="S92" i="20" s="1"/>
  <c r="W32" i="20"/>
  <c r="W35" i="20"/>
  <c r="U56" i="20" l="1"/>
  <c r="U57" i="20" s="1"/>
  <c r="R98" i="20"/>
  <c r="R101" i="20" s="1"/>
  <c r="W38" i="20"/>
  <c r="W39" i="20" s="1"/>
  <c r="S78" i="20"/>
  <c r="S91" i="20"/>
  <c r="S81" i="20"/>
  <c r="S89" i="20"/>
  <c r="S90" i="20"/>
  <c r="U58" i="20" l="1"/>
  <c r="U59" i="20" s="1"/>
  <c r="U60" i="20" s="1"/>
  <c r="U69" i="20" s="1"/>
  <c r="V61" i="20" s="1"/>
  <c r="B74" i="10"/>
  <c r="AZ11" i="13"/>
  <c r="AZ116" i="13"/>
  <c r="BA116" i="13" s="1"/>
  <c r="BF116" i="13" s="1"/>
  <c r="DF116" i="13" s="1"/>
  <c r="DG116" i="13" s="1"/>
  <c r="BA114" i="13"/>
  <c r="BF114" i="13" s="1"/>
  <c r="DF114" i="13" s="1"/>
  <c r="DG114" i="13" s="1"/>
  <c r="X33" i="20"/>
  <c r="R99" i="20"/>
  <c r="X34" i="20"/>
  <c r="W41" i="20"/>
  <c r="W44" i="20" s="1"/>
  <c r="W45" i="20" s="1"/>
  <c r="R103" i="20"/>
  <c r="R104" i="20" s="1"/>
  <c r="R117" i="20"/>
  <c r="R119" i="20" s="1"/>
  <c r="R120" i="20" s="1"/>
  <c r="S84" i="20"/>
  <c r="U66" i="20" l="1"/>
  <c r="U67" i="20" s="1"/>
  <c r="U76" i="20"/>
  <c r="U71" i="20"/>
  <c r="U73" i="20" s="1"/>
  <c r="U74" i="20" s="1"/>
  <c r="AZ82" i="13"/>
  <c r="AZ45" i="13"/>
  <c r="BA11" i="13"/>
  <c r="AZ26" i="13"/>
  <c r="AZ27" i="13" s="1"/>
  <c r="BA109" i="13"/>
  <c r="BF109" i="13" s="1"/>
  <c r="DF109" i="13" s="1"/>
  <c r="DG109" i="13" s="1"/>
  <c r="BA108" i="13"/>
  <c r="BF108" i="13" s="1"/>
  <c r="DF108" i="13" s="1"/>
  <c r="DG108" i="13" s="1"/>
  <c r="BA115" i="13"/>
  <c r="BF115" i="13" s="1"/>
  <c r="DF115" i="13" s="1"/>
  <c r="DG115" i="13" s="1"/>
  <c r="W42" i="20"/>
  <c r="X35" i="20" s="1"/>
  <c r="S124" i="20"/>
  <c r="S85" i="20"/>
  <c r="V55" i="20" l="1"/>
  <c r="V56" i="20" s="1"/>
  <c r="V57" i="20" s="1"/>
  <c r="B73" i="10"/>
  <c r="BA26" i="13"/>
  <c r="BA27" i="13" s="1"/>
  <c r="BA45" i="13"/>
  <c r="BA82" i="13"/>
  <c r="AZ60" i="13"/>
  <c r="AZ64" i="13" s="1"/>
  <c r="AZ62" i="13"/>
  <c r="AZ118" i="13"/>
  <c r="BA118" i="13" s="1"/>
  <c r="AZ137" i="13"/>
  <c r="BA137" i="13" s="1"/>
  <c r="AZ97" i="13"/>
  <c r="AZ138" i="13" s="1"/>
  <c r="BA138" i="13" s="1"/>
  <c r="AZ98" i="13"/>
  <c r="AZ61" i="13"/>
  <c r="AZ117" i="13"/>
  <c r="BA117" i="13" s="1"/>
  <c r="BF117" i="13" s="1"/>
  <c r="DF117" i="13" s="1"/>
  <c r="DG117" i="13" s="1"/>
  <c r="X32" i="20"/>
  <c r="X38" i="20" s="1"/>
  <c r="X39" i="20" s="1"/>
  <c r="S88" i="20"/>
  <c r="T79" i="20"/>
  <c r="T80" i="20"/>
  <c r="S95" i="20"/>
  <c r="V58" i="20" l="1"/>
  <c r="BB11" i="13"/>
  <c r="B75" i="10"/>
  <c r="B92" i="10"/>
  <c r="C74" i="10"/>
  <c r="BA62" i="13"/>
  <c r="BA60" i="13"/>
  <c r="BA64" i="13" s="1"/>
  <c r="BA97" i="13"/>
  <c r="BA101" i="13" s="1"/>
  <c r="BA99" i="13"/>
  <c r="BA61" i="13"/>
  <c r="BA98" i="13"/>
  <c r="AZ119" i="13"/>
  <c r="BA119" i="13" s="1"/>
  <c r="X41" i="20"/>
  <c r="X42" i="20" s="1"/>
  <c r="Y34" i="20"/>
  <c r="Y33" i="20"/>
  <c r="S96" i="20"/>
  <c r="S98" i="20"/>
  <c r="V59" i="20" l="1"/>
  <c r="BB26" i="13"/>
  <c r="BB27" i="13" s="1"/>
  <c r="BB82" i="13"/>
  <c r="BB45" i="13"/>
  <c r="X44" i="20"/>
  <c r="X45" i="20" s="1"/>
  <c r="S101" i="20"/>
  <c r="S99" i="20"/>
  <c r="T81" i="20"/>
  <c r="T91" i="20"/>
  <c r="T78" i="20"/>
  <c r="T89" i="20"/>
  <c r="T90" i="20"/>
  <c r="Y35" i="20"/>
  <c r="Y32" i="20"/>
  <c r="V60" i="20" l="1"/>
  <c r="W59" i="20" s="1"/>
  <c r="BB60" i="13"/>
  <c r="BB62" i="13"/>
  <c r="BB118" i="13"/>
  <c r="BB97" i="13"/>
  <c r="BB61" i="13"/>
  <c r="BB98" i="13"/>
  <c r="T84" i="20"/>
  <c r="T85" i="20" s="1"/>
  <c r="Y38" i="20"/>
  <c r="S103" i="20"/>
  <c r="S104" i="20" s="1"/>
  <c r="S117" i="20"/>
  <c r="S119" i="20" s="1"/>
  <c r="S120" i="20" s="1"/>
  <c r="C73" i="10" l="1"/>
  <c r="W57" i="20"/>
  <c r="V69" i="20"/>
  <c r="W60" i="20"/>
  <c r="V66" i="20"/>
  <c r="W58" i="20"/>
  <c r="BB136" i="13"/>
  <c r="BB135" i="13"/>
  <c r="BB119" i="13"/>
  <c r="BB64" i="13"/>
  <c r="T124" i="20"/>
  <c r="T88" i="20"/>
  <c r="U79" i="20"/>
  <c r="U80" i="20"/>
  <c r="T95" i="20"/>
  <c r="Y39" i="20"/>
  <c r="Y41" i="20" s="1"/>
  <c r="C92" i="10" l="1"/>
  <c r="C75" i="10"/>
  <c r="BC11" i="13"/>
  <c r="D74" i="10"/>
  <c r="V67" i="20"/>
  <c r="W55" i="20"/>
  <c r="W56" i="20" s="1"/>
  <c r="V76" i="20"/>
  <c r="V71" i="20"/>
  <c r="V73" i="20" s="1"/>
  <c r="V74" i="20" s="1"/>
  <c r="W61" i="20"/>
  <c r="BB137" i="13"/>
  <c r="BB138" i="13"/>
  <c r="Y44" i="20"/>
  <c r="Y45" i="20" s="1"/>
  <c r="Y42" i="20"/>
  <c r="Z33" i="20"/>
  <c r="Z34" i="20"/>
  <c r="T96" i="20"/>
  <c r="T98" i="20"/>
  <c r="BC82" i="13" l="1"/>
  <c r="BC99" i="13" s="1"/>
  <c r="BC26" i="13"/>
  <c r="BC27" i="13" s="1"/>
  <c r="BC45" i="13"/>
  <c r="W69" i="20"/>
  <c r="X61" i="20" s="1"/>
  <c r="W66" i="20"/>
  <c r="X58" i="20"/>
  <c r="X59" i="20" s="1"/>
  <c r="X60" i="20"/>
  <c r="U81" i="20"/>
  <c r="U91" i="20"/>
  <c r="U78" i="20"/>
  <c r="U89" i="20"/>
  <c r="U90" i="20"/>
  <c r="T99" i="20"/>
  <c r="T101" i="20"/>
  <c r="Z32" i="20"/>
  <c r="Z35" i="20"/>
  <c r="BC98" i="13" l="1"/>
  <c r="BC61" i="13"/>
  <c r="BC97" i="13"/>
  <c r="BC62" i="13"/>
  <c r="BC118" i="13"/>
  <c r="BC60" i="13"/>
  <c r="W71" i="20"/>
  <c r="W73" i="20" s="1"/>
  <c r="W74" i="20" s="1"/>
  <c r="W76" i="20"/>
  <c r="W67" i="20"/>
  <c r="X55" i="20"/>
  <c r="X56" i="20" s="1"/>
  <c r="Y59" i="20"/>
  <c r="X69" i="20"/>
  <c r="U84" i="20"/>
  <c r="U85" i="20" s="1"/>
  <c r="Z38" i="20"/>
  <c r="Z39" i="20" s="1"/>
  <c r="T103" i="20"/>
  <c r="T104" i="20" s="1"/>
  <c r="T117" i="20"/>
  <c r="T119" i="20" s="1"/>
  <c r="T120" i="20" s="1"/>
  <c r="BC101" i="13" l="1"/>
  <c r="X57" i="20"/>
  <c r="D73" i="10"/>
  <c r="BC64" i="13"/>
  <c r="BC119" i="13"/>
  <c r="BC136" i="13"/>
  <c r="BC135" i="13"/>
  <c r="X66" i="20"/>
  <c r="X67" i="20" s="1"/>
  <c r="Y61" i="20"/>
  <c r="X76" i="20"/>
  <c r="X71" i="20"/>
  <c r="X73" i="20" s="1"/>
  <c r="X74" i="20" s="1"/>
  <c r="AA33" i="20"/>
  <c r="U124" i="20"/>
  <c r="Z41" i="20"/>
  <c r="Z44" i="20" s="1"/>
  <c r="Z45" i="20" s="1"/>
  <c r="AA34" i="20"/>
  <c r="U88" i="20"/>
  <c r="V79" i="20"/>
  <c r="V80" i="20"/>
  <c r="U95" i="20"/>
  <c r="BD11" i="13" l="1"/>
  <c r="D92" i="10"/>
  <c r="D75" i="10"/>
  <c r="E74" i="10"/>
  <c r="BC138" i="13"/>
  <c r="BC137" i="13"/>
  <c r="Y55" i="20"/>
  <c r="Z42" i="20"/>
  <c r="AA32" i="20" s="1"/>
  <c r="U96" i="20"/>
  <c r="V92" i="20" s="1"/>
  <c r="U98" i="20"/>
  <c r="Y60" i="20" l="1"/>
  <c r="Y69" i="20" s="1"/>
  <c r="Y71" i="20" s="1"/>
  <c r="Y73" i="20" s="1"/>
  <c r="Y74" i="20" s="1"/>
  <c r="Y56" i="20"/>
  <c r="BE11" i="13"/>
  <c r="BD26" i="13"/>
  <c r="BD27" i="13" s="1"/>
  <c r="BD82" i="13"/>
  <c r="BD99" i="13" s="1"/>
  <c r="BD45" i="13"/>
  <c r="AA35" i="20"/>
  <c r="AA38" i="20" s="1"/>
  <c r="AA39" i="20" s="1"/>
  <c r="AB33" i="20" s="1"/>
  <c r="U101" i="20"/>
  <c r="U99" i="20"/>
  <c r="V91" i="20"/>
  <c r="V78" i="20"/>
  <c r="V81" i="20"/>
  <c r="V89" i="20"/>
  <c r="V90" i="20"/>
  <c r="Y76" i="20" l="1"/>
  <c r="Z61" i="20"/>
  <c r="Y57" i="20"/>
  <c r="Y58" i="20" s="1"/>
  <c r="BD62" i="13"/>
  <c r="BD118" i="13"/>
  <c r="BE118" i="13" s="1"/>
  <c r="BF118" i="13" s="1"/>
  <c r="BD60" i="13"/>
  <c r="BD97" i="13"/>
  <c r="BD98" i="13"/>
  <c r="BD61" i="13"/>
  <c r="BE82" i="13"/>
  <c r="BE26" i="13"/>
  <c r="BE27" i="13" s="1"/>
  <c r="BE45" i="13"/>
  <c r="BF11" i="13"/>
  <c r="AA41" i="20"/>
  <c r="AA42" i="20" s="1"/>
  <c r="AB34" i="20"/>
  <c r="U117" i="20"/>
  <c r="U119" i="20" s="1"/>
  <c r="U120" i="20" s="1"/>
  <c r="U103" i="20"/>
  <c r="U104" i="20" s="1"/>
  <c r="V84" i="20"/>
  <c r="BD101" i="13" l="1"/>
  <c r="BE97" i="13"/>
  <c r="BE101" i="13" s="1"/>
  <c r="BE99" i="13"/>
  <c r="BD119" i="13"/>
  <c r="BE119" i="13" s="1"/>
  <c r="BF119" i="13" s="1"/>
  <c r="BD64" i="13"/>
  <c r="Y66" i="20"/>
  <c r="BE62" i="13"/>
  <c r="BE60" i="13"/>
  <c r="BE64" i="13" s="1"/>
  <c r="BF26" i="13"/>
  <c r="BF27" i="13" s="1"/>
  <c r="BF45" i="13"/>
  <c r="BF82" i="13"/>
  <c r="BE61" i="13"/>
  <c r="BE98" i="13"/>
  <c r="BD136" i="13"/>
  <c r="BE126" i="13"/>
  <c r="BF126" i="13" s="1"/>
  <c r="BD135" i="13"/>
  <c r="BE125" i="13"/>
  <c r="BF125" i="13" s="1"/>
  <c r="AA44" i="20"/>
  <c r="AA45" i="20" s="1"/>
  <c r="AB35" i="20"/>
  <c r="AB32" i="20"/>
  <c r="V124" i="20"/>
  <c r="V85" i="20"/>
  <c r="Y67" i="20" l="1"/>
  <c r="Z55" i="20"/>
  <c r="E73" i="10"/>
  <c r="BF61" i="13"/>
  <c r="BF98" i="13"/>
  <c r="BD137" i="13"/>
  <c r="BE137" i="13" s="1"/>
  <c r="BF137" i="13" s="1"/>
  <c r="BE135" i="13"/>
  <c r="BF135" i="13" s="1"/>
  <c r="BF60" i="13"/>
  <c r="BF64" i="13" s="1"/>
  <c r="BF62" i="13"/>
  <c r="BD138" i="13"/>
  <c r="BE138" i="13" s="1"/>
  <c r="BF138" i="13" s="1"/>
  <c r="BE136" i="13"/>
  <c r="BF136" i="13" s="1"/>
  <c r="BF99" i="13"/>
  <c r="BF97" i="13"/>
  <c r="BF101" i="13" s="1"/>
  <c r="AB38" i="20"/>
  <c r="AB39" i="20" s="1"/>
  <c r="V88" i="20"/>
  <c r="W79" i="20"/>
  <c r="W80" i="20"/>
  <c r="V95" i="20"/>
  <c r="Z56" i="20" l="1"/>
  <c r="Z57" i="20" s="1"/>
  <c r="Z58" i="20" s="1"/>
  <c r="E75" i="10"/>
  <c r="BG11" i="13"/>
  <c r="E92" i="10"/>
  <c r="AC34" i="20"/>
  <c r="AC33" i="20"/>
  <c r="AB41" i="20"/>
  <c r="AB42" i="20" s="1"/>
  <c r="V96" i="20"/>
  <c r="V98" i="20"/>
  <c r="Z59" i="20" l="1"/>
  <c r="Z60" i="20" s="1"/>
  <c r="Z69" i="20" s="1"/>
  <c r="AA61" i="20" s="1"/>
  <c r="BG45" i="13"/>
  <c r="BG82" i="13"/>
  <c r="BG99" i="13" s="1"/>
  <c r="BG26" i="13"/>
  <c r="BG27" i="13" s="1"/>
  <c r="BJ11" i="13"/>
  <c r="AB44" i="20"/>
  <c r="AB45" i="20" s="1"/>
  <c r="V99" i="20"/>
  <c r="V101" i="20"/>
  <c r="W81" i="20"/>
  <c r="W91" i="20"/>
  <c r="W78" i="20"/>
  <c r="W89" i="20"/>
  <c r="W90" i="20"/>
  <c r="AC35" i="20"/>
  <c r="AC32" i="20"/>
  <c r="Z71" i="20" l="1"/>
  <c r="Z73" i="20" s="1"/>
  <c r="Z74" i="20" s="1"/>
  <c r="Z76" i="20"/>
  <c r="Z66" i="20"/>
  <c r="Z67" i="20" s="1"/>
  <c r="BJ45" i="13"/>
  <c r="BJ26" i="13"/>
  <c r="BJ27" i="13" s="1"/>
  <c r="BJ82" i="13"/>
  <c r="BW11" i="13"/>
  <c r="BG97" i="13"/>
  <c r="BG101" i="13" s="1"/>
  <c r="BG98" i="13"/>
  <c r="BG61" i="13"/>
  <c r="BG60" i="13"/>
  <c r="BG62" i="13"/>
  <c r="BG118" i="13"/>
  <c r="BJ118" i="13" s="1"/>
  <c r="BW118" i="13" s="1"/>
  <c r="DF118" i="13" s="1"/>
  <c r="W84" i="20"/>
  <c r="W124" i="20" s="1"/>
  <c r="V103" i="20"/>
  <c r="V104" i="20" s="1"/>
  <c r="V117" i="20"/>
  <c r="V119" i="20" s="1"/>
  <c r="V120" i="20" s="1"/>
  <c r="AC38" i="20"/>
  <c r="BJ97" i="13" l="1"/>
  <c r="BJ101" i="13" s="1"/>
  <c r="BJ99" i="13"/>
  <c r="AA55" i="20"/>
  <c r="AA56" i="20" s="1"/>
  <c r="BG64" i="13"/>
  <c r="BG119" i="13"/>
  <c r="BJ119" i="13" s="1"/>
  <c r="BW119" i="13" s="1"/>
  <c r="DF119" i="13" s="1"/>
  <c r="BJ61" i="13"/>
  <c r="BJ98" i="13"/>
  <c r="BW26" i="13"/>
  <c r="BW27" i="13" s="1"/>
  <c r="BW45" i="13"/>
  <c r="DF11" i="13"/>
  <c r="BW82" i="13"/>
  <c r="BG135" i="13"/>
  <c r="BJ125" i="13"/>
  <c r="BW125" i="13" s="1"/>
  <c r="DF125" i="13" s="1"/>
  <c r="BJ62" i="13"/>
  <c r="BJ60" i="13"/>
  <c r="BJ64" i="13" s="1"/>
  <c r="W85" i="20"/>
  <c r="W95" i="20" s="1"/>
  <c r="AC39" i="20"/>
  <c r="AC41" i="20" s="1"/>
  <c r="BW97" i="13" l="1"/>
  <c r="BW101" i="13" s="1"/>
  <c r="BW99" i="13"/>
  <c r="AA57" i="20"/>
  <c r="BJ135" i="13"/>
  <c r="BW135" i="13" s="1"/>
  <c r="DF135" i="13" s="1"/>
  <c r="BG137" i="13"/>
  <c r="BJ137" i="13" s="1"/>
  <c r="BW137" i="13" s="1"/>
  <c r="DF137" i="13" s="1"/>
  <c r="DF82" i="13"/>
  <c r="DG11" i="13"/>
  <c r="DF45" i="13"/>
  <c r="BW2" i="13"/>
  <c r="CN2" i="13" s="1"/>
  <c r="DF26" i="13"/>
  <c r="DG26" i="13" s="1"/>
  <c r="BW60" i="13"/>
  <c r="BW64" i="13" s="1"/>
  <c r="BW62" i="13"/>
  <c r="BG136" i="13"/>
  <c r="BJ126" i="13"/>
  <c r="BW126" i="13" s="1"/>
  <c r="DF126" i="13" s="1"/>
  <c r="BW98" i="13"/>
  <c r="BW61" i="13"/>
  <c r="AA58" i="20"/>
  <c r="AA59" i="20" s="1"/>
  <c r="W88" i="20"/>
  <c r="X79" i="20"/>
  <c r="X80" i="20"/>
  <c r="W96" i="20"/>
  <c r="W98" i="20"/>
  <c r="AD33" i="20"/>
  <c r="AD34" i="20"/>
  <c r="AC44" i="20"/>
  <c r="AC45" i="20" s="1"/>
  <c r="AC42" i="20"/>
  <c r="AA60" i="20" l="1"/>
  <c r="AB58" i="20" s="1"/>
  <c r="DF27" i="13"/>
  <c r="DF98" i="13" s="1"/>
  <c r="BJ136" i="13"/>
  <c r="BW136" i="13" s="1"/>
  <c r="DF136" i="13" s="1"/>
  <c r="BG138" i="13"/>
  <c r="BJ138" i="13" s="1"/>
  <c r="BW138" i="13" s="1"/>
  <c r="DF138" i="13" s="1"/>
  <c r="DG82" i="13"/>
  <c r="DF97" i="13"/>
  <c r="DF99" i="13"/>
  <c r="DF60" i="13"/>
  <c r="DF62" i="13"/>
  <c r="DG45" i="13"/>
  <c r="X91" i="20"/>
  <c r="X81" i="20"/>
  <c r="X78" i="20"/>
  <c r="X89" i="20"/>
  <c r="X90" i="20"/>
  <c r="AD32" i="20"/>
  <c r="AD35" i="20"/>
  <c r="W99" i="20"/>
  <c r="W101" i="20"/>
  <c r="AB57" i="20" l="1"/>
  <c r="AB59" i="20"/>
  <c r="AA66" i="20"/>
  <c r="AB55" i="20" s="1"/>
  <c r="AA69" i="20"/>
  <c r="AA76" i="20" s="1"/>
  <c r="AB56" i="20"/>
  <c r="AB60" i="20"/>
  <c r="DF61" i="13"/>
  <c r="DF101" i="13"/>
  <c r="DG97" i="13"/>
  <c r="DG60" i="13"/>
  <c r="DF64" i="13"/>
  <c r="AD38" i="20"/>
  <c r="AD39" i="20" s="1"/>
  <c r="W117" i="20"/>
  <c r="W119" i="20" s="1"/>
  <c r="W120" i="20" s="1"/>
  <c r="W103" i="20"/>
  <c r="W104" i="20" s="1"/>
  <c r="X84" i="20"/>
  <c r="AA67" i="20" l="1"/>
  <c r="AB61" i="20"/>
  <c r="AC58" i="20" s="1"/>
  <c r="AA71" i="20"/>
  <c r="AA73" i="20" s="1"/>
  <c r="AA74" i="20" s="1"/>
  <c r="AE33" i="20"/>
  <c r="AD41" i="20"/>
  <c r="AD44" i="20" s="1"/>
  <c r="AD45" i="20" s="1"/>
  <c r="AE34" i="20"/>
  <c r="X124" i="20"/>
  <c r="X85" i="20"/>
  <c r="AB69" i="20" l="1"/>
  <c r="AC61" i="20" s="1"/>
  <c r="AC59" i="20"/>
  <c r="AB66" i="20"/>
  <c r="AB67" i="20" s="1"/>
  <c r="AC60" i="20"/>
  <c r="AD42" i="20"/>
  <c r="AE32" i="20" s="1"/>
  <c r="Y79" i="20"/>
  <c r="X88" i="20"/>
  <c r="Y80" i="20"/>
  <c r="X95" i="20"/>
  <c r="AB76" i="20" l="1"/>
  <c r="AC69" i="20"/>
  <c r="AC71" i="20" s="1"/>
  <c r="AC73" i="20" s="1"/>
  <c r="AC74" i="20" s="1"/>
  <c r="AB71" i="20"/>
  <c r="AB73" i="20" s="1"/>
  <c r="AB74" i="20" s="1"/>
  <c r="AC55" i="20"/>
  <c r="AC56" i="20" s="1"/>
  <c r="AC57" i="20"/>
  <c r="AE35" i="20"/>
  <c r="AE38" i="20" s="1"/>
  <c r="X96" i="20"/>
  <c r="X98" i="20"/>
  <c r="AD61" i="20" l="1"/>
  <c r="AC76" i="20"/>
  <c r="AC66" i="20"/>
  <c r="AD55" i="20" s="1"/>
  <c r="Y91" i="20"/>
  <c r="Y81" i="20"/>
  <c r="Y78" i="20"/>
  <c r="Y89" i="20"/>
  <c r="Y90" i="20"/>
  <c r="AE39" i="20"/>
  <c r="X99" i="20"/>
  <c r="X101" i="20"/>
  <c r="AC67" i="20" l="1"/>
  <c r="AD56" i="20"/>
  <c r="AD57" i="20" s="1"/>
  <c r="AE41" i="20"/>
  <c r="AE42" i="20" s="1"/>
  <c r="Y84" i="20"/>
  <c r="X117" i="20"/>
  <c r="X119" i="20" s="1"/>
  <c r="X120" i="20" s="1"/>
  <c r="X103" i="20"/>
  <c r="X104" i="20" s="1"/>
  <c r="AF33" i="20"/>
  <c r="AF34" i="20"/>
  <c r="AD59" i="20" l="1"/>
  <c r="AD58" i="20"/>
  <c r="AE44" i="20"/>
  <c r="AE45" i="20" s="1"/>
  <c r="Y124" i="20"/>
  <c r="Y85" i="20"/>
  <c r="AF35" i="20"/>
  <c r="AF32" i="20"/>
  <c r="AD60" i="20" l="1"/>
  <c r="AD66" i="20" s="1"/>
  <c r="AD67" i="20" s="1"/>
  <c r="Y88" i="20"/>
  <c r="Z79" i="20"/>
  <c r="Z80" i="20"/>
  <c r="Y95" i="20"/>
  <c r="AF38" i="20"/>
  <c r="AE60" i="20" l="1"/>
  <c r="AD69" i="20"/>
  <c r="AE56" i="20"/>
  <c r="AE55" i="20"/>
  <c r="AE57" i="20" s="1"/>
  <c r="AE58" i="20" s="1"/>
  <c r="AE59" i="20" s="1"/>
  <c r="AF39" i="20"/>
  <c r="Y96" i="20"/>
  <c r="Y98" i="20"/>
  <c r="AE61" i="20" l="1"/>
  <c r="AF61" i="20" s="1"/>
  <c r="AD71" i="20"/>
  <c r="AD73" i="20" s="1"/>
  <c r="AD74" i="20" s="1"/>
  <c r="AD76" i="20"/>
  <c r="AE69" i="20"/>
  <c r="AE66" i="20"/>
  <c r="AE67" i="20" s="1"/>
  <c r="AF41" i="20"/>
  <c r="AF44" i="20" s="1"/>
  <c r="AF45" i="20" s="1"/>
  <c r="Z91" i="20"/>
  <c r="Z78" i="20"/>
  <c r="Z81" i="20"/>
  <c r="Z89" i="20"/>
  <c r="Z90" i="20"/>
  <c r="AG33" i="20"/>
  <c r="AG34" i="20"/>
  <c r="Y99" i="20"/>
  <c r="Y101" i="20"/>
  <c r="AE76" i="20" l="1"/>
  <c r="AE71" i="20"/>
  <c r="AE73" i="20" s="1"/>
  <c r="AE74" i="20" s="1"/>
  <c r="AF55" i="20"/>
  <c r="AF56" i="20" s="1"/>
  <c r="AF57" i="20" s="1"/>
  <c r="AF42" i="20"/>
  <c r="AG32" i="20" s="1"/>
  <c r="Z84" i="20"/>
  <c r="Y103" i="20"/>
  <c r="Y104" i="20" s="1"/>
  <c r="Y117" i="20"/>
  <c r="Y119" i="20" s="1"/>
  <c r="Y120" i="20" s="1"/>
  <c r="AG35" i="20" l="1"/>
  <c r="AG38" i="20" s="1"/>
  <c r="AF58" i="20"/>
  <c r="Z124" i="20"/>
  <c r="Z85" i="20"/>
  <c r="AF59" i="20" l="1"/>
  <c r="AG39" i="20"/>
  <c r="Z88" i="20"/>
  <c r="AA79" i="20"/>
  <c r="AA80" i="20"/>
  <c r="Z95" i="20"/>
  <c r="AF60" i="20" l="1"/>
  <c r="AG41" i="20"/>
  <c r="AG44" i="20" s="1"/>
  <c r="AG45" i="20" s="1"/>
  <c r="Z96" i="20"/>
  <c r="Z98" i="20"/>
  <c r="AH33" i="20"/>
  <c r="AH34" i="20"/>
  <c r="AG42" i="20" l="1"/>
  <c r="AH35" i="20" s="1"/>
  <c r="AF69" i="20"/>
  <c r="AF66" i="20"/>
  <c r="AA81" i="20"/>
  <c r="AA78" i="20"/>
  <c r="AA91" i="20"/>
  <c r="AA89" i="20"/>
  <c r="AA90" i="20"/>
  <c r="Z99" i="20"/>
  <c r="Z101" i="20"/>
  <c r="AH32" i="20" l="1"/>
  <c r="AH38" i="20" s="1"/>
  <c r="AH39" i="20" s="1"/>
  <c r="AI33" i="20" s="1"/>
  <c r="AF76" i="20"/>
  <c r="AF71" i="20"/>
  <c r="AF73" i="20" s="1"/>
  <c r="AF74" i="20" s="1"/>
  <c r="AF67" i="20"/>
  <c r="AG55" i="20"/>
  <c r="AG56" i="20" s="1"/>
  <c r="AA84" i="20"/>
  <c r="AA85" i="20" s="1"/>
  <c r="Z103" i="20"/>
  <c r="Z104" i="20" s="1"/>
  <c r="Z117" i="20"/>
  <c r="Z119" i="20" s="1"/>
  <c r="Z120" i="20" s="1"/>
  <c r="AG57" i="20" l="1"/>
  <c r="AA124" i="20"/>
  <c r="AH41" i="20"/>
  <c r="AH42" i="20" s="1"/>
  <c r="AI34" i="20"/>
  <c r="AA88" i="20"/>
  <c r="AB79" i="20"/>
  <c r="AB80" i="20"/>
  <c r="AA95" i="20"/>
  <c r="AG58" i="20" l="1"/>
  <c r="AH44" i="20"/>
  <c r="AH45" i="20" s="1"/>
  <c r="AA96" i="20"/>
  <c r="AA98" i="20"/>
  <c r="AI32" i="20"/>
  <c r="AI35" i="20"/>
  <c r="AG59" i="20" l="1"/>
  <c r="AI38" i="20"/>
  <c r="AI39" i="20" s="1"/>
  <c r="AJ33" i="20" s="1"/>
  <c r="AB81" i="20"/>
  <c r="AB91" i="20"/>
  <c r="AB78" i="20"/>
  <c r="AB90" i="20"/>
  <c r="AB89" i="20"/>
  <c r="AA99" i="20"/>
  <c r="AA101" i="20"/>
  <c r="AG60" i="20" l="1"/>
  <c r="AG61" i="20" s="1"/>
  <c r="AI41" i="20"/>
  <c r="AI42" i="20" s="1"/>
  <c r="AB84" i="20"/>
  <c r="AB124" i="20" s="1"/>
  <c r="AJ34" i="20"/>
  <c r="AA103" i="20"/>
  <c r="AA104" i="20" s="1"/>
  <c r="AA117" i="20"/>
  <c r="AA119" i="20" s="1"/>
  <c r="AA120" i="20" s="1"/>
  <c r="AG69" i="20" l="1"/>
  <c r="AG66" i="20"/>
  <c r="AI44" i="20"/>
  <c r="AI45" i="20" s="1"/>
  <c r="AB85" i="20"/>
  <c r="AB95" i="20" s="1"/>
  <c r="AJ32" i="20"/>
  <c r="AJ35" i="20"/>
  <c r="AG67" i="20" l="1"/>
  <c r="AH55" i="20"/>
  <c r="AG76" i="20"/>
  <c r="AG71" i="20"/>
  <c r="AG73" i="20" s="1"/>
  <c r="AG74" i="20" s="1"/>
  <c r="AC79" i="20"/>
  <c r="AC80" i="20"/>
  <c r="AB88" i="20"/>
  <c r="AJ38" i="20"/>
  <c r="AJ39" i="20" s="1"/>
  <c r="AK33" i="20" s="1"/>
  <c r="AB96" i="20"/>
  <c r="AB98" i="20"/>
  <c r="AH56" i="20" l="1"/>
  <c r="AJ41" i="20"/>
  <c r="AJ44" i="20" s="1"/>
  <c r="AJ45" i="20" s="1"/>
  <c r="AK34" i="20"/>
  <c r="AC78" i="20"/>
  <c r="AC91" i="20"/>
  <c r="AC81" i="20"/>
  <c r="AC89" i="20"/>
  <c r="AC90" i="20"/>
  <c r="AB99" i="20"/>
  <c r="AB101" i="20"/>
  <c r="AH57" i="20" l="1"/>
  <c r="AJ42" i="20"/>
  <c r="AK32" i="20" s="1"/>
  <c r="AB117" i="20"/>
  <c r="AB119" i="20" s="1"/>
  <c r="AB120" i="20" s="1"/>
  <c r="AB103" i="20"/>
  <c r="AB104" i="20" s="1"/>
  <c r="AC84" i="20"/>
  <c r="AH58" i="20" l="1"/>
  <c r="AH59" i="20" s="1"/>
  <c r="AK35" i="20"/>
  <c r="AK38" i="20" s="1"/>
  <c r="AK39" i="20" s="1"/>
  <c r="AC124" i="20"/>
  <c r="AC85" i="20"/>
  <c r="AH60" i="20" l="1"/>
  <c r="AH61" i="20"/>
  <c r="AL34" i="20"/>
  <c r="AL33" i="20"/>
  <c r="AK41" i="20"/>
  <c r="AK42" i="20" s="1"/>
  <c r="AD79" i="20"/>
  <c r="AC88" i="20"/>
  <c r="AD80" i="20"/>
  <c r="AC95" i="20"/>
  <c r="AH66" i="20" l="1"/>
  <c r="AH67" i="20" s="1"/>
  <c r="AI61" i="20"/>
  <c r="AI56" i="20"/>
  <c r="AI57" i="20"/>
  <c r="AH69" i="20"/>
  <c r="AK44" i="20"/>
  <c r="AK45" i="20" s="1"/>
  <c r="AC96" i="20"/>
  <c r="AC98" i="20"/>
  <c r="AL32" i="20"/>
  <c r="AL35" i="20"/>
  <c r="AI55" i="20" l="1"/>
  <c r="AI58" i="20" s="1"/>
  <c r="AH71" i="20"/>
  <c r="AH73" i="20" s="1"/>
  <c r="AH74" i="20" s="1"/>
  <c r="AH76" i="20"/>
  <c r="AD81" i="20"/>
  <c r="AD91" i="20"/>
  <c r="AD78" i="20"/>
  <c r="AD90" i="20"/>
  <c r="AD89" i="20"/>
  <c r="AL38" i="20"/>
  <c r="AC99" i="20"/>
  <c r="AC101" i="20"/>
  <c r="AI59" i="20" l="1"/>
  <c r="AI60" i="20" s="1"/>
  <c r="AI69" i="20" s="1"/>
  <c r="AI71" i="20" s="1"/>
  <c r="AI73" i="20" s="1"/>
  <c r="AI74" i="20" s="1"/>
  <c r="AD84" i="20"/>
  <c r="AD124" i="20" s="1"/>
  <c r="AC103" i="20"/>
  <c r="AC104" i="20" s="1"/>
  <c r="AC117" i="20"/>
  <c r="AC119" i="20" s="1"/>
  <c r="AC120" i="20" s="1"/>
  <c r="AL39" i="20"/>
  <c r="AI66" i="20" l="1"/>
  <c r="AI67" i="20" s="1"/>
  <c r="AI76" i="20"/>
  <c r="AJ58" i="20"/>
  <c r="AL41" i="20"/>
  <c r="AL42" i="20" s="1"/>
  <c r="AD85" i="20"/>
  <c r="AD88" i="20" s="1"/>
  <c r="AM33" i="20"/>
  <c r="AM34" i="20"/>
  <c r="AJ55" i="20" l="1"/>
  <c r="AJ56" i="20"/>
  <c r="AJ57" i="20" s="1"/>
  <c r="AL44" i="20"/>
  <c r="AL45" i="20" s="1"/>
  <c r="AD95" i="20"/>
  <c r="AD96" i="20" s="1"/>
  <c r="AE80" i="20"/>
  <c r="AE79" i="20"/>
  <c r="AM32" i="20"/>
  <c r="AM35" i="20"/>
  <c r="AJ59" i="20" l="1"/>
  <c r="AJ60" i="20" s="1"/>
  <c r="AJ61" i="20"/>
  <c r="AD98" i="20"/>
  <c r="AD99" i="20" s="1"/>
  <c r="AM38" i="20"/>
  <c r="AE91" i="20"/>
  <c r="AE81" i="20"/>
  <c r="AE78" i="20"/>
  <c r="AE90" i="20"/>
  <c r="AE89" i="20"/>
  <c r="AJ66" i="20" l="1"/>
  <c r="AJ67" i="20" s="1"/>
  <c r="AK55" i="20"/>
  <c r="AK56" i="20" s="1"/>
  <c r="AJ69" i="20"/>
  <c r="AJ76" i="20" s="1"/>
  <c r="AD101" i="20"/>
  <c r="AD103" i="20" s="1"/>
  <c r="AD104" i="20" s="1"/>
  <c r="AE84" i="20"/>
  <c r="AE124" i="20" s="1"/>
  <c r="AM39" i="20"/>
  <c r="AK57" i="20" l="1"/>
  <c r="AJ71" i="20"/>
  <c r="AJ73" i="20" s="1"/>
  <c r="AJ74" i="20" s="1"/>
  <c r="AM41" i="20"/>
  <c r="AM44" i="20" s="1"/>
  <c r="AM45" i="20" s="1"/>
  <c r="AD117" i="20"/>
  <c r="AD119" i="20" s="1"/>
  <c r="AD120" i="20" s="1"/>
  <c r="AE85" i="20"/>
  <c r="AF79" i="20" s="1"/>
  <c r="AN34" i="20"/>
  <c r="AN33" i="20"/>
  <c r="AK58" i="20" l="1"/>
  <c r="AK59" i="20"/>
  <c r="AK60" i="20"/>
  <c r="AK61" i="20"/>
  <c r="AM42" i="20"/>
  <c r="AN35" i="20" s="1"/>
  <c r="AF80" i="20"/>
  <c r="AE95" i="20"/>
  <c r="AE98" i="20" s="1"/>
  <c r="AE88" i="20"/>
  <c r="AL60" i="20" l="1"/>
  <c r="AK69" i="20"/>
  <c r="AK71" i="20" s="1"/>
  <c r="AK73" i="20" s="1"/>
  <c r="AK74" i="20" s="1"/>
  <c r="AL61" i="20"/>
  <c r="AL59" i="20"/>
  <c r="AL56" i="20"/>
  <c r="AL58" i="20"/>
  <c r="AK66" i="20"/>
  <c r="AL57" i="20"/>
  <c r="AN32" i="20"/>
  <c r="AN38" i="20" s="1"/>
  <c r="AN39" i="20" s="1"/>
  <c r="AN41" i="20" s="1"/>
  <c r="AE96" i="20"/>
  <c r="AF81" i="20" s="1"/>
  <c r="AE99" i="20"/>
  <c r="AE101" i="20"/>
  <c r="AL69" i="20" l="1"/>
  <c r="AL71" i="20" s="1"/>
  <c r="AL73" i="20" s="1"/>
  <c r="AL74" i="20" s="1"/>
  <c r="AK76" i="20"/>
  <c r="AL55" i="20"/>
  <c r="AL66" i="20" s="1"/>
  <c r="AL67" i="20" s="1"/>
  <c r="AK67" i="20"/>
  <c r="AF89" i="20"/>
  <c r="AF91" i="20"/>
  <c r="AF90" i="20"/>
  <c r="AF78" i="20"/>
  <c r="AF84" i="20" s="1"/>
  <c r="AO33" i="20"/>
  <c r="AO34" i="20"/>
  <c r="AN42" i="20"/>
  <c r="AN44" i="20"/>
  <c r="AN45" i="20" s="1"/>
  <c r="AE103" i="20"/>
  <c r="AE104" i="20" s="1"/>
  <c r="AE117" i="20"/>
  <c r="AE119" i="20" s="1"/>
  <c r="AE120" i="20" s="1"/>
  <c r="AL76" i="20" l="1"/>
  <c r="AM55" i="20"/>
  <c r="AM56" i="20" s="1"/>
  <c r="AM57" i="20" s="1"/>
  <c r="AM58" i="20" s="1"/>
  <c r="AM59" i="20" s="1"/>
  <c r="AF85" i="20"/>
  <c r="AG79" i="20" s="1"/>
  <c r="AF124" i="20"/>
  <c r="AO35" i="20"/>
  <c r="AO32" i="20"/>
  <c r="AM60" i="20" l="1"/>
  <c r="AM61" i="20" s="1"/>
  <c r="AF88" i="20"/>
  <c r="AG80" i="20"/>
  <c r="AF95" i="20"/>
  <c r="AF98" i="20" s="1"/>
  <c r="AO38" i="20"/>
  <c r="AN61" i="20" l="1"/>
  <c r="AN56" i="20"/>
  <c r="AN59" i="20"/>
  <c r="AM69" i="20"/>
  <c r="AM66" i="20"/>
  <c r="AF96" i="20"/>
  <c r="AG78" i="20" s="1"/>
  <c r="AO39" i="20"/>
  <c r="AO41" i="20" s="1"/>
  <c r="AF101" i="20"/>
  <c r="AF99" i="20"/>
  <c r="AM67" i="20" l="1"/>
  <c r="AN55" i="20"/>
  <c r="AM71" i="20"/>
  <c r="AM73" i="20" s="1"/>
  <c r="AM74" i="20" s="1"/>
  <c r="AM76" i="20"/>
  <c r="AG91" i="20"/>
  <c r="AG90" i="20"/>
  <c r="AG81" i="20"/>
  <c r="AG84" i="20" s="1"/>
  <c r="AG124" i="20" s="1"/>
  <c r="AG89" i="20"/>
  <c r="AO44" i="20"/>
  <c r="AO45" i="20" s="1"/>
  <c r="AO42" i="20"/>
  <c r="AP34" i="20"/>
  <c r="AP33" i="20"/>
  <c r="AF103" i="20"/>
  <c r="AF104" i="20" s="1"/>
  <c r="AF117" i="20"/>
  <c r="AF119" i="20" s="1"/>
  <c r="AF120" i="20" s="1"/>
  <c r="AN57" i="20" l="1"/>
  <c r="AN58" i="20"/>
  <c r="AN60" i="20"/>
  <c r="AG85" i="20"/>
  <c r="AH79" i="20" s="1"/>
  <c r="AP32" i="20"/>
  <c r="AP35" i="20"/>
  <c r="AN69" i="20" l="1"/>
  <c r="AN66" i="20"/>
  <c r="AG88" i="20"/>
  <c r="AH80" i="20"/>
  <c r="AG95" i="20"/>
  <c r="AG98" i="20" s="1"/>
  <c r="AP38" i="20"/>
  <c r="AP39" i="20" s="1"/>
  <c r="AP41" i="20" s="1"/>
  <c r="AN67" i="20" l="1"/>
  <c r="AO55" i="20"/>
  <c r="AN71" i="20"/>
  <c r="AN73" i="20" s="1"/>
  <c r="AN74" i="20" s="1"/>
  <c r="AN76" i="20"/>
  <c r="AG96" i="20"/>
  <c r="AH91" i="20" s="1"/>
  <c r="AQ33" i="20"/>
  <c r="AQ34" i="20"/>
  <c r="AP42" i="20"/>
  <c r="AP44" i="20"/>
  <c r="AP45" i="20" s="1"/>
  <c r="AG99" i="20"/>
  <c r="AG101" i="20"/>
  <c r="AO56" i="20" l="1"/>
  <c r="AO57" i="20"/>
  <c r="AH81" i="20"/>
  <c r="AH90" i="20"/>
  <c r="AH78" i="20"/>
  <c r="AH89" i="20"/>
  <c r="AQ32" i="20"/>
  <c r="AQ35" i="20"/>
  <c r="AG117" i="20"/>
  <c r="AG119" i="20" s="1"/>
  <c r="AG120" i="20" s="1"/>
  <c r="AG103" i="20"/>
  <c r="AG104" i="20" s="1"/>
  <c r="AO58" i="20" l="1"/>
  <c r="AO59" i="20" s="1"/>
  <c r="AH84" i="20"/>
  <c r="AH124" i="20" s="1"/>
  <c r="AQ38" i="20"/>
  <c r="AO60" i="20" l="1"/>
  <c r="AH85" i="20"/>
  <c r="AI80" i="20" s="1"/>
  <c r="AQ39" i="20"/>
  <c r="AO61" i="20" l="1"/>
  <c r="AQ41" i="20"/>
  <c r="AQ44" i="20" s="1"/>
  <c r="AQ45" i="20" s="1"/>
  <c r="AH88" i="20"/>
  <c r="AI79" i="20"/>
  <c r="AH95" i="20"/>
  <c r="AH96" i="20" s="1"/>
  <c r="AI81" i="20" s="1"/>
  <c r="AR33" i="20"/>
  <c r="AR34" i="20"/>
  <c r="AP58" i="20" l="1"/>
  <c r="AP61" i="20"/>
  <c r="AO66" i="20"/>
  <c r="AO69" i="20"/>
  <c r="AQ42" i="20"/>
  <c r="AR35" i="20" s="1"/>
  <c r="AI78" i="20"/>
  <c r="AI84" i="20" s="1"/>
  <c r="AI124" i="20" s="1"/>
  <c r="AI89" i="20"/>
  <c r="AI91" i="20"/>
  <c r="AI90" i="20"/>
  <c r="AH98" i="20"/>
  <c r="AH99" i="20" s="1"/>
  <c r="AO71" i="20" l="1"/>
  <c r="AO73" i="20" s="1"/>
  <c r="AO74" i="20" s="1"/>
  <c r="AO76" i="20"/>
  <c r="AO67" i="20"/>
  <c r="AP55" i="20"/>
  <c r="AR32" i="20"/>
  <c r="AR38" i="20" s="1"/>
  <c r="AH101" i="20"/>
  <c r="AH103" i="20" s="1"/>
  <c r="AH104" i="20" s="1"/>
  <c r="AI85" i="20"/>
  <c r="AJ79" i="20" s="1"/>
  <c r="AP56" i="20" l="1"/>
  <c r="AH117" i="20"/>
  <c r="AH119" i="20" s="1"/>
  <c r="AH120" i="20" s="1"/>
  <c r="AI95" i="20"/>
  <c r="AI98" i="20" s="1"/>
  <c r="AJ80" i="20"/>
  <c r="AI88" i="20"/>
  <c r="AR39" i="20"/>
  <c r="AP57" i="20" l="1"/>
  <c r="AR41" i="20"/>
  <c r="AR44" i="20" s="1"/>
  <c r="AR45" i="20" s="1"/>
  <c r="AI96" i="20"/>
  <c r="AJ81" i="20" s="1"/>
  <c r="AS33" i="20"/>
  <c r="AS34" i="20"/>
  <c r="AI101" i="20"/>
  <c r="AI99" i="20"/>
  <c r="AP59" i="20" l="1"/>
  <c r="AR42" i="20"/>
  <c r="AS35" i="20" s="1"/>
  <c r="AJ90" i="20"/>
  <c r="AJ91" i="20"/>
  <c r="AJ89" i="20"/>
  <c r="AJ78" i="20"/>
  <c r="AJ84" i="20" s="1"/>
  <c r="AJ85" i="20" s="1"/>
  <c r="AI103" i="20"/>
  <c r="AI104" i="20" s="1"/>
  <c r="AI117" i="20"/>
  <c r="AI119" i="20" s="1"/>
  <c r="AI120" i="20" s="1"/>
  <c r="AP60" i="20" l="1"/>
  <c r="AP69" i="20" s="1"/>
  <c r="AS32" i="20"/>
  <c r="AS38" i="20" s="1"/>
  <c r="AJ124" i="20"/>
  <c r="AK79" i="20"/>
  <c r="AJ88" i="20"/>
  <c r="AK80" i="20"/>
  <c r="AJ95" i="20"/>
  <c r="AQ59" i="20" l="1"/>
  <c r="AP66" i="20"/>
  <c r="AP71" i="20"/>
  <c r="AP73" i="20" s="1"/>
  <c r="AP74" i="20" s="1"/>
  <c r="AP76" i="20"/>
  <c r="AQ56" i="20"/>
  <c r="AS39" i="20"/>
  <c r="AJ96" i="20"/>
  <c r="AJ98" i="20"/>
  <c r="AQ55" i="20" l="1"/>
  <c r="AQ57" i="20" s="1"/>
  <c r="AP67" i="20"/>
  <c r="AS41" i="20"/>
  <c r="AT34" i="20"/>
  <c r="AT33" i="20"/>
  <c r="AK81" i="20"/>
  <c r="AK78" i="20"/>
  <c r="AK91" i="20"/>
  <c r="AK90" i="20"/>
  <c r="AK89" i="20"/>
  <c r="AJ99" i="20"/>
  <c r="AJ101" i="20"/>
  <c r="AQ58" i="20" l="1"/>
  <c r="AQ61" i="20" s="1"/>
  <c r="AS44" i="20"/>
  <c r="AS45" i="20" s="1"/>
  <c r="AS42" i="20"/>
  <c r="AT32" i="20" s="1"/>
  <c r="AK84" i="20"/>
  <c r="AK124" i="20" s="1"/>
  <c r="AJ117" i="20"/>
  <c r="AJ119" i="20" s="1"/>
  <c r="AJ120" i="20" s="1"/>
  <c r="AJ103" i="20"/>
  <c r="AJ104" i="20" s="1"/>
  <c r="AQ60" i="20" l="1"/>
  <c r="AT35" i="20"/>
  <c r="AT38" i="20" s="1"/>
  <c r="AT39" i="20" s="1"/>
  <c r="AK85" i="20"/>
  <c r="AK88" i="20" s="1"/>
  <c r="AQ69" i="20" l="1"/>
  <c r="AQ76" i="20" s="1"/>
  <c r="AQ66" i="20"/>
  <c r="AQ67" i="20" s="1"/>
  <c r="AK95" i="20"/>
  <c r="AK96" i="20" s="1"/>
  <c r="AL79" i="20"/>
  <c r="AL80" i="20"/>
  <c r="AT41" i="20"/>
  <c r="AU34" i="20"/>
  <c r="AU33" i="20"/>
  <c r="AR55" i="20" l="1"/>
  <c r="AR56" i="20" s="1"/>
  <c r="AQ71" i="20"/>
  <c r="AQ73" i="20" s="1"/>
  <c r="AQ74" i="20" s="1"/>
  <c r="AK98" i="20"/>
  <c r="AK99" i="20" s="1"/>
  <c r="AT44" i="20"/>
  <c r="AT45" i="20" s="1"/>
  <c r="AT42" i="20"/>
  <c r="AL91" i="20"/>
  <c r="AL78" i="20"/>
  <c r="AL81" i="20"/>
  <c r="AL90" i="20"/>
  <c r="AL89" i="20"/>
  <c r="AR57" i="20" l="1"/>
  <c r="AK101" i="20"/>
  <c r="AK103" i="20" s="1"/>
  <c r="AK104" i="20" s="1"/>
  <c r="AU32" i="20"/>
  <c r="AU35" i="20"/>
  <c r="AL84" i="20"/>
  <c r="AL124" i="20" s="1"/>
  <c r="AR58" i="20" l="1"/>
  <c r="AK117" i="20"/>
  <c r="AK119" i="20" s="1"/>
  <c r="AK120" i="20" s="1"/>
  <c r="AL85" i="20"/>
  <c r="AL88" i="20" s="1"/>
  <c r="AU38" i="20"/>
  <c r="AU39" i="20" s="1"/>
  <c r="AR59" i="20" l="1"/>
  <c r="AR60" i="20" s="1"/>
  <c r="AM79" i="20"/>
  <c r="AM80" i="20"/>
  <c r="AL95" i="20"/>
  <c r="AL98" i="20" s="1"/>
  <c r="AV34" i="20"/>
  <c r="AV33" i="20"/>
  <c r="AU41" i="20"/>
  <c r="AU42" i="20" s="1"/>
  <c r="AR61" i="20" l="1"/>
  <c r="AS58" i="20" s="1"/>
  <c r="AL96" i="20"/>
  <c r="AM78" i="20" s="1"/>
  <c r="AU44" i="20"/>
  <c r="AU45" i="20" s="1"/>
  <c r="AV32" i="20"/>
  <c r="AV35" i="20"/>
  <c r="AL99" i="20"/>
  <c r="AL101" i="20"/>
  <c r="AS61" i="20" l="1"/>
  <c r="AR69" i="20"/>
  <c r="AR66" i="20"/>
  <c r="AS59" i="20"/>
  <c r="AS57" i="20"/>
  <c r="AS56" i="20"/>
  <c r="AM89" i="20"/>
  <c r="AM91" i="20"/>
  <c r="AM90" i="20"/>
  <c r="AM81" i="20"/>
  <c r="AM84" i="20" s="1"/>
  <c r="AV38" i="20"/>
  <c r="AL103" i="20"/>
  <c r="AL104" i="20" s="1"/>
  <c r="AL117" i="20"/>
  <c r="AL119" i="20" s="1"/>
  <c r="AL120" i="20" s="1"/>
  <c r="AR67" i="20" l="1"/>
  <c r="AS55" i="20"/>
  <c r="AR76" i="20"/>
  <c r="AR71" i="20"/>
  <c r="AR73" i="20" s="1"/>
  <c r="AR74" i="20" s="1"/>
  <c r="AV39" i="20"/>
  <c r="AM124" i="20"/>
  <c r="AM85" i="20"/>
  <c r="AS60" i="20" l="1"/>
  <c r="AS66" i="20" s="1"/>
  <c r="AV41" i="20"/>
  <c r="AV42" i="20" s="1"/>
  <c r="AW33" i="20"/>
  <c r="AW34" i="20"/>
  <c r="AM88" i="20"/>
  <c r="AN79" i="20"/>
  <c r="AN80" i="20"/>
  <c r="AM95" i="20"/>
  <c r="AS67" i="20" l="1"/>
  <c r="AT55" i="20"/>
  <c r="AS69" i="20"/>
  <c r="AV44" i="20"/>
  <c r="AV45" i="20" s="1"/>
  <c r="AW35" i="20"/>
  <c r="AW32" i="20"/>
  <c r="AM96" i="20"/>
  <c r="AM98" i="20"/>
  <c r="AS71" i="20" l="1"/>
  <c r="AS73" i="20" s="1"/>
  <c r="AS74" i="20" s="1"/>
  <c r="AS76" i="20"/>
  <c r="AT56" i="20"/>
  <c r="AW38" i="20"/>
  <c r="AW39" i="20" s="1"/>
  <c r="AN91" i="20"/>
  <c r="AN81" i="20"/>
  <c r="AN78" i="20"/>
  <c r="AN90" i="20"/>
  <c r="AN89" i="20"/>
  <c r="AM99" i="20"/>
  <c r="AM101" i="20"/>
  <c r="AT57" i="20" l="1"/>
  <c r="AW41" i="20"/>
  <c r="AX34" i="20"/>
  <c r="AX33" i="20"/>
  <c r="AN84" i="20"/>
  <c r="AN124" i="20" s="1"/>
  <c r="AM103" i="20"/>
  <c r="AM104" i="20" s="1"/>
  <c r="AM117" i="20"/>
  <c r="AM119" i="20" s="1"/>
  <c r="AM120" i="20" s="1"/>
  <c r="AT58" i="20" l="1"/>
  <c r="AW44" i="20"/>
  <c r="AW45" i="20" s="1"/>
  <c r="AW42" i="20"/>
  <c r="AX32" i="20" s="1"/>
  <c r="AN85" i="20"/>
  <c r="AO79" i="20" s="1"/>
  <c r="AT59" i="20" l="1"/>
  <c r="AT60" i="20" s="1"/>
  <c r="AX35" i="20"/>
  <c r="AX38" i="20" s="1"/>
  <c r="AN95" i="20"/>
  <c r="AN96" i="20" s="1"/>
  <c r="AN88" i="20"/>
  <c r="AO80" i="20"/>
  <c r="AT61" i="20" l="1"/>
  <c r="AU60" i="20" s="1"/>
  <c r="AN98" i="20"/>
  <c r="AN101" i="20" s="1"/>
  <c r="AX39" i="20"/>
  <c r="AO81" i="20"/>
  <c r="AO78" i="20"/>
  <c r="AO91" i="20"/>
  <c r="AO90" i="20"/>
  <c r="AO89" i="20"/>
  <c r="AT66" i="20" l="1"/>
  <c r="AU55" i="20" s="1"/>
  <c r="AU59" i="20"/>
  <c r="AU56" i="20"/>
  <c r="AU61" i="20"/>
  <c r="AV61" i="20" s="1"/>
  <c r="AT69" i="20"/>
  <c r="AX41" i="20"/>
  <c r="AN99" i="20"/>
  <c r="AY34" i="20"/>
  <c r="AY33" i="20"/>
  <c r="AO84" i="20"/>
  <c r="AO124" i="20" s="1"/>
  <c r="AN117" i="20"/>
  <c r="AN119" i="20" s="1"/>
  <c r="AN120" i="20" s="1"/>
  <c r="AN103" i="20"/>
  <c r="AN104" i="20" s="1"/>
  <c r="AT67" i="20" l="1"/>
  <c r="AU57" i="20"/>
  <c r="AU58" i="20" s="1"/>
  <c r="AT76" i="20"/>
  <c r="AT71" i="20"/>
  <c r="AT73" i="20" s="1"/>
  <c r="AT74" i="20" s="1"/>
  <c r="AU69" i="20"/>
  <c r="AX44" i="20"/>
  <c r="AX45" i="20" s="1"/>
  <c r="AX42" i="20"/>
  <c r="AY32" i="20" s="1"/>
  <c r="AO85" i="20"/>
  <c r="AO88" i="20" s="1"/>
  <c r="AV57" i="20" l="1"/>
  <c r="AV60" i="20"/>
  <c r="AU76" i="20"/>
  <c r="AU71" i="20"/>
  <c r="AU73" i="20" s="1"/>
  <c r="AU74" i="20" s="1"/>
  <c r="AV56" i="20"/>
  <c r="AU66" i="20"/>
  <c r="AY35" i="20"/>
  <c r="AY38" i="20" s="1"/>
  <c r="AO95" i="20"/>
  <c r="AO96" i="20" s="1"/>
  <c r="AP79" i="20"/>
  <c r="AP80" i="20"/>
  <c r="AU67" i="20" l="1"/>
  <c r="AV55" i="20"/>
  <c r="AV69" i="20"/>
  <c r="AW61" i="20"/>
  <c r="AO98" i="20"/>
  <c r="AO101" i="20" s="1"/>
  <c r="AY39" i="20"/>
  <c r="AP91" i="20"/>
  <c r="AP81" i="20"/>
  <c r="AP78" i="20"/>
  <c r="AP90" i="20"/>
  <c r="AP89" i="20"/>
  <c r="AV58" i="20" l="1"/>
  <c r="AV71" i="20"/>
  <c r="AV73" i="20" s="1"/>
  <c r="AV74" i="20" s="1"/>
  <c r="AV76" i="20"/>
  <c r="AY41" i="20"/>
  <c r="AY42" i="20" s="1"/>
  <c r="AO99" i="20"/>
  <c r="AZ34" i="20"/>
  <c r="AZ33" i="20"/>
  <c r="AO103" i="20"/>
  <c r="AO104" i="20" s="1"/>
  <c r="AO117" i="20"/>
  <c r="AO119" i="20" s="1"/>
  <c r="AO120" i="20" s="1"/>
  <c r="AP84" i="20"/>
  <c r="AV59" i="20" l="1"/>
  <c r="AV66" i="20" s="1"/>
  <c r="AY44" i="20"/>
  <c r="AY45" i="20" s="1"/>
  <c r="AZ32" i="20"/>
  <c r="AZ35" i="20"/>
  <c r="AP124" i="20"/>
  <c r="AP85" i="20"/>
  <c r="AW58" i="20" l="1"/>
  <c r="AV67" i="20"/>
  <c r="AW55" i="20"/>
  <c r="AZ38" i="20"/>
  <c r="AQ79" i="20"/>
  <c r="AP88" i="20"/>
  <c r="AQ80" i="20"/>
  <c r="AP95" i="20"/>
  <c r="AW56" i="20" l="1"/>
  <c r="AW57" i="20" s="1"/>
  <c r="AW59" i="20" s="1"/>
  <c r="AZ39" i="20"/>
  <c r="AP96" i="20"/>
  <c r="AP98" i="20"/>
  <c r="AW60" i="20" l="1"/>
  <c r="AW69" i="20" s="1"/>
  <c r="AZ41" i="20"/>
  <c r="AZ42" i="20" s="1"/>
  <c r="BA34" i="20"/>
  <c r="BA33" i="20"/>
  <c r="AQ81" i="20"/>
  <c r="AQ91" i="20"/>
  <c r="AQ78" i="20"/>
  <c r="AQ89" i="20"/>
  <c r="AQ90" i="20"/>
  <c r="AP99" i="20"/>
  <c r="AP101" i="20"/>
  <c r="AX56" i="20" l="1"/>
  <c r="AW66" i="20"/>
  <c r="AX55" i="20" s="1"/>
  <c r="AX57" i="20" s="1"/>
  <c r="AX58" i="20" s="1"/>
  <c r="AX59" i="20"/>
  <c r="AW71" i="20"/>
  <c r="AW73" i="20" s="1"/>
  <c r="AW74" i="20" s="1"/>
  <c r="AW76" i="20"/>
  <c r="AZ44" i="20"/>
  <c r="AZ45" i="20" s="1"/>
  <c r="AQ84" i="20"/>
  <c r="AQ124" i="20" s="1"/>
  <c r="BA35" i="20"/>
  <c r="BA32" i="20"/>
  <c r="AP103" i="20"/>
  <c r="AP104" i="20" s="1"/>
  <c r="AP117" i="20"/>
  <c r="AP119" i="20" s="1"/>
  <c r="AP120" i="20" s="1"/>
  <c r="AW67" i="20" l="1"/>
  <c r="AX60" i="20"/>
  <c r="AX61" i="20" s="1"/>
  <c r="AQ85" i="20"/>
  <c r="AQ95" i="20" s="1"/>
  <c r="BA38" i="20"/>
  <c r="BA39" i="20" s="1"/>
  <c r="AX69" i="20" l="1"/>
  <c r="AX71" i="20" s="1"/>
  <c r="AX73" i="20" s="1"/>
  <c r="AX74" i="20" s="1"/>
  <c r="AX66" i="20"/>
  <c r="BA41" i="20"/>
  <c r="AR80" i="20"/>
  <c r="AR79" i="20"/>
  <c r="AQ88" i="20"/>
  <c r="BB33" i="20"/>
  <c r="BB34" i="20"/>
  <c r="AQ96" i="20"/>
  <c r="AQ98" i="20"/>
  <c r="AX76" i="20" l="1"/>
  <c r="AX67" i="20"/>
  <c r="AY55" i="20"/>
  <c r="BA44" i="20"/>
  <c r="BA45" i="20" s="1"/>
  <c r="BA42" i="20"/>
  <c r="BB35" i="20" s="1"/>
  <c r="AR81" i="20"/>
  <c r="AR91" i="20"/>
  <c r="AR78" i="20"/>
  <c r="AR90" i="20"/>
  <c r="AR89" i="20"/>
  <c r="AQ101" i="20"/>
  <c r="AQ99" i="20"/>
  <c r="AY56" i="20" l="1"/>
  <c r="AY57" i="20"/>
  <c r="AY58" i="20" s="1"/>
  <c r="BB32" i="20"/>
  <c r="BB38" i="20" s="1"/>
  <c r="AR84" i="20"/>
  <c r="AR85" i="20" s="1"/>
  <c r="AQ103" i="20"/>
  <c r="AQ104" i="20" s="1"/>
  <c r="AQ117" i="20"/>
  <c r="AQ119" i="20" s="1"/>
  <c r="AQ120" i="20" s="1"/>
  <c r="AY59" i="20" l="1"/>
  <c r="AY60" i="20" s="1"/>
  <c r="AR124" i="20"/>
  <c r="BB39" i="20"/>
  <c r="BB41" i="20" s="1"/>
  <c r="AR88" i="20"/>
  <c r="AS79" i="20"/>
  <c r="AS80" i="20"/>
  <c r="AR95" i="20"/>
  <c r="AY61" i="20" l="1"/>
  <c r="BB44" i="20"/>
  <c r="BB45" i="20" s="1"/>
  <c r="BB42" i="20"/>
  <c r="BC33" i="20"/>
  <c r="BC34" i="20"/>
  <c r="AR96" i="20"/>
  <c r="AR98" i="20"/>
  <c r="AZ61" i="20" l="1"/>
  <c r="AY69" i="20"/>
  <c r="AZ60" i="20"/>
  <c r="AY66" i="20"/>
  <c r="AZ57" i="20"/>
  <c r="AZ59" i="20"/>
  <c r="AZ58" i="20"/>
  <c r="AZ56" i="20"/>
  <c r="BC32" i="20"/>
  <c r="BC35" i="20"/>
  <c r="AS91" i="20"/>
  <c r="AS78" i="20"/>
  <c r="AS81" i="20"/>
  <c r="AS89" i="20"/>
  <c r="AS90" i="20"/>
  <c r="AR99" i="20"/>
  <c r="AR101" i="20"/>
  <c r="AZ69" i="20" l="1"/>
  <c r="AZ76" i="20" s="1"/>
  <c r="AY67" i="20"/>
  <c r="AZ55" i="20"/>
  <c r="AZ66" i="20" s="1"/>
  <c r="AY71" i="20"/>
  <c r="AY73" i="20" s="1"/>
  <c r="AY74" i="20" s="1"/>
  <c r="AY76" i="20"/>
  <c r="BC38" i="20"/>
  <c r="AS84" i="20"/>
  <c r="AS124" i="20" s="1"/>
  <c r="AR117" i="20"/>
  <c r="AR119" i="20" s="1"/>
  <c r="AR120" i="20" s="1"/>
  <c r="AR103" i="20"/>
  <c r="AR104" i="20" s="1"/>
  <c r="AZ71" i="20" l="1"/>
  <c r="AZ73" i="20" s="1"/>
  <c r="AZ74" i="20" s="1"/>
  <c r="AZ67" i="20"/>
  <c r="BA55" i="20"/>
  <c r="AS85" i="20"/>
  <c r="AS88" i="20" s="1"/>
  <c r="BC39" i="20"/>
  <c r="BC41" i="20" s="1"/>
  <c r="BA56" i="20" l="1"/>
  <c r="BA57" i="20" s="1"/>
  <c r="AT79" i="20"/>
  <c r="AT80" i="20"/>
  <c r="AS95" i="20"/>
  <c r="AS96" i="20" s="1"/>
  <c r="BD33" i="20"/>
  <c r="BD34" i="20"/>
  <c r="BC42" i="20"/>
  <c r="BC44" i="20"/>
  <c r="BC45" i="20" s="1"/>
  <c r="BA58" i="20" l="1"/>
  <c r="BA59" i="20" s="1"/>
  <c r="AS98" i="20"/>
  <c r="AS99" i="20" s="1"/>
  <c r="BD35" i="20"/>
  <c r="BD32" i="20"/>
  <c r="AT78" i="20"/>
  <c r="AT81" i="20"/>
  <c r="AT91" i="20"/>
  <c r="AT89" i="20"/>
  <c r="AT90" i="20"/>
  <c r="BA60" i="20" l="1"/>
  <c r="BA61" i="20" s="1"/>
  <c r="BB61" i="20" s="1"/>
  <c r="AS101" i="20"/>
  <c r="AS117" i="20" s="1"/>
  <c r="AS119" i="20" s="1"/>
  <c r="AS120" i="20" s="1"/>
  <c r="BD38" i="20"/>
  <c r="AT84" i="20"/>
  <c r="BA66" i="20" l="1"/>
  <c r="BB55" i="20" s="1"/>
  <c r="BB56" i="20"/>
  <c r="BA69" i="20"/>
  <c r="BB60" i="20"/>
  <c r="BB69" i="20" s="1"/>
  <c r="BB71" i="20" s="1"/>
  <c r="BB73" i="20" s="1"/>
  <c r="BB74" i="20" s="1"/>
  <c r="BB59" i="20"/>
  <c r="AS103" i="20"/>
  <c r="AS104" i="20" s="1"/>
  <c r="BD39" i="20"/>
  <c r="AT124" i="20"/>
  <c r="AT85" i="20"/>
  <c r="BA67" i="20" l="1"/>
  <c r="BB76" i="20"/>
  <c r="BA71" i="20"/>
  <c r="BA73" i="20" s="1"/>
  <c r="BA74" i="20" s="1"/>
  <c r="BA76" i="20"/>
  <c r="BB57" i="20"/>
  <c r="BD41" i="20"/>
  <c r="BE33" i="20"/>
  <c r="BE34" i="20"/>
  <c r="AT88" i="20"/>
  <c r="AU79" i="20"/>
  <c r="AU80" i="20"/>
  <c r="AT95" i="20"/>
  <c r="BB58" i="20" l="1"/>
  <c r="BC56" i="20" s="1"/>
  <c r="BC60" i="20"/>
  <c r="BC61" i="20" s="1"/>
  <c r="BD42" i="20"/>
  <c r="BE35" i="20" s="1"/>
  <c r="BD44" i="20"/>
  <c r="BD45" i="20" s="1"/>
  <c r="AT96" i="20"/>
  <c r="AT98" i="20"/>
  <c r="BB66" i="20" l="1"/>
  <c r="BC55" i="20" s="1"/>
  <c r="BC57" i="20"/>
  <c r="BD61" i="20"/>
  <c r="BC69" i="20"/>
  <c r="BE32" i="20"/>
  <c r="BE38" i="20" s="1"/>
  <c r="AU91" i="20"/>
  <c r="AU81" i="20"/>
  <c r="AU78" i="20"/>
  <c r="AU89" i="20"/>
  <c r="AU90" i="20"/>
  <c r="AT99" i="20"/>
  <c r="AT101" i="20"/>
  <c r="BB67" i="20" l="1"/>
  <c r="BC58" i="20"/>
  <c r="BC59" i="20" s="1"/>
  <c r="BC71" i="20"/>
  <c r="BC73" i="20" s="1"/>
  <c r="BC74" i="20" s="1"/>
  <c r="BC76" i="20"/>
  <c r="BE39" i="20"/>
  <c r="AT103" i="20"/>
  <c r="AT104" i="20" s="1"/>
  <c r="AT117" i="20"/>
  <c r="AT119" i="20" s="1"/>
  <c r="AT120" i="20" s="1"/>
  <c r="AU84" i="20"/>
  <c r="BC66" i="20" l="1"/>
  <c r="BD55" i="20" s="1"/>
  <c r="BD56" i="20" s="1"/>
  <c r="BD57" i="20" s="1"/>
  <c r="BD58" i="20"/>
  <c r="BE41" i="20"/>
  <c r="BE42" i="20" s="1"/>
  <c r="BF33" i="20"/>
  <c r="BF34" i="20"/>
  <c r="AU124" i="20"/>
  <c r="AU85" i="20"/>
  <c r="BC67" i="20" l="1"/>
  <c r="BD59" i="20"/>
  <c r="BD60" i="20" s="1"/>
  <c r="BD69" i="20" s="1"/>
  <c r="BE44" i="20"/>
  <c r="BE45" i="20" s="1"/>
  <c r="BF32" i="20"/>
  <c r="BF35" i="20"/>
  <c r="AV79" i="20"/>
  <c r="AU88" i="20"/>
  <c r="AV80" i="20"/>
  <c r="AU95" i="20"/>
  <c r="BD66" i="20" l="1"/>
  <c r="BE59" i="20"/>
  <c r="BD76" i="20"/>
  <c r="BD71" i="20"/>
  <c r="BD73" i="20" s="1"/>
  <c r="BD74" i="20" s="1"/>
  <c r="BE56" i="20"/>
  <c r="BF38" i="20"/>
  <c r="AU96" i="20"/>
  <c r="AU98" i="20"/>
  <c r="BD67" i="20" l="1"/>
  <c r="BE55" i="20"/>
  <c r="BE57" i="20" s="1"/>
  <c r="BF39" i="20"/>
  <c r="AU101" i="20"/>
  <c r="AU99" i="20"/>
  <c r="AV91" i="20"/>
  <c r="AV78" i="20"/>
  <c r="AV81" i="20"/>
  <c r="AV89" i="20"/>
  <c r="AV90" i="20"/>
  <c r="BE58" i="20" l="1"/>
  <c r="BE60" i="20" s="1"/>
  <c r="BE61" i="20" s="1"/>
  <c r="BF41" i="20"/>
  <c r="BG33" i="20"/>
  <c r="BG34" i="20"/>
  <c r="AV84" i="20"/>
  <c r="AV124" i="20" s="1"/>
  <c r="AU103" i="20"/>
  <c r="AU104" i="20" s="1"/>
  <c r="AU117" i="20"/>
  <c r="AU119" i="20" s="1"/>
  <c r="AU120" i="20" s="1"/>
  <c r="BE69" i="20" l="1"/>
  <c r="BE66" i="20"/>
  <c r="BE67" i="20" s="1"/>
  <c r="BF44" i="20"/>
  <c r="BF45" i="20" s="1"/>
  <c r="BF42" i="20"/>
  <c r="BG32" i="20" s="1"/>
  <c r="AV85" i="20"/>
  <c r="AV88" i="20" s="1"/>
  <c r="BF55" i="20" l="1"/>
  <c r="BE71" i="20"/>
  <c r="BE73" i="20" s="1"/>
  <c r="BE74" i="20" s="1"/>
  <c r="BE76" i="20"/>
  <c r="BG35" i="20"/>
  <c r="BG38" i="20" s="1"/>
  <c r="AV95" i="20"/>
  <c r="AV96" i="20" s="1"/>
  <c r="AW79" i="20"/>
  <c r="AW80" i="20"/>
  <c r="BF56" i="20" l="1"/>
  <c r="AV98" i="20"/>
  <c r="AV101" i="20" s="1"/>
  <c r="BG39" i="20"/>
  <c r="AW91" i="20"/>
  <c r="AW81" i="20"/>
  <c r="AW78" i="20"/>
  <c r="AW89" i="20"/>
  <c r="AW90" i="20"/>
  <c r="BF57" i="20" l="1"/>
  <c r="BG41" i="20"/>
  <c r="BG44" i="20" s="1"/>
  <c r="BG45" i="20" s="1"/>
  <c r="AV99" i="20"/>
  <c r="BH33" i="20"/>
  <c r="BH34" i="20"/>
  <c r="AV117" i="20"/>
  <c r="AV119" i="20" s="1"/>
  <c r="AV120" i="20" s="1"/>
  <c r="AV103" i="20"/>
  <c r="AV104" i="20" s="1"/>
  <c r="AW84" i="20"/>
  <c r="BF58" i="20" l="1"/>
  <c r="BG42" i="20"/>
  <c r="BH35" i="20" s="1"/>
  <c r="AW124" i="20"/>
  <c r="AW85" i="20"/>
  <c r="BF59" i="20" l="1"/>
  <c r="BF60" i="20" s="1"/>
  <c r="BH32" i="20"/>
  <c r="BH38" i="20" s="1"/>
  <c r="BH39" i="20" s="1"/>
  <c r="AW88" i="20"/>
  <c r="AX79" i="20"/>
  <c r="AX80" i="20"/>
  <c r="AW95" i="20"/>
  <c r="BF61" i="20" l="1"/>
  <c r="BG56" i="20" s="1"/>
  <c r="BH41" i="20"/>
  <c r="BH42" i="20" s="1"/>
  <c r="BI35" i="20" s="1"/>
  <c r="BI34" i="20"/>
  <c r="BI33" i="20"/>
  <c r="AW96" i="20"/>
  <c r="AW98" i="20"/>
  <c r="BG61" i="20" l="1"/>
  <c r="BF69" i="20"/>
  <c r="BF66" i="20"/>
  <c r="BG57" i="20"/>
  <c r="BG58" i="20"/>
  <c r="BG60" i="20"/>
  <c r="BG59" i="20"/>
  <c r="BI32" i="20"/>
  <c r="BI38" i="20" s="1"/>
  <c r="BH44" i="20"/>
  <c r="BH45" i="20" s="1"/>
  <c r="AX78" i="20"/>
  <c r="AX91" i="20"/>
  <c r="AX81" i="20"/>
  <c r="AX89" i="20"/>
  <c r="AX90" i="20"/>
  <c r="AW101" i="20"/>
  <c r="AW99" i="20"/>
  <c r="BG69" i="20" l="1"/>
  <c r="BG76" i="20" s="1"/>
  <c r="BF76" i="20"/>
  <c r="BF71" i="20"/>
  <c r="BF73" i="20" s="1"/>
  <c r="BF74" i="20" s="1"/>
  <c r="BF67" i="20"/>
  <c r="BG55" i="20"/>
  <c r="BG66" i="20" s="1"/>
  <c r="BI39" i="20"/>
  <c r="BI41" i="20" s="1"/>
  <c r="AW117" i="20"/>
  <c r="AW119" i="20" s="1"/>
  <c r="AW120" i="20" s="1"/>
  <c r="AW103" i="20"/>
  <c r="AW104" i="20" s="1"/>
  <c r="AX84" i="20"/>
  <c r="BG71" i="20" l="1"/>
  <c r="BG73" i="20" s="1"/>
  <c r="BG74" i="20" s="1"/>
  <c r="BG67" i="20"/>
  <c r="BH55" i="20"/>
  <c r="BJ34" i="20"/>
  <c r="BJ33" i="20"/>
  <c r="BI44" i="20"/>
  <c r="BI45" i="20" s="1"/>
  <c r="BI42" i="20"/>
  <c r="AX124" i="20"/>
  <c r="AX85" i="20"/>
  <c r="BH56" i="20" l="1"/>
  <c r="BJ32" i="20"/>
  <c r="BJ35" i="20"/>
  <c r="AY79" i="20"/>
  <c r="AX88" i="20"/>
  <c r="AY80" i="20"/>
  <c r="AX95" i="20"/>
  <c r="BH57" i="20" l="1"/>
  <c r="BJ38" i="20"/>
  <c r="BJ39" i="20" s="1"/>
  <c r="AX96" i="20"/>
  <c r="AX98" i="20"/>
  <c r="BH58" i="20" l="1"/>
  <c r="BJ41" i="20"/>
  <c r="BJ44" i="20" s="1"/>
  <c r="BJ45" i="20" s="1"/>
  <c r="BK33" i="20"/>
  <c r="BK34" i="20"/>
  <c r="AX99" i="20"/>
  <c r="AX101" i="20"/>
  <c r="AY78" i="20"/>
  <c r="AY81" i="20"/>
  <c r="AY91" i="20"/>
  <c r="AY89" i="20"/>
  <c r="AY90" i="20"/>
  <c r="BH59" i="20" l="1"/>
  <c r="BJ42" i="20"/>
  <c r="BK35" i="20" s="1"/>
  <c r="AX103" i="20"/>
  <c r="AX104" i="20" s="1"/>
  <c r="AX117" i="20"/>
  <c r="AX119" i="20" s="1"/>
  <c r="AX120" i="20" s="1"/>
  <c r="AY84" i="20"/>
  <c r="BH60" i="20" l="1"/>
  <c r="BK32" i="20"/>
  <c r="BK38" i="20" s="1"/>
  <c r="AY124" i="20"/>
  <c r="AY85" i="20"/>
  <c r="BH61" i="20" l="1"/>
  <c r="BI56" i="20" s="1"/>
  <c r="BK39" i="20"/>
  <c r="AY88" i="20"/>
  <c r="AZ79" i="20"/>
  <c r="AZ80" i="20"/>
  <c r="AY95" i="20"/>
  <c r="BI60" i="20" l="1"/>
  <c r="BI61" i="20"/>
  <c r="BI59" i="20"/>
  <c r="BH69" i="20"/>
  <c r="BH66" i="20"/>
  <c r="BK41" i="20"/>
  <c r="BK42" i="20" s="1"/>
  <c r="BL33" i="20"/>
  <c r="BL34" i="20"/>
  <c r="AY96" i="20"/>
  <c r="AY98" i="20"/>
  <c r="BJ60" i="20" l="1"/>
  <c r="BH67" i="20"/>
  <c r="BI55" i="20"/>
  <c r="BI69" i="20"/>
  <c r="BH76" i="20"/>
  <c r="BH71" i="20"/>
  <c r="BH73" i="20" s="1"/>
  <c r="BH74" i="20" s="1"/>
  <c r="BJ61" i="20"/>
  <c r="BK44" i="20"/>
  <c r="BK45" i="20" s="1"/>
  <c r="BL32" i="20"/>
  <c r="BL35" i="20"/>
  <c r="AZ78" i="20"/>
  <c r="AZ91" i="20"/>
  <c r="AZ81" i="20"/>
  <c r="AZ90" i="20"/>
  <c r="AZ89" i="20"/>
  <c r="AY99" i="20"/>
  <c r="AY101" i="20"/>
  <c r="BK61" i="20" l="1"/>
  <c r="BI76" i="20"/>
  <c r="BI71" i="20"/>
  <c r="BI73" i="20" s="1"/>
  <c r="BI74" i="20" s="1"/>
  <c r="BI57" i="20"/>
  <c r="BJ69" i="20"/>
  <c r="BL38" i="20"/>
  <c r="AY117" i="20"/>
  <c r="AY119" i="20" s="1"/>
  <c r="AY120" i="20" s="1"/>
  <c r="AY103" i="20"/>
  <c r="AY104" i="20" s="1"/>
  <c r="AZ84" i="20"/>
  <c r="BI58" i="20" l="1"/>
  <c r="BJ56" i="20" s="1"/>
  <c r="BJ57" i="20" s="1"/>
  <c r="BJ76" i="20"/>
  <c r="BJ71" i="20"/>
  <c r="BL39" i="20"/>
  <c r="AZ124" i="20"/>
  <c r="AZ85" i="20"/>
  <c r="BI66" i="20" l="1"/>
  <c r="BI67" i="20" s="1"/>
  <c r="BJ73" i="20"/>
  <c r="BJ74" i="20" s="1"/>
  <c r="BL41" i="20"/>
  <c r="BM34" i="20"/>
  <c r="BM33" i="20"/>
  <c r="AZ88" i="20"/>
  <c r="BA79" i="20"/>
  <c r="BA80" i="20"/>
  <c r="AZ95" i="20"/>
  <c r="BJ55" i="20" l="1"/>
  <c r="BJ58" i="20" s="1"/>
  <c r="BL44" i="20"/>
  <c r="BL45" i="20" s="1"/>
  <c r="BL42" i="20"/>
  <c r="BM32" i="20" s="1"/>
  <c r="AZ96" i="20"/>
  <c r="AZ98" i="20"/>
  <c r="BJ59" i="20" l="1"/>
  <c r="BK58" i="20" s="1"/>
  <c r="BM35" i="20"/>
  <c r="BM38" i="20" s="1"/>
  <c r="BA81" i="20"/>
  <c r="BA91" i="20"/>
  <c r="BA78" i="20"/>
  <c r="BA90" i="20"/>
  <c r="BA89" i="20"/>
  <c r="AZ99" i="20"/>
  <c r="AZ101" i="20"/>
  <c r="BJ66" i="20" l="1"/>
  <c r="BJ67" i="20" s="1"/>
  <c r="BA84" i="20"/>
  <c r="BA124" i="20" s="1"/>
  <c r="E38" i="20"/>
  <c r="BN38" i="20"/>
  <c r="BM39" i="20"/>
  <c r="AZ103" i="20"/>
  <c r="AZ104" i="20" s="1"/>
  <c r="AZ117" i="20"/>
  <c r="AZ119" i="20" s="1"/>
  <c r="AZ120" i="20" s="1"/>
  <c r="BK55" i="20" l="1"/>
  <c r="BK56" i="20" s="1"/>
  <c r="BA85" i="20"/>
  <c r="BA95" i="20" s="1"/>
  <c r="BM41" i="20"/>
  <c r="BM44" i="20" s="1"/>
  <c r="BK57" i="20" l="1"/>
  <c r="BB80" i="20"/>
  <c r="BA88" i="20"/>
  <c r="BB79" i="20"/>
  <c r="BM42" i="20"/>
  <c r="E41" i="20"/>
  <c r="BN41" i="20"/>
  <c r="E44" i="20"/>
  <c r="BM45" i="20"/>
  <c r="BN44" i="20"/>
  <c r="BA96" i="20"/>
  <c r="BA98" i="20"/>
  <c r="BK59" i="20" l="1"/>
  <c r="BK60" i="20" s="1"/>
  <c r="E45" i="20"/>
  <c r="BN45" i="20"/>
  <c r="BB81" i="20"/>
  <c r="BB78" i="20"/>
  <c r="BB91" i="20"/>
  <c r="BB89" i="20"/>
  <c r="BB90" i="20"/>
  <c r="BA99" i="20"/>
  <c r="BA101" i="20"/>
  <c r="BK69" i="20" l="1"/>
  <c r="BL59" i="20"/>
  <c r="BL56" i="20"/>
  <c r="BK66" i="20"/>
  <c r="BK67" i="20" s="1"/>
  <c r="BB84" i="20"/>
  <c r="BB124" i="20" s="1"/>
  <c r="BA103" i="20"/>
  <c r="BA104" i="20" s="1"/>
  <c r="BA117" i="20"/>
  <c r="BA119" i="20" s="1"/>
  <c r="BA120" i="20" s="1"/>
  <c r="BL55" i="20" l="1"/>
  <c r="BL57" i="20" s="1"/>
  <c r="BK71" i="20"/>
  <c r="BK73" i="20" s="1"/>
  <c r="BK74" i="20" s="1"/>
  <c r="BK76" i="20"/>
  <c r="BB85" i="20"/>
  <c r="BC79" i="20" s="1"/>
  <c r="BL58" i="20" l="1"/>
  <c r="BB95" i="20"/>
  <c r="BB96" i="20" s="1"/>
  <c r="BC80" i="20"/>
  <c r="BB88" i="20"/>
  <c r="BL60" i="20" l="1"/>
  <c r="BL61" i="20" s="1"/>
  <c r="BB98" i="20"/>
  <c r="BB101" i="20" s="1"/>
  <c r="BC78" i="20"/>
  <c r="BC81" i="20"/>
  <c r="BC91" i="20"/>
  <c r="BC89" i="20"/>
  <c r="BC90" i="20"/>
  <c r="BL69" i="20" l="1"/>
  <c r="BL66" i="20"/>
  <c r="BB99" i="20"/>
  <c r="BB103" i="20"/>
  <c r="BB104" i="20" s="1"/>
  <c r="BB117" i="20"/>
  <c r="BB119" i="20" s="1"/>
  <c r="BB120" i="20" s="1"/>
  <c r="BC84" i="20"/>
  <c r="BL76" i="20" l="1"/>
  <c r="BL71" i="20"/>
  <c r="BL67" i="20"/>
  <c r="BM55" i="20"/>
  <c r="BC124" i="20"/>
  <c r="BC85" i="20"/>
  <c r="BM56" i="20" l="1"/>
  <c r="BM57" i="20" s="1"/>
  <c r="BL73" i="20"/>
  <c r="BL74" i="20" s="1"/>
  <c r="BD79" i="20"/>
  <c r="BC88" i="20"/>
  <c r="BD80" i="20"/>
  <c r="BC95" i="20"/>
  <c r="BM58" i="20" l="1"/>
  <c r="BM59" i="20" s="1"/>
  <c r="BC96" i="20"/>
  <c r="BC98" i="20"/>
  <c r="BM60" i="20" l="1"/>
  <c r="BM61" i="20" s="1"/>
  <c r="BM69" i="20" s="1"/>
  <c r="BD78" i="20"/>
  <c r="BD91" i="20"/>
  <c r="BD81" i="20"/>
  <c r="BD90" i="20"/>
  <c r="BD89" i="20"/>
  <c r="BC99" i="20"/>
  <c r="BC101" i="20"/>
  <c r="BM76" i="20" l="1"/>
  <c r="BM71" i="20"/>
  <c r="BM73" i="20" s="1"/>
  <c r="BM74" i="20" s="1"/>
  <c r="BM66" i="20"/>
  <c r="BM67" i="20" s="1"/>
  <c r="BN76" i="20"/>
  <c r="E76" i="20"/>
  <c r="E71" i="20"/>
  <c r="BC117" i="20"/>
  <c r="BC119" i="20" s="1"/>
  <c r="BC120" i="20" s="1"/>
  <c r="BC103" i="20"/>
  <c r="BC104" i="20" s="1"/>
  <c r="BD84" i="20"/>
  <c r="BD124" i="20" l="1"/>
  <c r="BD85" i="20"/>
  <c r="BD88" i="20" l="1"/>
  <c r="BE79" i="20"/>
  <c r="BE80" i="20"/>
  <c r="BD95" i="20"/>
  <c r="BD96" i="20" l="1"/>
  <c r="BD98" i="20"/>
  <c r="BE81" i="20" l="1"/>
  <c r="BE91" i="20"/>
  <c r="BE78" i="20"/>
  <c r="BE90" i="20"/>
  <c r="BE89" i="20"/>
  <c r="BD101" i="20"/>
  <c r="BD99" i="20"/>
  <c r="BE84" i="20" l="1"/>
  <c r="BE124" i="20" s="1"/>
  <c r="BD117" i="20"/>
  <c r="BD119" i="20" s="1"/>
  <c r="BD120" i="20" s="1"/>
  <c r="BD103" i="20"/>
  <c r="BD104" i="20" s="1"/>
  <c r="BE85" i="20" l="1"/>
  <c r="BF79" i="20" s="1"/>
  <c r="BE95" i="20" l="1"/>
  <c r="BE96" i="20" s="1"/>
  <c r="BF80" i="20"/>
  <c r="BE88" i="20"/>
  <c r="BE98" i="20" l="1"/>
  <c r="BE99" i="20" s="1"/>
  <c r="BF91" i="20"/>
  <c r="BF81" i="20"/>
  <c r="BF78" i="20"/>
  <c r="BF89" i="20"/>
  <c r="BF90" i="20"/>
  <c r="BE101" i="20" l="1"/>
  <c r="BE103" i="20" s="1"/>
  <c r="BE104" i="20" s="1"/>
  <c r="BF84" i="20"/>
  <c r="BF124" i="20" s="1"/>
  <c r="BE117" i="20" l="1"/>
  <c r="BE119" i="20" s="1"/>
  <c r="BE120" i="20" s="1"/>
  <c r="BF85" i="20"/>
  <c r="BG79" i="20" s="1"/>
  <c r="BF95" i="20" l="1"/>
  <c r="BF96" i="20" s="1"/>
  <c r="BF88" i="20"/>
  <c r="BG80" i="20"/>
  <c r="BF98" i="20" l="1"/>
  <c r="BF101" i="20" s="1"/>
  <c r="BG81" i="20"/>
  <c r="BG78" i="20"/>
  <c r="BG91" i="20"/>
  <c r="BG90" i="20"/>
  <c r="BG89" i="20"/>
  <c r="BF99" i="20" l="1"/>
  <c r="BG84" i="20"/>
  <c r="BG124" i="20" s="1"/>
  <c r="BF103" i="20"/>
  <c r="BF104" i="20" s="1"/>
  <c r="BF117" i="20"/>
  <c r="BF119" i="20" s="1"/>
  <c r="BF120" i="20" s="1"/>
  <c r="BG85" i="20" l="1"/>
  <c r="BG88" i="20" s="1"/>
  <c r="BG95" i="20" l="1"/>
  <c r="BG96" i="20" s="1"/>
  <c r="BH79" i="20"/>
  <c r="BH80" i="20"/>
  <c r="BG98" i="20" l="1"/>
  <c r="BG101" i="20" s="1"/>
  <c r="BH91" i="20"/>
  <c r="BH81" i="20"/>
  <c r="BH78" i="20"/>
  <c r="BH90" i="20"/>
  <c r="BH89" i="20"/>
  <c r="BG99" i="20" l="1"/>
  <c r="BG117" i="20"/>
  <c r="BG119" i="20" s="1"/>
  <c r="BG120" i="20" s="1"/>
  <c r="BG103" i="20"/>
  <c r="BG104" i="20" s="1"/>
  <c r="BH84" i="20"/>
  <c r="BH124" i="20" l="1"/>
  <c r="BH85" i="20"/>
  <c r="BI79" i="20" l="1"/>
  <c r="BH88" i="20"/>
  <c r="BI80" i="20"/>
  <c r="BH95" i="20"/>
  <c r="BH96" i="20" l="1"/>
  <c r="BH98" i="20"/>
  <c r="BI78" i="20" l="1"/>
  <c r="BI91" i="20"/>
  <c r="BI81" i="20"/>
  <c r="BI89" i="20"/>
  <c r="BI90" i="20"/>
  <c r="BH99" i="20"/>
  <c r="BH101" i="20"/>
  <c r="BH103" i="20" l="1"/>
  <c r="BH104" i="20" s="1"/>
  <c r="BH117" i="20"/>
  <c r="BH119" i="20" s="1"/>
  <c r="BH120" i="20" s="1"/>
  <c r="BI84" i="20"/>
  <c r="BI124" i="20" l="1"/>
  <c r="BI85" i="20"/>
  <c r="BJ79" i="20" l="1"/>
  <c r="BI88" i="20"/>
  <c r="BJ80" i="20"/>
  <c r="BI95" i="20"/>
  <c r="BI96" i="20" l="1"/>
  <c r="BI98" i="20"/>
  <c r="BJ91" i="20" l="1"/>
  <c r="BJ81" i="20"/>
  <c r="BJ78" i="20"/>
  <c r="BJ89" i="20"/>
  <c r="BJ90" i="20"/>
  <c r="BI101" i="20"/>
  <c r="BI99" i="20"/>
  <c r="BJ84" i="20" l="1"/>
  <c r="BJ124" i="20" s="1"/>
  <c r="BI117" i="20"/>
  <c r="BI119" i="20" s="1"/>
  <c r="BI120" i="20" s="1"/>
  <c r="BI103" i="20"/>
  <c r="BI104" i="20" s="1"/>
  <c r="BJ85" i="20" l="1"/>
  <c r="BK79" i="20" s="1"/>
  <c r="BJ95" i="20" l="1"/>
  <c r="BJ96" i="20" s="1"/>
  <c r="BJ88" i="20"/>
  <c r="BK80" i="20"/>
  <c r="BJ98" i="20" l="1"/>
  <c r="BJ101" i="20" s="1"/>
  <c r="BK91" i="20"/>
  <c r="BK78" i="20"/>
  <c r="BK81" i="20"/>
  <c r="BK90" i="20"/>
  <c r="BK89" i="20"/>
  <c r="BJ99" i="20" l="1"/>
  <c r="BK84" i="20"/>
  <c r="BK124" i="20" s="1"/>
  <c r="BJ103" i="20"/>
  <c r="BJ104" i="20" s="1"/>
  <c r="BJ117" i="20"/>
  <c r="BJ119" i="20" s="1"/>
  <c r="BJ120" i="20" s="1"/>
  <c r="BK85" i="20" l="1"/>
  <c r="BL79" i="20" s="1"/>
  <c r="BK95" i="20" l="1"/>
  <c r="BK96" i="20" s="1"/>
  <c r="BK88" i="20"/>
  <c r="BL80" i="20"/>
  <c r="BK98" i="20" l="1"/>
  <c r="BK101" i="20" s="1"/>
  <c r="BL81" i="20"/>
  <c r="BL91" i="20"/>
  <c r="BL78" i="20"/>
  <c r="BL90" i="20"/>
  <c r="BL89" i="20"/>
  <c r="BL84" i="20" l="1"/>
  <c r="BL85" i="20" s="1"/>
  <c r="BK99" i="20"/>
  <c r="BK117" i="20"/>
  <c r="BK119" i="20" s="1"/>
  <c r="BK120" i="20" s="1"/>
  <c r="BK103" i="20"/>
  <c r="BK104" i="20" s="1"/>
  <c r="BL124" i="20" l="1"/>
  <c r="BM79" i="20"/>
  <c r="BL88" i="20"/>
  <c r="BM80" i="20"/>
  <c r="BL95" i="20"/>
  <c r="BL96" i="20" l="1"/>
  <c r="BL98" i="20"/>
  <c r="BM91" i="20" l="1"/>
  <c r="BM78" i="20"/>
  <c r="BM81" i="20"/>
  <c r="BM89" i="20"/>
  <c r="BM90" i="20"/>
  <c r="BL101" i="20"/>
  <c r="BL99" i="20"/>
  <c r="BM84" i="20" l="1"/>
  <c r="BM124" i="20" s="1"/>
  <c r="BL103" i="20"/>
  <c r="BL104" i="20" s="1"/>
  <c r="BL117" i="20"/>
  <c r="BL119" i="20" s="1"/>
  <c r="BL120" i="20" s="1"/>
  <c r="BM85" i="20" l="1"/>
  <c r="BM88" i="20" s="1"/>
  <c r="BN84" i="20"/>
  <c r="E84" i="20"/>
  <c r="E124" i="20"/>
  <c r="BN124" i="20"/>
  <c r="BM95" i="20" l="1"/>
  <c r="E95" i="20" s="1"/>
  <c r="BM98" i="20" l="1"/>
  <c r="BM101" i="20" s="1"/>
  <c r="BM96" i="20"/>
  <c r="BN95" i="20"/>
  <c r="BN98" i="20" l="1"/>
  <c r="BM99" i="20"/>
  <c r="E98" i="20"/>
  <c r="BM117" i="20"/>
  <c r="BM103" i="20"/>
  <c r="BN101" i="20"/>
  <c r="BM104" i="20" l="1"/>
  <c r="BN103" i="20"/>
  <c r="BN104" i="20" s="1"/>
  <c r="BM119" i="20"/>
  <c r="BN117" i="20"/>
  <c r="E117" i="20"/>
  <c r="E119" i="20" s="1"/>
  <c r="E120" i="20" s="1"/>
  <c r="BM120" i="20" l="1"/>
  <c r="BN119" i="20"/>
  <c r="BN120" i="20" s="1"/>
</calcChain>
</file>

<file path=xl/sharedStrings.xml><?xml version="1.0" encoding="utf-8"?>
<sst xmlns="http://schemas.openxmlformats.org/spreadsheetml/2006/main" count="1205" uniqueCount="497">
  <si>
    <t>Total funding</t>
  </si>
  <si>
    <t>Remaining funds</t>
  </si>
  <si>
    <t>Total</t>
  </si>
  <si>
    <t>% complete</t>
  </si>
  <si>
    <t>Company</t>
  </si>
  <si>
    <t>Name</t>
  </si>
  <si>
    <t>Category</t>
  </si>
  <si>
    <t>Hours</t>
  </si>
  <si>
    <t>Revenue</t>
  </si>
  <si>
    <t>Expense</t>
  </si>
  <si>
    <t>TOTAL</t>
  </si>
  <si>
    <t>Travel</t>
  </si>
  <si>
    <t>Total Expense</t>
  </si>
  <si>
    <t>Profit Margin</t>
  </si>
  <si>
    <t xml:space="preserve">POP: </t>
  </si>
  <si>
    <t>Fixed Price</t>
  </si>
  <si>
    <t xml:space="preserve">RC/WBS LABOR:  </t>
  </si>
  <si>
    <t xml:space="preserve">RC/WBS TRAVEL:  </t>
  </si>
  <si>
    <t>Sub</t>
  </si>
  <si>
    <t>Order/PO:</t>
  </si>
  <si>
    <t>Sal</t>
  </si>
  <si>
    <t>Total Profit</t>
  </si>
  <si>
    <t>FY 12</t>
  </si>
  <si>
    <t>FY 13</t>
  </si>
  <si>
    <t>Current Month</t>
  </si>
  <si>
    <t>Total Operating Revenue</t>
  </si>
  <si>
    <t>Expenses:</t>
  </si>
  <si>
    <t>Salaries-Mgmt/Super/Prof/Sys/Tech</t>
  </si>
  <si>
    <t>Fringe/Vac/Hol/Sick</t>
  </si>
  <si>
    <t>Bonus/Incentive/Comm</t>
  </si>
  <si>
    <t>Compensation-Other</t>
  </si>
  <si>
    <t>Total Compensation</t>
  </si>
  <si>
    <t>Employee Related</t>
  </si>
  <si>
    <t>Travel &amp; Relocation</t>
  </si>
  <si>
    <t>LOB Services</t>
  </si>
  <si>
    <t>Other Computer Related</t>
  </si>
  <si>
    <t>Space Related</t>
  </si>
  <si>
    <t>Outside Labor/Consulting</t>
  </si>
  <si>
    <t>Administrative</t>
  </si>
  <si>
    <t>Total Expenses</t>
  </si>
  <si>
    <t>Operating Profit</t>
  </si>
  <si>
    <t>Operating Profit Margin</t>
  </si>
  <si>
    <t>Previous Month</t>
  </si>
  <si>
    <t>FY 11</t>
  </si>
  <si>
    <t>VA Program Management Exp</t>
  </si>
  <si>
    <t>Account Contribution</t>
  </si>
  <si>
    <t>Unit Contribution Margin</t>
  </si>
  <si>
    <t>Variance</t>
  </si>
  <si>
    <t>FY 10</t>
  </si>
  <si>
    <t>Compensation</t>
  </si>
  <si>
    <t>Travel and Relocation</t>
  </si>
  <si>
    <t>Start Date</t>
  </si>
  <si>
    <t>End Date</t>
  </si>
  <si>
    <t>Sale (TCV) Reported?  Y or N</t>
  </si>
  <si>
    <r>
      <t xml:space="preserve">If the sale for an OY has been reported (column F) and it is </t>
    </r>
    <r>
      <rPr>
        <b/>
        <sz val="11"/>
        <color rgb="FFFF0000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being included in the outlook, explain why. If sale is in the OL, input the Siebel ID(s)</t>
    </r>
  </si>
  <si>
    <t>Contract Name:</t>
  </si>
  <si>
    <t>Base</t>
  </si>
  <si>
    <t>In thousands</t>
  </si>
  <si>
    <t>Service Line:</t>
  </si>
  <si>
    <t>Apps</t>
  </si>
  <si>
    <t>OY1</t>
  </si>
  <si>
    <t>Contract Type:</t>
  </si>
  <si>
    <t>FP</t>
  </si>
  <si>
    <t>OY2</t>
  </si>
  <si>
    <t>Rev Rec Method:</t>
  </si>
  <si>
    <t>Proportional Perf.</t>
  </si>
  <si>
    <t>OY3</t>
  </si>
  <si>
    <t>PM:</t>
  </si>
  <si>
    <t>OY4</t>
  </si>
  <si>
    <t>Analyst:</t>
  </si>
  <si>
    <t>OY5</t>
  </si>
  <si>
    <t>FY 07</t>
  </si>
  <si>
    <t>FY 08</t>
  </si>
  <si>
    <t>FY 09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</si>
  <si>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</si>
  <si>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</si>
  <si>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</si>
  <si>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</si>
  <si>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</si>
  <si>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</si>
  <si>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</si>
  <si>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</si>
  <si>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</si>
  <si>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</si>
  <si>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</si>
  <si>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</si>
  <si>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FY 14</t>
  </si>
  <si>
    <t>Q1-15</t>
  </si>
  <si>
    <t>Q2-15</t>
  </si>
  <si>
    <t>Q3-15</t>
  </si>
  <si>
    <t>Q4-15</t>
  </si>
  <si>
    <t>FY 15</t>
  </si>
  <si>
    <t>Q1-16</t>
  </si>
  <si>
    <t>Q2-16</t>
  </si>
  <si>
    <t>Q3-16</t>
  </si>
  <si>
    <t>Q4-16</t>
  </si>
  <si>
    <t>FY 16</t>
  </si>
  <si>
    <t>Q1-17</t>
  </si>
  <si>
    <t>Q2-17</t>
  </si>
  <si>
    <t>Q3-17</t>
  </si>
  <si>
    <t>Q4-17</t>
  </si>
  <si>
    <t>FY 17</t>
  </si>
  <si>
    <t>Crossck</t>
  </si>
  <si>
    <t>Current</t>
  </si>
  <si>
    <t>TI Services</t>
  </si>
  <si>
    <t>Outside Services/Consulting</t>
  </si>
  <si>
    <t>Other Direct Costs</t>
  </si>
  <si>
    <t>Profit</t>
  </si>
  <si>
    <t>Margin</t>
  </si>
  <si>
    <t>Prior</t>
  </si>
  <si>
    <t>Current vs. Prior Variance</t>
  </si>
  <si>
    <t>Revenue Variance %</t>
  </si>
  <si>
    <t>Expense Variance %</t>
  </si>
  <si>
    <t>Profit Variance %</t>
  </si>
  <si>
    <t>POS</t>
  </si>
  <si>
    <t>Current vs. POS Variance</t>
  </si>
  <si>
    <t>Current vs. Prior Variance Explanations</t>
  </si>
  <si>
    <t>UNEXPLAINED VARIANCE</t>
  </si>
  <si>
    <t>Current vs. POS Variance Explanations</t>
  </si>
  <si>
    <t>FP LOE</t>
  </si>
  <si>
    <t>Apps SES</t>
  </si>
  <si>
    <t>T&amp;M</t>
  </si>
  <si>
    <t>ITO</t>
  </si>
  <si>
    <t>CP</t>
  </si>
  <si>
    <t>ITO SES</t>
  </si>
  <si>
    <t>BPO</t>
  </si>
  <si>
    <t>BPO SES</t>
  </si>
  <si>
    <t>Straight Line</t>
  </si>
  <si>
    <t>Recognized as earned</t>
  </si>
  <si>
    <t>Siebel</t>
  </si>
  <si>
    <t>Act/Out</t>
  </si>
  <si>
    <t>Diff</t>
  </si>
  <si>
    <t>Total Qty</t>
  </si>
  <si>
    <t>Unit Price</t>
  </si>
  <si>
    <t>Total Price</t>
  </si>
  <si>
    <t>Ref #</t>
  </si>
  <si>
    <t>Deliverable</t>
  </si>
  <si>
    <t>Fringe @ 43.3%</t>
  </si>
  <si>
    <t>RAEM TASK ORDER 2</t>
  </si>
  <si>
    <t>Connie Johnson</t>
  </si>
  <si>
    <t>Delivery</t>
  </si>
  <si>
    <t>EMV Detailed PL</t>
  </si>
  <si>
    <t>Fiscal Year View</t>
  </si>
  <si>
    <t>Group</t>
  </si>
  <si>
    <t>Subgroup</t>
  </si>
  <si>
    <t>Service Line Code</t>
  </si>
  <si>
    <t/>
  </si>
  <si>
    <t>Activity Type</t>
  </si>
  <si>
    <t>GBU</t>
  </si>
  <si>
    <t>LOB</t>
  </si>
  <si>
    <t>GL Account</t>
  </si>
  <si>
    <t>HP AFM Account</t>
  </si>
  <si>
    <t>Service Line BA</t>
  </si>
  <si>
    <t>Deal Total</t>
  </si>
  <si>
    <t>40650</t>
  </si>
  <si>
    <t>3091</t>
  </si>
  <si>
    <t>G600</t>
  </si>
  <si>
    <t>Apps Development and Management Rev</t>
  </si>
  <si>
    <t>40690</t>
  </si>
  <si>
    <t>40450</t>
  </si>
  <si>
    <t>40930</t>
  </si>
  <si>
    <t>BPO F&amp;A, HR and Payroll Rev</t>
  </si>
  <si>
    <t>40490</t>
  </si>
  <si>
    <t>CMS Actionable Customer Intelligence-BSS Rev</t>
  </si>
  <si>
    <t>40350</t>
  </si>
  <si>
    <t>2F00</t>
  </si>
  <si>
    <t>CMS Applications &amp; Cloud Enablement Rev</t>
  </si>
  <si>
    <t>40610</t>
  </si>
  <si>
    <t>CMS Media &amp; Entertainment Rev</t>
  </si>
  <si>
    <t>CMS Non-Domain &amp; System Integration Rev</t>
  </si>
  <si>
    <t>CMS Operations Support Systems Rev</t>
  </si>
  <si>
    <t>Data Center Services Rev</t>
  </si>
  <si>
    <t>40730</t>
  </si>
  <si>
    <t>6N00</t>
  </si>
  <si>
    <t>Federal</t>
  </si>
  <si>
    <t>On-Going</t>
  </si>
  <si>
    <t>ES</t>
  </si>
  <si>
    <t>APP</t>
  </si>
  <si>
    <t>40390</t>
  </si>
  <si>
    <t>Enterprise Cloud Services Rev</t>
  </si>
  <si>
    <t>40734</t>
  </si>
  <si>
    <t>Network Services Rev</t>
  </si>
  <si>
    <t>40810</t>
  </si>
  <si>
    <t>Security Services Rev</t>
  </si>
  <si>
    <t>40736</t>
  </si>
  <si>
    <t>40770</t>
  </si>
  <si>
    <t>Other Revenue</t>
  </si>
  <si>
    <t>42200</t>
  </si>
  <si>
    <t>Contra Revenue</t>
  </si>
  <si>
    <t>41100</t>
  </si>
  <si>
    <t>Revenue Adjustments</t>
  </si>
  <si>
    <t xml:space="preserve">  Total Operating Revenue</t>
  </si>
  <si>
    <t>Total Cost of Revenue</t>
  </si>
  <si>
    <t>Cost Type</t>
  </si>
  <si>
    <t>Line ID</t>
  </si>
  <si>
    <t>Description</t>
  </si>
  <si>
    <t>Labor</t>
  </si>
  <si>
    <t>Direct Labor-Conus&amp;1</t>
  </si>
  <si>
    <t>51600</t>
  </si>
  <si>
    <t>4897</t>
  </si>
  <si>
    <t>Overhead&amp;1</t>
  </si>
  <si>
    <t>Hardware Purchase</t>
  </si>
  <si>
    <t>54200</t>
  </si>
  <si>
    <t>4413</t>
  </si>
  <si>
    <t>Software Purchase</t>
  </si>
  <si>
    <t>54500</t>
  </si>
  <si>
    <t>4416</t>
  </si>
  <si>
    <t>Hardware Lease</t>
  </si>
  <si>
    <t>54100</t>
  </si>
  <si>
    <t>4210</t>
  </si>
  <si>
    <t>Software Lease</t>
  </si>
  <si>
    <t>54400</t>
  </si>
  <si>
    <t>4454</t>
  </si>
  <si>
    <t>Hardware Maintenance</t>
  </si>
  <si>
    <t>54600</t>
  </si>
  <si>
    <t>4412</t>
  </si>
  <si>
    <t>Hardware Prepaid Maintenance</t>
  </si>
  <si>
    <t>Software Maintenance</t>
  </si>
  <si>
    <t>4643</t>
  </si>
  <si>
    <t>Software Prepaid Maintenance</t>
  </si>
  <si>
    <t>HR</t>
  </si>
  <si>
    <t xml:space="preserve">  Retention Bonus</t>
  </si>
  <si>
    <t>51320</t>
  </si>
  <si>
    <t>4041</t>
  </si>
  <si>
    <t xml:space="preserve">  Severance</t>
  </si>
  <si>
    <t>59550</t>
  </si>
  <si>
    <t>4105</t>
  </si>
  <si>
    <t xml:space="preserve">  Pension Equalization</t>
  </si>
  <si>
    <t xml:space="preserve">  PT&amp;B Equalization</t>
  </si>
  <si>
    <t xml:space="preserve">  Relocation</t>
  </si>
  <si>
    <t>53300</t>
  </si>
  <si>
    <t>4640</t>
  </si>
  <si>
    <t xml:space="preserve">  Miscellaneous</t>
  </si>
  <si>
    <t>59110</t>
  </si>
  <si>
    <t>4220</t>
  </si>
  <si>
    <t>HR Total</t>
  </si>
  <si>
    <t>50581</t>
  </si>
  <si>
    <t>4858</t>
  </si>
  <si>
    <t>Apps Development and Management</t>
  </si>
  <si>
    <t>57701</t>
  </si>
  <si>
    <t>50531</t>
  </si>
  <si>
    <t>4868</t>
  </si>
  <si>
    <t>50591</t>
  </si>
  <si>
    <t>BPO F&amp;A, HR and Payroll</t>
  </si>
  <si>
    <t>50541</t>
  </si>
  <si>
    <t>CMS Actionable Customer Intelligence-BSS</t>
  </si>
  <si>
    <t>50511</t>
  </si>
  <si>
    <t>CMS Applications &amp; Cloud Enablement</t>
  </si>
  <si>
    <t>50571</t>
  </si>
  <si>
    <t>CMS Media &amp; Entertainment</t>
  </si>
  <si>
    <t>CMS Non-Domain &amp; System Integration</t>
  </si>
  <si>
    <t>CMS Operations Support Systems</t>
  </si>
  <si>
    <t>Data Center Services</t>
  </si>
  <si>
    <t>57741</t>
  </si>
  <si>
    <t>4861</t>
  </si>
  <si>
    <t>50521</t>
  </si>
  <si>
    <t>Enterprise Cloud Services</t>
  </si>
  <si>
    <t>57733</t>
  </si>
  <si>
    <t>Network Services</t>
  </si>
  <si>
    <t>57731</t>
  </si>
  <si>
    <t>Security Services</t>
  </si>
  <si>
    <t>57734</t>
  </si>
  <si>
    <t>57751</t>
  </si>
  <si>
    <t>Other Cost :</t>
  </si>
  <si>
    <t>Other Costs</t>
  </si>
  <si>
    <t>Subcontract Labor&amp;1</t>
  </si>
  <si>
    <t>59010</t>
  </si>
  <si>
    <t>4682</t>
  </si>
  <si>
    <t xml:space="preserve">  Consulting</t>
  </si>
  <si>
    <t xml:space="preserve">  Training</t>
  </si>
  <si>
    <t>52200</t>
  </si>
  <si>
    <t>4627</t>
  </si>
  <si>
    <t>53100</t>
  </si>
  <si>
    <t>4653</t>
  </si>
  <si>
    <t xml:space="preserve">  Travel</t>
  </si>
  <si>
    <t xml:space="preserve">  Telecommunications</t>
  </si>
  <si>
    <t>57200</t>
  </si>
  <si>
    <t>4633</t>
  </si>
  <si>
    <t xml:space="preserve">  HP Data Center Space</t>
  </si>
  <si>
    <t>58600</t>
  </si>
  <si>
    <t xml:space="preserve">  Real Estate Lease</t>
  </si>
  <si>
    <t>58100</t>
  </si>
  <si>
    <t>4570</t>
  </si>
  <si>
    <t xml:space="preserve">  Non-Capitalized HW</t>
  </si>
  <si>
    <t xml:space="preserve">  Non-Capitalized SW</t>
  </si>
  <si>
    <t>IT&amp;1</t>
  </si>
  <si>
    <t>59150</t>
  </si>
  <si>
    <t>PM_MA&amp;1</t>
  </si>
  <si>
    <t xml:space="preserve">  Miscellaneous Exp</t>
  </si>
  <si>
    <t xml:space="preserve">  MPS Supplies</t>
  </si>
  <si>
    <t>4420</t>
  </si>
  <si>
    <t xml:space="preserve">  Primary Risk</t>
  </si>
  <si>
    <t>59100</t>
  </si>
  <si>
    <t>4690</t>
  </si>
  <si>
    <t xml:space="preserve">  Secondary Risk</t>
  </si>
  <si>
    <t xml:space="preserve">  PTI/Commissions</t>
  </si>
  <si>
    <t>51360</t>
  </si>
  <si>
    <t>4040</t>
  </si>
  <si>
    <t xml:space="preserve">  P&amp;L Only Adjustment</t>
  </si>
  <si>
    <t>59570</t>
  </si>
  <si>
    <t>4853</t>
  </si>
  <si>
    <t>Other Costs Total</t>
  </si>
  <si>
    <t>New Hardware/Software</t>
  </si>
  <si>
    <t>57761</t>
  </si>
  <si>
    <t>Deferred Transition/Transformation</t>
  </si>
  <si>
    <t>59140</t>
  </si>
  <si>
    <t>3345</t>
  </si>
  <si>
    <t>Transition/Transformation Amort</t>
  </si>
  <si>
    <t>59145</t>
  </si>
  <si>
    <t>Engagement Margin</t>
  </si>
  <si>
    <t xml:space="preserve">    Engagement Margin %</t>
  </si>
  <si>
    <t>OCOS</t>
  </si>
  <si>
    <t xml:space="preserve">    % of Revenue</t>
  </si>
  <si>
    <t>Gross Margin</t>
  </si>
  <si>
    <t xml:space="preserve">    Gross Margin %</t>
  </si>
  <si>
    <t>SG&amp;A</t>
  </si>
  <si>
    <t xml:space="preserve">    Operating Profit Margin %</t>
  </si>
  <si>
    <t>CM #2055232778</t>
  </si>
  <si>
    <t>Y</t>
  </si>
  <si>
    <t>INPUT THE NUMBER OF C/B MONTHS HERE ==&gt;</t>
  </si>
  <si>
    <r>
      <t xml:space="preserve">Total C/B Revenue (Includes Product Rev) </t>
    </r>
    <r>
      <rPr>
        <b/>
        <sz val="10"/>
        <color indexed="12"/>
        <rFont val="Calibri"/>
        <family val="2"/>
      </rPr>
      <t>INPUT</t>
    </r>
  </si>
  <si>
    <r>
      <t xml:space="preserve">Service Cost ONLY </t>
    </r>
    <r>
      <rPr>
        <b/>
        <sz val="10"/>
        <color indexed="10"/>
        <rFont val="Calibri"/>
        <family val="2"/>
      </rPr>
      <t>INPUT</t>
    </r>
  </si>
  <si>
    <t>Back-loaded invoicing check</t>
  </si>
  <si>
    <t>Rev For for last 1/3 of C/B Period</t>
  </si>
  <si>
    <t>Percentage of Total C/B Rev</t>
  </si>
  <si>
    <t>Always zero!</t>
  </si>
  <si>
    <t>Incremental Unearned Activity if invoicing is back-loaded</t>
  </si>
  <si>
    <r>
      <t xml:space="preserve">Cumulative Unearned Balance </t>
    </r>
    <r>
      <rPr>
        <b/>
        <sz val="8"/>
        <color indexed="10"/>
        <rFont val="Calibri"/>
        <family val="2"/>
      </rPr>
      <t>(ALWAYS NEGATIVE)</t>
    </r>
  </si>
  <si>
    <t>Accounting Adjustment:</t>
  </si>
  <si>
    <t>Percentage of C/B Services expense incurred</t>
  </si>
  <si>
    <t>Invoiced Revenue:</t>
  </si>
  <si>
    <t>Expense:</t>
  </si>
  <si>
    <t>AC:</t>
  </si>
  <si>
    <t>Margin:</t>
  </si>
  <si>
    <t>Post Adjustment:</t>
  </si>
  <si>
    <t>Revenue:</t>
  </si>
  <si>
    <t>Necessary Revenue Adjustment:</t>
  </si>
  <si>
    <t>Add New Unbilled</t>
  </si>
  <si>
    <t>Removing If enough</t>
  </si>
  <si>
    <t>Remove if not enough</t>
  </si>
  <si>
    <t>Adding if UE Balance</t>
  </si>
  <si>
    <t>Incremental Unbilled Activity - Positive</t>
  </si>
  <si>
    <r>
      <t xml:space="preserve">Cumulative Unbilled Balance </t>
    </r>
    <r>
      <rPr>
        <b/>
        <sz val="8"/>
        <color indexed="10"/>
        <rFont val="Calibri"/>
        <family val="2"/>
      </rPr>
      <t>(ALWAYS POSITIVE)</t>
    </r>
  </si>
  <si>
    <t>Incremental Unearned Activity</t>
  </si>
  <si>
    <t>Revenue Net of Accounting:</t>
  </si>
  <si>
    <t>Check:</t>
  </si>
  <si>
    <t>Unbilled Receivable Aging</t>
  </si>
  <si>
    <t>DO NOT REMOVE THESE ROWS</t>
  </si>
  <si>
    <t>Month 1</t>
  </si>
  <si>
    <t>Month 2</t>
  </si>
  <si>
    <t>Month 3</t>
  </si>
  <si>
    <t>Month 4</t>
  </si>
  <si>
    <t>Month 5</t>
  </si>
  <si>
    <t>Month 6</t>
  </si>
  <si>
    <t>Month 7</t>
  </si>
  <si>
    <t>POC Unbilled Balance</t>
  </si>
  <si>
    <t>CHECK</t>
  </si>
  <si>
    <t>180 Day Rule Adjustment</t>
  </si>
  <si>
    <t>Total Adjusted Revenue</t>
  </si>
  <si>
    <t>New Adjustment</t>
  </si>
  <si>
    <t>Incremental Unbilled Activity with 180 day rule applied - UPLOAD</t>
  </si>
  <si>
    <t>Defer with no UE Balance when UB balance is zero</t>
  </si>
  <si>
    <t>Defer revenue when there is no UB activity (i.e. deferred state)</t>
  </si>
  <si>
    <t>Recognize UE when balance greater than required (evaluates UB)</t>
  </si>
  <si>
    <t>Recognize UE when balance less than required</t>
  </si>
  <si>
    <t>Remove if last month of C/B phase</t>
  </si>
  <si>
    <t>Incremental Unearned Activity- UPLOAD</t>
  </si>
  <si>
    <t>Revenue Net of Accounting with aging reductions:</t>
  </si>
  <si>
    <t>Variance to previous PP Rev:</t>
  </si>
  <si>
    <r>
      <t>Qualifying Non Service Related Expense</t>
    </r>
    <r>
      <rPr>
        <b/>
        <sz val="10"/>
        <color indexed="10"/>
        <rFont val="Calibri"/>
        <family val="2"/>
      </rPr>
      <t xml:space="preserve"> INPUT</t>
    </r>
  </si>
  <si>
    <t>Deferral of HW/SW Expense</t>
  </si>
  <si>
    <t xml:space="preserve">Recognition of Non Service Related Expense </t>
  </si>
  <si>
    <t>Construct / Build Expenses Upload</t>
  </si>
  <si>
    <t>Final Adjusted P&amp;L</t>
  </si>
  <si>
    <t>Total Adjusted Rev</t>
  </si>
  <si>
    <t>Incremental Unbilled Balance - Negative UPLOAD</t>
  </si>
  <si>
    <t>Invoiced</t>
  </si>
  <si>
    <t>Unbilled</t>
  </si>
  <si>
    <t>Cumulative Amount (Delivery)</t>
  </si>
  <si>
    <t>Funds Remaining (Delivery)</t>
  </si>
  <si>
    <t>Prior Cumulative Amount (Delivery)</t>
  </si>
  <si>
    <t>Discounted Rate</t>
  </si>
  <si>
    <t>N/A</t>
  </si>
  <si>
    <t>Accrual Reversal</t>
  </si>
  <si>
    <t>Invoiced Revenue</t>
  </si>
  <si>
    <t>PM @ 5.5%</t>
  </si>
  <si>
    <t>Balance Sheet Aging</t>
  </si>
  <si>
    <t>Space</t>
  </si>
  <si>
    <t>FY14 Salary</t>
  </si>
  <si>
    <t>Karen Reinhard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</si>
  <si>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</si>
  <si>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</si>
  <si>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</si>
  <si>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</si>
  <si>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</si>
  <si>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</si>
  <si>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</si>
  <si>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</si>
  <si>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</si>
  <si>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RTEP</t>
  </si>
  <si>
    <t>VA T4-0492 Increase Enrollment in MyHealtheVet/Initial Scenario</t>
  </si>
  <si>
    <t>USD in WHOLE</t>
  </si>
  <si>
    <t>Scenario Start/End: Sep 2014 - May 2015</t>
  </si>
  <si>
    <t>Sep-FY14</t>
  </si>
  <si>
    <t>Oct-FY14</t>
  </si>
  <si>
    <t>Nov-FY15</t>
  </si>
  <si>
    <t>Dec-FY15</t>
  </si>
  <si>
    <t>Jan-FY15</t>
  </si>
  <si>
    <t>Feb-FY15</t>
  </si>
  <si>
    <t>Mar-FY15</t>
  </si>
  <si>
    <t>Apr-FY15</t>
  </si>
  <si>
    <t>May-FY15</t>
  </si>
  <si>
    <t>Analytics and Data Management Rev</t>
  </si>
  <si>
    <t>Apps Cloud and Transformation Rev</t>
  </si>
  <si>
    <t>Apps Dev &amp; Mgmt [AMGTD]</t>
  </si>
  <si>
    <t>AMGTD</t>
  </si>
  <si>
    <t>BPO CEM, Cards and Insurance Services Rev</t>
  </si>
  <si>
    <t>BPO DPS, F&amp;L Rev</t>
  </si>
  <si>
    <t>BPO Healthcare Rev</t>
  </si>
  <si>
    <t>Cloud Enabled End User Rev</t>
  </si>
  <si>
    <t>Mobility Services Rev</t>
  </si>
  <si>
    <t>Systems Integration Services Rev</t>
  </si>
  <si>
    <t>Travel and Transportation Rev</t>
  </si>
  <si>
    <t>Virtual Private Cloud Rev</t>
  </si>
  <si>
    <t>Workplace Services Rev</t>
  </si>
  <si>
    <t>3307266</t>
  </si>
  <si>
    <t>3307267</t>
  </si>
  <si>
    <t>Analytics and Data Management</t>
  </si>
  <si>
    <t>Apps Cloud and Transformation</t>
  </si>
  <si>
    <t>BPO CEM, Cards and Insurance Services</t>
  </si>
  <si>
    <t>BPO DPS, F&amp;L</t>
  </si>
  <si>
    <t>BPO Healthcare</t>
  </si>
  <si>
    <t>Cloud Enabled End User</t>
  </si>
  <si>
    <t>Mobility Services</t>
  </si>
  <si>
    <t>Systems Integration Services</t>
  </si>
  <si>
    <t>Travel and Transportation</t>
  </si>
  <si>
    <t>Virtual Private Cloud</t>
  </si>
  <si>
    <t>Workplace Services</t>
  </si>
  <si>
    <t>1928502</t>
  </si>
  <si>
    <t>1928503</t>
  </si>
  <si>
    <t>1928504</t>
  </si>
  <si>
    <t>1928505</t>
  </si>
  <si>
    <t>Space&amp;1</t>
  </si>
  <si>
    <t>Joy Forester</t>
  </si>
  <si>
    <t>OPP-0002914260</t>
  </si>
  <si>
    <t>Task Order Name: VA T4-0492 Increase Enrollment in MyHealtheVet</t>
  </si>
  <si>
    <t>T4 MyHealtheVet</t>
  </si>
  <si>
    <t>James Harris</t>
  </si>
  <si>
    <t>William (Bill) Frey</t>
  </si>
  <si>
    <t>LCAT</t>
  </si>
  <si>
    <t>Program Manager</t>
  </si>
  <si>
    <t>Developer, Senior</t>
  </si>
  <si>
    <t>Test Engineer</t>
  </si>
  <si>
    <t>HP</t>
  </si>
  <si>
    <t>US1-A7292.01.39</t>
  </si>
  <si>
    <t>US1-A7292.01.39.01/US1-A7292.01.39.02</t>
  </si>
  <si>
    <t>PO# 116-S46064</t>
  </si>
  <si>
    <t>8/8/2014-2/7/2015</t>
  </si>
  <si>
    <t>0002</t>
  </si>
  <si>
    <t>CLIN 0002</t>
  </si>
  <si>
    <t>CLIN 0003</t>
  </si>
  <si>
    <t>CLIN 0004</t>
  </si>
  <si>
    <t>CLIN 0005</t>
  </si>
  <si>
    <t>Collab. Dev. Method.</t>
  </si>
  <si>
    <t>Innov. Funct. Req.</t>
  </si>
  <si>
    <t>Prototype Demo</t>
  </si>
  <si>
    <t>Project Close-out</t>
  </si>
  <si>
    <t>SLINS</t>
  </si>
  <si>
    <t>0003</t>
  </si>
  <si>
    <t>Invoice Period:</t>
  </si>
  <si>
    <t>Task Order</t>
  </si>
  <si>
    <t>DESCRIPTION</t>
  </si>
  <si>
    <t>VA118-1014-0011</t>
  </si>
  <si>
    <t>FP - All labor, materials, ODCS and travel</t>
  </si>
  <si>
    <t>Billing</t>
  </si>
  <si>
    <t>Purchase</t>
  </si>
  <si>
    <t xml:space="preserve"> </t>
  </si>
  <si>
    <t>CLINS</t>
  </si>
  <si>
    <t>Amount</t>
  </si>
  <si>
    <t>Order</t>
  </si>
  <si>
    <t>Line of Accounting</t>
  </si>
  <si>
    <t>Amount Due</t>
  </si>
  <si>
    <t>Cumulative Billing Total:</t>
  </si>
  <si>
    <t>Cumulative Total Funded:</t>
  </si>
  <si>
    <t>Percent of Cumulative Billing:</t>
  </si>
  <si>
    <t>Amount Remaining:</t>
  </si>
  <si>
    <t>Prior Month:</t>
  </si>
  <si>
    <t>8/08/14-09/07/14</t>
  </si>
  <si>
    <t>0004</t>
  </si>
  <si>
    <t>0005</t>
  </si>
  <si>
    <t>116-S46064</t>
  </si>
  <si>
    <t>116-363/40167-1298-198050-2515  T0K232AOA</t>
  </si>
  <si>
    <t>Billed as of 08/31/14</t>
  </si>
  <si>
    <t>Aug 2014</t>
  </si>
  <si>
    <t>Prior outlook was POS, but POP started in August.</t>
  </si>
  <si>
    <t>Outlook includes base period.  Optional Task Included on Tap 2</t>
  </si>
  <si>
    <t>Prior outlook was 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</si>
</sst>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[$-409]mmm\-yy;@"/>
    <numFmt numFmtId="167" formatCode="_(* #,##0_);_(* \(#,##0\);_(* &quot;-&quot;_)"/>
    <numFmt numFmtId="168" formatCode="_(* #,##0.0_);_(* \(#,##0.0\);_(* &quot;-&quot;?_);_(@_)"/>
    <numFmt numFmtId="169" formatCode="mm/dd/yy;@"/>
    <numFmt numFmtId="170" formatCode="0&quot; pts&quot;;\(0&quot; pts)&quot;;_(* &quot;-&quot;_)"/>
    <numFmt numFmtId="171" formatCode="_(&quot;$&quot;* #,##0_);_(&quot;$&quot;* \(#,##0\);_(&quot;$&quot;* &quot;-&quot;??_);_(@_)"/>
    <numFmt numFmtId="172" formatCode="&quot;$&quot;#,##0.00"/>
    <numFmt numFmtId="173" formatCode="#,##0.0_);[Red]\(#,##0.0\)"/>
    <numFmt numFmtId="174" formatCode="&quot;$&quot;#,##0\ ;\(&quot;$&quot;#,##0\)"/>
    <numFmt numFmtId="175" formatCode="#,##0.0000_);[Red]\(#,##0.0000\)"/>
    <numFmt numFmtId="176" formatCode="&quot;$&quot;#,##0.0_);[Red]\(&quot;$&quot;#,##0.0\)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_)"/>
    <numFmt numFmtId="182" formatCode="0.0%;[Red]\-0.0%"/>
    <numFmt numFmtId="183" formatCode="#,##0.000_);[Red]\(#,##0.000\)"/>
    <numFmt numFmtId="184" formatCode="###0_);[Red]\(###0\)"/>
    <numFmt numFmtId="185" formatCode="#,##0.00%;[Red]\(#,##0.00%\)"/>
    <numFmt numFmtId="186" formatCode="_(* #,##0.0_);_(* \(#,##0.0\);_(* &quot;-&quot;??_);_(@_)"/>
    <numFmt numFmtId="187" formatCode="_(* #,##0_);_(* \(#,##0\);_(* &quot;-&quot;??_);_(@_)"/>
    <numFmt numFmtId="188" formatCode="_(* #,##0_);[Red]\(#,##0\);_(* &quot;-&quot;??_);_(@_)"/>
    <numFmt numFmtId="189" formatCode="[Color16]#,##0.0_);[Color22]\(#,##0.0\)"/>
    <numFmt numFmtId="190" formatCode="_-[$$-409]* #,##0.00_ ;_-[$$-409]* \-#,##0.00\ ;_-[$$-409]* &quot;-&quot;??_ ;_-@_ "/>
  </numFmts>
  <fonts count="11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sz val="14"/>
      <color indexed="48"/>
      <name val="Arial"/>
      <family val="2"/>
    </font>
    <font>
      <sz val="8"/>
      <color indexed="14"/>
      <name val="Arial"/>
      <family val="2"/>
    </font>
    <font>
      <sz val="10"/>
      <color theme="1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23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color rgb="FFFF0000"/>
      <name val="Arial"/>
      <family val="2"/>
    </font>
    <font>
      <b/>
      <u/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0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u/>
      <sz val="10"/>
      <color indexed="20"/>
      <name val="Arial"/>
      <family val="2"/>
    </font>
    <font>
      <sz val="10"/>
      <name val="Univers (WN)"/>
    </font>
    <font>
      <sz val="10"/>
      <name val="Helv"/>
    </font>
    <font>
      <sz val="10"/>
      <name val="Univers (E1)"/>
    </font>
    <font>
      <sz val="10"/>
      <color indexed="39"/>
      <name val="Arial"/>
      <family val="2"/>
    </font>
    <font>
      <sz val="11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11"/>
      <color indexed="39"/>
      <name val="Arial"/>
      <family val="2"/>
    </font>
    <font>
      <sz val="10"/>
      <name val="MS Sans Serif"/>
      <family val="2"/>
    </font>
    <font>
      <sz val="8"/>
      <name val="Helv"/>
    </font>
    <font>
      <sz val="11"/>
      <name val="Arial"/>
      <family val="2"/>
    </font>
    <font>
      <b/>
      <sz val="12"/>
      <name val="Univers (WN)"/>
    </font>
    <font>
      <b/>
      <sz val="10"/>
      <name val="Univers (WN)"/>
    </font>
    <font>
      <b/>
      <sz val="20"/>
      <name val="Univers (WN)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b/>
      <sz val="10"/>
      <color indexed="8"/>
      <name val="Verdana"/>
      <family val="2"/>
    </font>
    <font>
      <b/>
      <sz val="9"/>
      <name val="Calibri"/>
      <family val="2"/>
    </font>
    <font>
      <sz val="12"/>
      <color indexed="12"/>
      <name val="Calibri"/>
      <family val="2"/>
    </font>
    <font>
      <b/>
      <sz val="14"/>
      <color indexed="12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b/>
      <sz val="10"/>
      <color indexed="23"/>
      <name val="Calibri"/>
      <family val="2"/>
    </font>
    <font>
      <b/>
      <sz val="10"/>
      <color indexed="12"/>
      <name val="Calibri"/>
      <family val="2"/>
    </font>
    <font>
      <b/>
      <sz val="10"/>
      <color indexed="10"/>
      <name val="Calibri"/>
      <family val="2"/>
    </font>
    <font>
      <b/>
      <u/>
      <sz val="12"/>
      <name val="Calibri"/>
      <family val="2"/>
    </font>
    <font>
      <sz val="10"/>
      <color indexed="49"/>
      <name val="Calibri"/>
      <family val="2"/>
    </font>
    <font>
      <u/>
      <sz val="10"/>
      <color indexed="12"/>
      <name val="Times New Roman"/>
      <family val="1"/>
    </font>
    <font>
      <b/>
      <i/>
      <u/>
      <sz val="10"/>
      <color indexed="10"/>
      <name val="Calibri"/>
      <family val="2"/>
    </font>
    <font>
      <b/>
      <sz val="12"/>
      <color indexed="10"/>
      <name val="Calibri"/>
      <family val="2"/>
    </font>
    <font>
      <b/>
      <sz val="8"/>
      <color indexed="10"/>
      <name val="Calibri"/>
      <family val="2"/>
    </font>
    <font>
      <b/>
      <sz val="11"/>
      <name val="Calibri"/>
      <family val="2"/>
    </font>
    <font>
      <sz val="8"/>
      <color indexed="54"/>
      <name val="Calibri"/>
      <family val="2"/>
    </font>
    <font>
      <b/>
      <sz val="10"/>
      <color indexed="9"/>
      <name val="Calibri"/>
      <family val="2"/>
    </font>
    <font>
      <b/>
      <sz val="10"/>
      <color indexed="49"/>
      <name val="Calibri"/>
      <family val="2"/>
    </font>
    <font>
      <b/>
      <sz val="10"/>
      <color indexed="42"/>
      <name val="Calibri"/>
      <family val="2"/>
    </font>
    <font>
      <sz val="10"/>
      <color indexed="9"/>
      <name val="Calibri"/>
      <family val="2"/>
    </font>
    <font>
      <b/>
      <sz val="10"/>
      <color indexed="63"/>
      <name val="Calibri"/>
      <family val="2"/>
    </font>
    <font>
      <b/>
      <u/>
      <sz val="10"/>
      <name val="Arial"/>
      <family val="2"/>
    </font>
    <font>
      <b/>
      <sz val="9"/>
      <color rgb="FFFF0000"/>
      <name val="Arial"/>
      <family val="2"/>
    </font>
    <font>
      <u/>
      <sz val="12"/>
      <color indexed="12"/>
      <name val="Arial"/>
      <family val="2"/>
    </font>
    <font>
      <i/>
      <strike/>
      <sz val="10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rgb="FF0070C0"/>
      <name val="Arial"/>
      <family val="2"/>
    </font>
  </fonts>
  <fills count="7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11">
    <xf numFmtId="0" fontId="0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7" fontId="17" fillId="0" borderId="0" applyNumberFormat="0" applyFill="0" applyBorder="0" applyAlignment="0">
      <protection locked="0"/>
    </xf>
    <xf numFmtId="4" fontId="18" fillId="6" borderId="21" applyNumberFormat="0" applyProtection="0">
      <alignment vertical="center"/>
    </xf>
    <xf numFmtId="4" fontId="19" fillId="6" borderId="21" applyNumberFormat="0" applyProtection="0">
      <alignment vertical="center"/>
    </xf>
    <xf numFmtId="4" fontId="20" fillId="6" borderId="21" applyNumberFormat="0" applyProtection="0">
      <alignment horizontal="left" vertical="center" indent="1"/>
    </xf>
    <xf numFmtId="0" fontId="13" fillId="0" borderId="0"/>
    <xf numFmtId="4" fontId="20" fillId="7" borderId="0" applyNumberFormat="0" applyProtection="0">
      <alignment horizontal="left" vertical="center" indent="1"/>
    </xf>
    <xf numFmtId="4" fontId="20" fillId="8" borderId="21" applyNumberFormat="0" applyProtection="0">
      <alignment horizontal="right" vertical="center"/>
    </xf>
    <xf numFmtId="4" fontId="20" fillId="9" borderId="21" applyNumberFormat="0" applyProtection="0">
      <alignment horizontal="right" vertical="center"/>
    </xf>
    <xf numFmtId="4" fontId="20" fillId="10" borderId="21" applyNumberFormat="0" applyProtection="0">
      <alignment horizontal="right" vertical="center"/>
    </xf>
    <xf numFmtId="4" fontId="20" fillId="5" borderId="21" applyNumberFormat="0" applyProtection="0">
      <alignment horizontal="right" vertical="center"/>
    </xf>
    <xf numFmtId="4" fontId="20" fillId="11" borderId="21" applyNumberFormat="0" applyProtection="0">
      <alignment horizontal="right" vertical="center"/>
    </xf>
    <xf numFmtId="4" fontId="20" fillId="12" borderId="21" applyNumberFormat="0" applyProtection="0">
      <alignment horizontal="right" vertical="center"/>
    </xf>
    <xf numFmtId="4" fontId="20" fillId="13" borderId="21" applyNumberFormat="0" applyProtection="0">
      <alignment horizontal="right" vertical="center"/>
    </xf>
    <xf numFmtId="4" fontId="20" fillId="14" borderId="21" applyNumberFormat="0" applyProtection="0">
      <alignment horizontal="right" vertical="center"/>
    </xf>
    <xf numFmtId="4" fontId="20" fillId="15" borderId="21" applyNumberFormat="0" applyProtection="0">
      <alignment horizontal="right" vertical="center"/>
    </xf>
    <xf numFmtId="4" fontId="18" fillId="16" borderId="22" applyNumberFormat="0" applyProtection="0">
      <alignment horizontal="left" vertical="center" indent="1"/>
    </xf>
    <xf numFmtId="4" fontId="18" fillId="17" borderId="0" applyNumberFormat="0" applyProtection="0">
      <alignment horizontal="left" vertical="center" indent="1"/>
    </xf>
    <xf numFmtId="4" fontId="18" fillId="7" borderId="0" applyNumberFormat="0" applyProtection="0">
      <alignment horizontal="left" vertical="center" indent="1"/>
    </xf>
    <xf numFmtId="4" fontId="20" fillId="17" borderId="21" applyNumberFormat="0" applyProtection="0">
      <alignment horizontal="right" vertical="center"/>
    </xf>
    <xf numFmtId="4" fontId="21" fillId="17" borderId="0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" fontId="20" fillId="18" borderId="21" applyNumberFormat="0" applyProtection="0">
      <alignment vertical="center"/>
    </xf>
    <xf numFmtId="4" fontId="22" fillId="18" borderId="21" applyNumberFormat="0" applyProtection="0">
      <alignment vertical="center"/>
    </xf>
    <xf numFmtId="4" fontId="18" fillId="17" borderId="23" applyNumberFormat="0" applyProtection="0">
      <alignment horizontal="left" vertical="center" indent="1"/>
    </xf>
    <xf numFmtId="0" fontId="13" fillId="0" borderId="0"/>
    <xf numFmtId="4" fontId="20" fillId="18" borderId="21" applyNumberFormat="0" applyProtection="0">
      <alignment horizontal="right" vertical="center"/>
    </xf>
    <xf numFmtId="4" fontId="22" fillId="18" borderId="21" applyNumberFormat="0" applyProtection="0">
      <alignment horizontal="right" vertical="center"/>
    </xf>
    <xf numFmtId="4" fontId="18" fillId="17" borderId="21" applyNumberFormat="0" applyProtection="0">
      <alignment horizontal="left" vertical="center" indent="1"/>
    </xf>
    <xf numFmtId="0" fontId="13" fillId="0" borderId="0"/>
    <xf numFmtId="4" fontId="23" fillId="19" borderId="23" applyNumberFormat="0" applyProtection="0">
      <alignment horizontal="left" vertical="center" indent="1"/>
    </xf>
    <xf numFmtId="4" fontId="24" fillId="18" borderId="21" applyNumberFormat="0" applyProtection="0">
      <alignment horizontal="right" vertical="center"/>
    </xf>
    <xf numFmtId="0" fontId="13" fillId="0" borderId="0"/>
    <xf numFmtId="43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5" fillId="0" borderId="0"/>
    <xf numFmtId="0" fontId="13" fillId="20" borderId="24" applyNumberFormat="0" applyProtection="0">
      <alignment horizontal="left" vertical="center" indent="1"/>
    </xf>
    <xf numFmtId="4" fontId="26" fillId="21" borderId="24" applyNumberFormat="0" applyProtection="0">
      <alignment horizontal="left" vertical="center" indent="1"/>
    </xf>
    <xf numFmtId="4" fontId="27" fillId="22" borderId="25" applyNumberFormat="0" applyProtection="0">
      <alignment horizontal="left" vertical="center" indent="1"/>
    </xf>
    <xf numFmtId="4" fontId="27" fillId="22" borderId="24" applyNumberFormat="0" applyProtection="0">
      <alignment horizontal="left" vertical="center" indent="1"/>
    </xf>
    <xf numFmtId="4" fontId="27" fillId="23" borderId="24" applyNumberFormat="0" applyProtection="0">
      <alignment horizontal="left" vertical="center" indent="1"/>
    </xf>
    <xf numFmtId="0" fontId="13" fillId="20" borderId="24" applyNumberFormat="0" applyProtection="0">
      <alignment horizontal="left" vertical="center" indent="1"/>
    </xf>
    <xf numFmtId="0" fontId="13" fillId="20" borderId="24" applyNumberFormat="0" applyProtection="0">
      <alignment horizontal="left" vertical="center" indent="1"/>
    </xf>
    <xf numFmtId="0" fontId="2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44" fillId="0" borderId="0" applyNumberFormat="0" applyFill="0" applyBorder="0" applyAlignment="0" applyProtection="0"/>
    <xf numFmtId="0" fontId="45" fillId="0" borderId="55" applyNumberFormat="0" applyFill="0" applyAlignment="0" applyProtection="0"/>
    <xf numFmtId="0" fontId="46" fillId="0" borderId="56" applyNumberFormat="0" applyFill="0" applyAlignment="0" applyProtection="0"/>
    <xf numFmtId="0" fontId="47" fillId="0" borderId="57" applyNumberFormat="0" applyFill="0" applyAlignment="0" applyProtection="0"/>
    <xf numFmtId="0" fontId="47" fillId="0" borderId="0" applyNumberFormat="0" applyFill="0" applyBorder="0" applyAlignment="0" applyProtection="0"/>
    <xf numFmtId="0" fontId="48" fillId="32" borderId="0" applyNumberFormat="0" applyBorder="0" applyAlignment="0" applyProtection="0"/>
    <xf numFmtId="0" fontId="49" fillId="33" borderId="0" applyNumberFormat="0" applyBorder="0" applyAlignment="0" applyProtection="0"/>
    <xf numFmtId="0" fontId="50" fillId="34" borderId="0" applyNumberFormat="0" applyBorder="0" applyAlignment="0" applyProtection="0"/>
    <xf numFmtId="0" fontId="51" fillId="35" borderId="58" applyNumberFormat="0" applyAlignment="0" applyProtection="0"/>
    <xf numFmtId="0" fontId="52" fillId="36" borderId="59" applyNumberFormat="0" applyAlignment="0" applyProtection="0"/>
    <xf numFmtId="0" fontId="53" fillId="36" borderId="58" applyNumberFormat="0" applyAlignment="0" applyProtection="0"/>
    <xf numFmtId="0" fontId="54" fillId="0" borderId="60" applyNumberFormat="0" applyFill="0" applyAlignment="0" applyProtection="0"/>
    <xf numFmtId="0" fontId="55" fillId="37" borderId="61" applyNumberFormat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63" applyNumberFormat="0" applyFill="0" applyAlignment="0" applyProtection="0"/>
    <xf numFmtId="0" fontId="58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9" fillId="56" borderId="0" applyNumberFormat="0" applyBorder="0" applyAlignment="0" applyProtection="0"/>
    <xf numFmtId="0" fontId="9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9" fillId="60" borderId="0" applyNumberFormat="0" applyBorder="0" applyAlignment="0" applyProtection="0"/>
    <xf numFmtId="0" fontId="9" fillId="61" borderId="0" applyNumberFormat="0" applyBorder="0" applyAlignment="0" applyProtection="0"/>
    <xf numFmtId="0" fontId="58" fillId="62" borderId="0" applyNumberFormat="0" applyBorder="0" applyAlignment="0" applyProtection="0"/>
    <xf numFmtId="0" fontId="9" fillId="0" borderId="0"/>
    <xf numFmtId="0" fontId="9" fillId="38" borderId="62" applyNumberFormat="0" applyFont="0" applyAlignment="0" applyProtection="0"/>
    <xf numFmtId="0" fontId="13" fillId="0" borderId="0"/>
    <xf numFmtId="0" fontId="42" fillId="0" borderId="0"/>
    <xf numFmtId="0" fontId="59" fillId="0" borderId="6" applyBorder="0"/>
    <xf numFmtId="38" fontId="60" fillId="63" borderId="0" applyNumberFormat="0" applyFont="0" applyBorder="0" applyAlignment="0" applyProtection="0">
      <alignment horizontal="center"/>
    </xf>
    <xf numFmtId="38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16" fillId="0" borderId="0" applyFont="0" applyFill="0" applyBorder="0" applyAlignment="0" applyProtection="0"/>
    <xf numFmtId="0" fontId="62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5" fontId="63" fillId="0" borderId="0"/>
    <xf numFmtId="2" fontId="16" fillId="0" borderId="0" applyFont="0" applyFill="0" applyBorder="0" applyAlignment="0" applyProtection="0"/>
    <xf numFmtId="38" fontId="16" fillId="64" borderId="0" applyNumberFormat="0" applyBorder="0" applyAlignment="0" applyProtection="0"/>
    <xf numFmtId="10" fontId="16" fillId="65" borderId="26" applyNumberFormat="0" applyBorder="0" applyAlignment="0" applyProtection="0"/>
    <xf numFmtId="176" fontId="64" fillId="0" borderId="0" applyNumberFormat="0" applyFill="0" applyBorder="0" applyAlignment="0">
      <protection locked="0"/>
    </xf>
    <xf numFmtId="0" fontId="65" fillId="0" borderId="0" applyNumberFormat="0" applyFill="0" applyBorder="0" applyAlignment="0">
      <protection locked="0"/>
    </xf>
    <xf numFmtId="0" fontId="51" fillId="35" borderId="58" applyNumberFormat="0" applyAlignment="0" applyProtection="0"/>
    <xf numFmtId="177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37" fontId="66" fillId="0" borderId="0"/>
    <xf numFmtId="181" fontId="67" fillId="0" borderId="0"/>
    <xf numFmtId="173" fontId="68" fillId="0" borderId="0" applyFill="0" applyBorder="0" applyAlignme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39" fontId="69" fillId="0" borderId="0" applyFont="0" applyFill="0" applyBorder="0" applyAlignment="0" applyProtection="0"/>
    <xf numFmtId="10" fontId="13" fillId="0" borderId="0" applyFont="0" applyFill="0" applyBorder="0" applyAlignment="0" applyProtection="0"/>
    <xf numFmtId="182" fontId="6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0" fillId="0" borderId="0" applyNumberFormat="0" applyFill="0" applyBorder="0" applyAlignment="0" applyProtection="0"/>
    <xf numFmtId="38" fontId="71" fillId="0" borderId="0"/>
    <xf numFmtId="182" fontId="72" fillId="0" borderId="0" applyFill="0" applyBorder="0" applyAlignment="0" applyProtection="0"/>
    <xf numFmtId="183" fontId="71" fillId="0" borderId="0" applyFill="0" applyBorder="0" applyProtection="0"/>
    <xf numFmtId="182" fontId="71" fillId="0" borderId="0" applyFill="0" applyBorder="0" applyProtection="0"/>
    <xf numFmtId="182" fontId="60" fillId="0" borderId="0" applyFill="0" applyBorder="0" applyProtection="0"/>
    <xf numFmtId="173" fontId="71" fillId="0" borderId="0" applyFill="0" applyBorder="0" applyProtection="0"/>
    <xf numFmtId="38" fontId="73" fillId="0" borderId="0" applyNumberFormat="0" applyFill="0" applyBorder="0" applyProtection="0">
      <alignment horizontal="center"/>
    </xf>
    <xf numFmtId="38" fontId="74" fillId="0" borderId="0" applyNumberFormat="0" applyFill="0" applyBorder="0" applyProtection="0">
      <alignment horizontal="center"/>
    </xf>
    <xf numFmtId="38" fontId="60" fillId="0" borderId="0" applyNumberFormat="0" applyFill="0" applyBorder="0" applyProtection="0">
      <alignment horizontal="center"/>
    </xf>
    <xf numFmtId="184" fontId="71" fillId="0" borderId="7" applyNumberFormat="0" applyBorder="0">
      <alignment horizontal="center"/>
    </xf>
    <xf numFmtId="38" fontId="71" fillId="0" borderId="0" applyFill="0" applyBorder="0" applyAlignment="0" applyProtection="0"/>
    <xf numFmtId="10" fontId="61" fillId="0" borderId="6" applyNumberFormat="0" applyFont="0" applyFill="0" applyAlignment="0" applyProtection="0"/>
    <xf numFmtId="184" fontId="61" fillId="0" borderId="0" applyFont="0" applyFill="0" applyBorder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69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0" borderId="0"/>
    <xf numFmtId="0" fontId="4" fillId="38" borderId="62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2" fillId="0" borderId="0"/>
    <xf numFmtId="0" fontId="13" fillId="0" borderId="0"/>
  </cellStyleXfs>
  <cellXfs count="629">
    <xf numFmtId="0" fontId="0" fillId="0" borderId="0" xfId="0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Fill="1" applyBorder="1"/>
    <xf numFmtId="0" fontId="14" fillId="0" borderId="0" xfId="0" applyFont="1" applyBorder="1"/>
    <xf numFmtId="0" fontId="15" fillId="0" borderId="0" xfId="0" applyFont="1" applyFill="1" applyBorder="1"/>
    <xf numFmtId="164" fontId="14" fillId="0" borderId="0" xfId="3" applyNumberFormat="1" applyFont="1" applyFill="1" applyBorder="1"/>
    <xf numFmtId="0" fontId="15" fillId="0" borderId="6" xfId="0" applyFont="1" applyFill="1" applyBorder="1"/>
    <xf numFmtId="0" fontId="14" fillId="0" borderId="0" xfId="0" applyFont="1" applyFill="1"/>
    <xf numFmtId="0" fontId="15" fillId="0" borderId="0" xfId="0" applyFont="1" applyFill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4" fillId="0" borderId="15" xfId="0" applyFont="1" applyFill="1" applyBorder="1"/>
    <xf numFmtId="0" fontId="14" fillId="0" borderId="16" xfId="0" applyFont="1" applyFill="1" applyBorder="1"/>
    <xf numFmtId="0" fontId="14" fillId="0" borderId="0" xfId="0" quotePrefix="1" applyFont="1" applyFill="1" applyBorder="1" applyAlignment="1">
      <alignment horizontal="left"/>
    </xf>
    <xf numFmtId="44" fontId="14" fillId="0" borderId="0" xfId="2" applyFont="1" applyFill="1" applyBorder="1"/>
    <xf numFmtId="44" fontId="14" fillId="0" borderId="16" xfId="2" applyFont="1" applyFill="1" applyBorder="1"/>
    <xf numFmtId="44" fontId="14" fillId="0" borderId="6" xfId="2" applyFont="1" applyFill="1" applyBorder="1"/>
    <xf numFmtId="0" fontId="14" fillId="0" borderId="0" xfId="0" applyFont="1" applyFill="1" applyAlignment="1">
      <alignment horizontal="right"/>
    </xf>
    <xf numFmtId="0" fontId="15" fillId="0" borderId="0" xfId="0" applyFont="1" applyFill="1" applyAlignment="1">
      <alignment horizontal="right"/>
    </xf>
    <xf numFmtId="44" fontId="15" fillId="0" borderId="0" xfId="2" applyFont="1" applyFill="1" applyBorder="1"/>
    <xf numFmtId="44" fontId="14" fillId="0" borderId="0" xfId="0" applyNumberFormat="1" applyFont="1" applyFill="1" applyBorder="1"/>
    <xf numFmtId="0" fontId="14" fillId="0" borderId="17" xfId="0" applyFont="1" applyFill="1" applyBorder="1"/>
    <xf numFmtId="0" fontId="14" fillId="0" borderId="18" xfId="0" applyFont="1" applyFill="1" applyBorder="1"/>
    <xf numFmtId="9" fontId="15" fillId="0" borderId="0" xfId="3" applyFont="1" applyFill="1"/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0" xfId="0" quotePrefix="1" applyFont="1" applyFill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15" fillId="0" borderId="0" xfId="0" applyFont="1" applyBorder="1" applyProtection="1">
      <protection locked="0"/>
    </xf>
    <xf numFmtId="44" fontId="14" fillId="2" borderId="4" xfId="0" applyNumberFormat="1" applyFont="1" applyFill="1" applyBorder="1"/>
    <xf numFmtId="0" fontId="15" fillId="0" borderId="0" xfId="0" applyFont="1" applyAlignment="1" applyProtection="1">
      <alignment horizontal="left"/>
      <protection locked="0"/>
    </xf>
    <xf numFmtId="164" fontId="14" fillId="4" borderId="5" xfId="3" applyNumberFormat="1" applyFont="1" applyFill="1" applyBorder="1"/>
    <xf numFmtId="43" fontId="14" fillId="0" borderId="0" xfId="1" applyFont="1" applyFill="1"/>
    <xf numFmtId="0" fontId="14" fillId="0" borderId="0" xfId="0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0" fontId="15" fillId="0" borderId="0" xfId="0" applyFont="1" applyFill="1" applyProtection="1">
      <protection locked="0"/>
    </xf>
    <xf numFmtId="0" fontId="14" fillId="0" borderId="11" xfId="0" applyFont="1" applyFill="1" applyBorder="1"/>
    <xf numFmtId="0" fontId="14" fillId="0" borderId="12" xfId="0" applyFont="1" applyFill="1" applyBorder="1"/>
    <xf numFmtId="0" fontId="16" fillId="0" borderId="0" xfId="58" applyFont="1" applyFill="1" applyBorder="1" applyAlignment="1" applyProtection="1">
      <alignment horizontal="left"/>
    </xf>
    <xf numFmtId="0" fontId="16" fillId="0" borderId="0" xfId="0" applyFont="1" applyFill="1" applyBorder="1" applyAlignment="1" applyProtection="1">
      <protection locked="0"/>
    </xf>
    <xf numFmtId="0" fontId="16" fillId="0" borderId="0" xfId="0" applyFont="1" applyBorder="1"/>
    <xf numFmtId="43" fontId="16" fillId="0" borderId="0" xfId="1" applyFont="1" applyFill="1" applyBorder="1" applyAlignment="1" applyProtection="1">
      <alignment horizontal="center"/>
    </xf>
    <xf numFmtId="0" fontId="16" fillId="0" borderId="0" xfId="0" applyFont="1" applyFill="1" applyBorder="1" applyAlignment="1"/>
    <xf numFmtId="0" fontId="16" fillId="0" borderId="0" xfId="0" quotePrefix="1" applyFont="1" applyFill="1" applyBorder="1" applyAlignment="1" applyProtection="1">
      <alignment horizontal="left"/>
    </xf>
    <xf numFmtId="43" fontId="16" fillId="0" borderId="0" xfId="1" applyFont="1" applyFill="1" applyBorder="1" applyAlignment="1" applyProtection="1">
      <protection locked="0"/>
    </xf>
    <xf numFmtId="0" fontId="16" fillId="0" borderId="0" xfId="0" applyFont="1" applyFill="1" applyBorder="1" applyAlignment="1" applyProtection="1"/>
    <xf numFmtId="0" fontId="30" fillId="0" borderId="0" xfId="0" applyFont="1" applyFill="1" applyBorder="1" applyAlignment="1" applyProtection="1">
      <protection locked="0"/>
    </xf>
    <xf numFmtId="0" fontId="30" fillId="0" borderId="0" xfId="0" applyFont="1" applyFill="1" applyBorder="1" applyAlignment="1"/>
    <xf numFmtId="0" fontId="16" fillId="0" borderId="0" xfId="0" applyFont="1" applyFill="1" applyBorder="1" applyProtection="1"/>
    <xf numFmtId="0" fontId="30" fillId="0" borderId="0" xfId="0" applyFont="1" applyFill="1" applyBorder="1" applyProtection="1">
      <protection locked="0"/>
    </xf>
    <xf numFmtId="17" fontId="30" fillId="0" borderId="0" xfId="0" applyNumberFormat="1" applyFont="1" applyFill="1" applyBorder="1" applyAlignment="1" applyProtection="1">
      <alignment horizontal="center"/>
    </xf>
    <xf numFmtId="0" fontId="30" fillId="0" borderId="0" xfId="0" applyFont="1" applyFill="1" applyBorder="1"/>
    <xf numFmtId="0" fontId="30" fillId="2" borderId="0" xfId="0" applyFont="1" applyFill="1" applyBorder="1" applyProtection="1"/>
    <xf numFmtId="0" fontId="16" fillId="0" borderId="0" xfId="0" applyFont="1" applyFill="1" applyBorder="1" applyProtection="1">
      <protection locked="0"/>
    </xf>
    <xf numFmtId="39" fontId="16" fillId="0" borderId="0" xfId="0" applyNumberFormat="1" applyFont="1" applyFill="1" applyBorder="1" applyAlignment="1" applyProtection="1">
      <alignment horizontal="right"/>
    </xf>
    <xf numFmtId="0" fontId="16" fillId="0" borderId="0" xfId="0" applyFont="1" applyFill="1" applyBorder="1"/>
    <xf numFmtId="0" fontId="30" fillId="0" borderId="0" xfId="0" applyFont="1" applyFill="1" applyBorder="1" applyProtection="1"/>
    <xf numFmtId="39" fontId="16" fillId="0" borderId="0" xfId="0" applyNumberFormat="1" applyFont="1" applyFill="1" applyBorder="1" applyProtection="1">
      <protection locked="0"/>
    </xf>
    <xf numFmtId="0" fontId="30" fillId="0" borderId="0" xfId="0" quotePrefix="1" applyFont="1" applyFill="1" applyBorder="1" applyAlignment="1" applyProtection="1">
      <alignment horizontal="left"/>
    </xf>
    <xf numFmtId="0" fontId="30" fillId="0" borderId="0" xfId="0" applyFont="1" applyFill="1" applyBorder="1" applyAlignment="1" applyProtection="1">
      <alignment horizontal="left"/>
    </xf>
    <xf numFmtId="39" fontId="30" fillId="0" borderId="0" xfId="0" applyNumberFormat="1" applyFont="1" applyFill="1" applyBorder="1" applyAlignment="1" applyProtection="1">
      <alignment horizontal="right"/>
    </xf>
    <xf numFmtId="10" fontId="16" fillId="0" borderId="0" xfId="0" applyNumberFormat="1" applyFont="1" applyFill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left"/>
    </xf>
    <xf numFmtId="39" fontId="34" fillId="0" borderId="0" xfId="0" applyNumberFormat="1" applyFont="1" applyFill="1" applyBorder="1" applyAlignment="1" applyProtection="1">
      <alignment horizontal="left"/>
    </xf>
    <xf numFmtId="10" fontId="34" fillId="0" borderId="0" xfId="0" quotePrefix="1" applyNumberFormat="1" applyFont="1" applyFill="1" applyBorder="1" applyAlignment="1" applyProtection="1">
      <alignment horizontal="left"/>
    </xf>
    <xf numFmtId="43" fontId="16" fillId="0" borderId="0" xfId="1" applyFont="1" applyFill="1" applyBorder="1" applyAlignment="1" applyProtection="1">
      <alignment horizontal="right"/>
    </xf>
    <xf numFmtId="0" fontId="34" fillId="0" borderId="0" xfId="0" applyFont="1" applyFill="1" applyBorder="1"/>
    <xf numFmtId="0" fontId="16" fillId="0" borderId="0" xfId="0" applyFont="1" applyFill="1" applyBorder="1" applyAlignment="1" applyProtection="1">
      <alignment horizontal="center"/>
      <protection locked="0"/>
    </xf>
    <xf numFmtId="164" fontId="16" fillId="0" borderId="0" xfId="3" applyNumberFormat="1" applyFont="1" applyFill="1" applyBorder="1" applyAlignment="1" applyProtection="1">
      <alignment horizontal="center"/>
      <protection locked="0"/>
    </xf>
    <xf numFmtId="17" fontId="16" fillId="0" borderId="0" xfId="0" applyNumberFormat="1" applyFont="1" applyFill="1" applyBorder="1" applyAlignment="1" applyProtection="1">
      <alignment horizontal="center"/>
    </xf>
    <xf numFmtId="0" fontId="16" fillId="0" borderId="0" xfId="0" applyFont="1" applyFill="1" applyBorder="1" applyAlignment="1" applyProtection="1">
      <alignment horizontal="left"/>
    </xf>
    <xf numFmtId="43" fontId="16" fillId="0" borderId="0" xfId="1" applyFont="1" applyFill="1" applyBorder="1"/>
    <xf numFmtId="0" fontId="11" fillId="0" borderId="29" xfId="59" applyBorder="1"/>
    <xf numFmtId="0" fontId="29" fillId="0" borderId="30" xfId="59" applyFont="1" applyBorder="1" applyAlignment="1">
      <alignment horizontal="center" wrapText="1"/>
    </xf>
    <xf numFmtId="0" fontId="11" fillId="0" borderId="0" xfId="59"/>
    <xf numFmtId="0" fontId="36" fillId="0" borderId="0" xfId="59" applyFont="1" applyBorder="1" applyAlignment="1">
      <alignment vertical="center"/>
    </xf>
    <xf numFmtId="168" fontId="11" fillId="0" borderId="0" xfId="59" applyNumberFormat="1"/>
    <xf numFmtId="0" fontId="29" fillId="0" borderId="31" xfId="59" applyFont="1" applyBorder="1" applyAlignment="1">
      <alignment wrapText="1"/>
    </xf>
    <xf numFmtId="0" fontId="29" fillId="24" borderId="32" xfId="59" applyFont="1" applyFill="1" applyBorder="1" applyAlignment="1">
      <alignment wrapText="1"/>
    </xf>
    <xf numFmtId="0" fontId="29" fillId="0" borderId="9" xfId="59" applyFont="1" applyBorder="1" applyAlignment="1">
      <alignment horizontal="center"/>
    </xf>
    <xf numFmtId="0" fontId="11" fillId="24" borderId="32" xfId="59" applyFill="1" applyBorder="1"/>
    <xf numFmtId="0" fontId="29" fillId="0" borderId="31" xfId="59" applyFont="1" applyBorder="1" applyAlignment="1"/>
    <xf numFmtId="0" fontId="29" fillId="0" borderId="33" xfId="59" applyFont="1" applyBorder="1" applyAlignment="1"/>
    <xf numFmtId="0" fontId="29" fillId="0" borderId="35" xfId="59" applyFont="1" applyBorder="1" applyAlignment="1">
      <alignment horizontal="center"/>
    </xf>
    <xf numFmtId="0" fontId="29" fillId="0" borderId="0" xfId="59" applyFont="1" applyAlignment="1">
      <alignment wrapText="1"/>
    </xf>
    <xf numFmtId="0" fontId="29" fillId="25" borderId="36" xfId="59" applyFont="1" applyFill="1" applyBorder="1" applyAlignment="1">
      <alignment horizontal="center"/>
    </xf>
    <xf numFmtId="166" fontId="29" fillId="0" borderId="2" xfId="59" applyNumberFormat="1" applyFont="1" applyBorder="1" applyAlignment="1">
      <alignment horizontal="center"/>
    </xf>
    <xf numFmtId="166" fontId="29" fillId="0" borderId="3" xfId="59" applyNumberFormat="1" applyFont="1" applyBorder="1" applyAlignment="1">
      <alignment horizontal="center"/>
    </xf>
    <xf numFmtId="166" fontId="29" fillId="26" borderId="36" xfId="59" applyNumberFormat="1" applyFont="1" applyFill="1" applyBorder="1" applyAlignment="1">
      <alignment horizontal="center"/>
    </xf>
    <xf numFmtId="166" fontId="29" fillId="25" borderId="36" xfId="59" applyNumberFormat="1" applyFont="1" applyFill="1" applyBorder="1" applyAlignment="1">
      <alignment horizontal="center"/>
    </xf>
    <xf numFmtId="166" fontId="29" fillId="27" borderId="36" xfId="59" applyNumberFormat="1" applyFont="1" applyFill="1" applyBorder="1" applyAlignment="1">
      <alignment horizontal="center"/>
    </xf>
    <xf numFmtId="0" fontId="29" fillId="0" borderId="37" xfId="59" applyFont="1" applyBorder="1"/>
    <xf numFmtId="0" fontId="11" fillId="0" borderId="39" xfId="59" applyBorder="1"/>
    <xf numFmtId="0" fontId="29" fillId="0" borderId="39" xfId="59" applyFont="1" applyBorder="1"/>
    <xf numFmtId="0" fontId="29" fillId="0" borderId="41" xfId="59" applyFont="1" applyBorder="1"/>
    <xf numFmtId="9" fontId="0" fillId="0" borderId="42" xfId="60" applyFont="1" applyBorder="1" applyAlignment="1">
      <alignment horizontal="right"/>
    </xf>
    <xf numFmtId="9" fontId="0" fillId="0" borderId="18" xfId="60" applyFont="1" applyBorder="1" applyAlignment="1">
      <alignment horizontal="right"/>
    </xf>
    <xf numFmtId="9" fontId="0" fillId="0" borderId="6" xfId="60" applyFont="1" applyBorder="1" applyAlignment="1">
      <alignment horizontal="right"/>
    </xf>
    <xf numFmtId="9" fontId="0" fillId="26" borderId="42" xfId="60" applyFont="1" applyFill="1" applyBorder="1" applyAlignment="1">
      <alignment horizontal="right"/>
    </xf>
    <xf numFmtId="9" fontId="0" fillId="25" borderId="42" xfId="60" applyFont="1" applyFill="1" applyBorder="1" applyAlignment="1">
      <alignment horizontal="right"/>
    </xf>
    <xf numFmtId="0" fontId="29" fillId="28" borderId="37" xfId="59" applyFont="1" applyFill="1" applyBorder="1"/>
    <xf numFmtId="0" fontId="11" fillId="28" borderId="39" xfId="59" applyFill="1" applyBorder="1"/>
    <xf numFmtId="0" fontId="29" fillId="28" borderId="39" xfId="59" applyFont="1" applyFill="1" applyBorder="1"/>
    <xf numFmtId="170" fontId="37" fillId="29" borderId="38" xfId="61" applyNumberFormat="1" applyFont="1" applyFill="1" applyBorder="1" applyAlignment="1" applyProtection="1">
      <alignment horizontal="right" vertical="center"/>
      <protection locked="0"/>
    </xf>
    <xf numFmtId="170" fontId="37" fillId="28" borderId="16" xfId="61" applyNumberFormat="1" applyFont="1" applyFill="1" applyBorder="1" applyAlignment="1" applyProtection="1">
      <alignment horizontal="right" vertical="center"/>
      <protection locked="0"/>
    </xf>
    <xf numFmtId="170" fontId="37" fillId="28" borderId="0" xfId="61" applyNumberFormat="1" applyFont="1" applyFill="1" applyBorder="1" applyAlignment="1" applyProtection="1">
      <alignment horizontal="right" vertical="center"/>
      <protection locked="0"/>
    </xf>
    <xf numFmtId="170" fontId="37" fillId="30" borderId="38" xfId="61" applyNumberFormat="1" applyFont="1" applyFill="1" applyBorder="1" applyAlignment="1" applyProtection="1">
      <alignment horizontal="right" vertical="center"/>
      <protection locked="0"/>
    </xf>
    <xf numFmtId="170" fontId="37" fillId="31" borderId="38" xfId="61" applyNumberFormat="1" applyFont="1" applyFill="1" applyBorder="1" applyAlignment="1" applyProtection="1">
      <alignment horizontal="right" vertical="center"/>
      <protection locked="0"/>
    </xf>
    <xf numFmtId="9" fontId="29" fillId="28" borderId="39" xfId="60" applyFont="1" applyFill="1" applyBorder="1"/>
    <xf numFmtId="9" fontId="37" fillId="29" borderId="38" xfId="60" applyFont="1" applyFill="1" applyBorder="1" applyAlignment="1" applyProtection="1">
      <alignment horizontal="right" vertical="center"/>
      <protection locked="0"/>
    </xf>
    <xf numFmtId="9" fontId="37" fillId="28" borderId="16" xfId="60" applyFont="1" applyFill="1" applyBorder="1" applyAlignment="1" applyProtection="1">
      <alignment horizontal="right" vertical="center"/>
      <protection locked="0"/>
    </xf>
    <xf numFmtId="9" fontId="37" fillId="28" borderId="0" xfId="60" applyFont="1" applyFill="1" applyBorder="1" applyAlignment="1" applyProtection="1">
      <alignment horizontal="right" vertical="center"/>
      <protection locked="0"/>
    </xf>
    <xf numFmtId="9" fontId="37" fillId="30" borderId="38" xfId="60" applyFont="1" applyFill="1" applyBorder="1" applyAlignment="1" applyProtection="1">
      <alignment horizontal="right" vertical="center"/>
      <protection locked="0"/>
    </xf>
    <xf numFmtId="9" fontId="37" fillId="31" borderId="38" xfId="60" applyFont="1" applyFill="1" applyBorder="1" applyAlignment="1" applyProtection="1">
      <alignment horizontal="right" vertical="center"/>
      <protection locked="0"/>
    </xf>
    <xf numFmtId="9" fontId="0" fillId="0" borderId="0" xfId="60" applyFont="1"/>
    <xf numFmtId="164" fontId="37" fillId="29" borderId="38" xfId="61" applyNumberFormat="1" applyFont="1" applyFill="1" applyBorder="1" applyAlignment="1" applyProtection="1">
      <alignment horizontal="right" vertical="center"/>
      <protection locked="0"/>
    </xf>
    <xf numFmtId="164" fontId="37" fillId="28" borderId="16" xfId="61" applyNumberFormat="1" applyFont="1" applyFill="1" applyBorder="1" applyAlignment="1" applyProtection="1">
      <alignment horizontal="right" vertical="center"/>
      <protection locked="0"/>
    </xf>
    <xf numFmtId="164" fontId="37" fillId="28" borderId="0" xfId="61" applyNumberFormat="1" applyFont="1" applyFill="1" applyBorder="1" applyAlignment="1" applyProtection="1">
      <alignment horizontal="right" vertical="center"/>
      <protection locked="0"/>
    </xf>
    <xf numFmtId="164" fontId="37" fillId="30" borderId="38" xfId="61" applyNumberFormat="1" applyFont="1" applyFill="1" applyBorder="1" applyAlignment="1" applyProtection="1">
      <alignment horizontal="right" vertical="center"/>
      <protection locked="0"/>
    </xf>
    <xf numFmtId="164" fontId="37" fillId="31" borderId="38" xfId="61" applyNumberFormat="1" applyFont="1" applyFill="1" applyBorder="1" applyAlignment="1" applyProtection="1">
      <alignment horizontal="right" vertical="center"/>
      <protection locked="0"/>
    </xf>
    <xf numFmtId="9" fontId="37" fillId="31" borderId="44" xfId="60" applyFont="1" applyFill="1" applyBorder="1" applyAlignment="1" applyProtection="1">
      <alignment horizontal="right" vertical="center"/>
      <protection locked="0"/>
    </xf>
    <xf numFmtId="9" fontId="29" fillId="28" borderId="41" xfId="60" applyFont="1" applyFill="1" applyBorder="1"/>
    <xf numFmtId="9" fontId="37" fillId="29" borderId="42" xfId="60" applyFont="1" applyFill="1" applyBorder="1" applyAlignment="1" applyProtection="1">
      <alignment horizontal="right" vertical="center"/>
      <protection locked="0"/>
    </xf>
    <xf numFmtId="9" fontId="37" fillId="28" borderId="18" xfId="60" applyFont="1" applyFill="1" applyBorder="1" applyAlignment="1" applyProtection="1">
      <alignment horizontal="right" vertical="center"/>
      <protection locked="0"/>
    </xf>
    <xf numFmtId="9" fontId="37" fillId="28" borderId="6" xfId="60" applyFont="1" applyFill="1" applyBorder="1" applyAlignment="1" applyProtection="1">
      <alignment horizontal="right" vertical="center"/>
      <protection locked="0"/>
    </xf>
    <xf numFmtId="9" fontId="37" fillId="30" borderId="42" xfId="60" applyFont="1" applyFill="1" applyBorder="1" applyAlignment="1" applyProtection="1">
      <alignment horizontal="right" vertical="center"/>
      <protection locked="0"/>
    </xf>
    <xf numFmtId="9" fontId="37" fillId="31" borderId="45" xfId="60" applyFont="1" applyFill="1" applyBorder="1" applyAlignment="1" applyProtection="1">
      <alignment horizontal="right" vertical="center"/>
      <protection locked="0"/>
    </xf>
    <xf numFmtId="0" fontId="29" fillId="0" borderId="0" xfId="59" applyFont="1" applyFill="1" applyBorder="1" applyAlignment="1">
      <alignment horizontal="center" vertical="center" wrapText="1"/>
    </xf>
    <xf numFmtId="0" fontId="29" fillId="0" borderId="0" xfId="59" applyFont="1" applyFill="1" applyBorder="1"/>
    <xf numFmtId="170" fontId="37" fillId="0" borderId="0" xfId="61" applyNumberFormat="1" applyFont="1" applyFill="1" applyBorder="1" applyAlignment="1" applyProtection="1">
      <alignment horizontal="right" vertical="center"/>
      <protection locked="0"/>
    </xf>
    <xf numFmtId="168" fontId="11" fillId="0" borderId="0" xfId="59" applyNumberFormat="1" applyFill="1"/>
    <xf numFmtId="0" fontId="11" fillId="0" borderId="0" xfId="59" applyFill="1"/>
    <xf numFmtId="0" fontId="29" fillId="0" borderId="46" xfId="59" applyFont="1" applyBorder="1" applyAlignment="1">
      <alignment vertical="center" wrapText="1"/>
    </xf>
    <xf numFmtId="168" fontId="11" fillId="24" borderId="48" xfId="59" applyNumberFormat="1" applyFill="1" applyBorder="1" applyAlignment="1">
      <alignment vertical="center"/>
    </xf>
    <xf numFmtId="168" fontId="11" fillId="24" borderId="46" xfId="59" applyNumberFormat="1" applyFill="1" applyBorder="1" applyAlignment="1">
      <alignment vertical="center"/>
    </xf>
    <xf numFmtId="168" fontId="11" fillId="24" borderId="49" xfId="59" applyNumberFormat="1" applyFill="1" applyBorder="1" applyAlignment="1">
      <alignment vertical="center"/>
    </xf>
    <xf numFmtId="168" fontId="11" fillId="24" borderId="47" xfId="59" applyNumberFormat="1" applyFill="1" applyBorder="1" applyAlignment="1">
      <alignment vertical="center"/>
    </xf>
    <xf numFmtId="168" fontId="11" fillId="26" borderId="48" xfId="59" applyNumberFormat="1" applyFill="1" applyBorder="1" applyAlignment="1">
      <alignment vertical="center"/>
    </xf>
    <xf numFmtId="168" fontId="11" fillId="25" borderId="48" xfId="59" applyNumberFormat="1" applyFill="1" applyBorder="1" applyAlignment="1">
      <alignment vertical="center"/>
    </xf>
    <xf numFmtId="168" fontId="11" fillId="27" borderId="48" xfId="59" applyNumberFormat="1" applyFill="1" applyBorder="1" applyAlignment="1">
      <alignment vertical="center"/>
    </xf>
    <xf numFmtId="168" fontId="11" fillId="0" borderId="0" xfId="59" applyNumberFormat="1" applyAlignment="1">
      <alignment vertical="center"/>
    </xf>
    <xf numFmtId="0" fontId="11" fillId="0" borderId="0" xfId="59" applyAlignment="1">
      <alignment vertical="center"/>
    </xf>
    <xf numFmtId="0" fontId="29" fillId="0" borderId="50" xfId="59" applyFont="1" applyBorder="1" applyAlignment="1">
      <alignment vertical="center" wrapText="1"/>
    </xf>
    <xf numFmtId="168" fontId="11" fillId="0" borderId="52" xfId="59" applyNumberFormat="1" applyFill="1" applyBorder="1" applyAlignment="1">
      <alignment vertical="center"/>
    </xf>
    <xf numFmtId="168" fontId="11" fillId="0" borderId="50" xfId="59" applyNumberFormat="1" applyFill="1" applyBorder="1" applyAlignment="1">
      <alignment vertical="center"/>
    </xf>
    <xf numFmtId="168" fontId="11" fillId="0" borderId="53" xfId="59" applyNumberFormat="1" applyFill="1" applyBorder="1" applyAlignment="1">
      <alignment vertical="center"/>
    </xf>
    <xf numFmtId="168" fontId="11" fillId="0" borderId="51" xfId="59" applyNumberFormat="1" applyFill="1" applyBorder="1" applyAlignment="1">
      <alignment vertical="center"/>
    </xf>
    <xf numFmtId="168" fontId="11" fillId="26" borderId="52" xfId="59" applyNumberFormat="1" applyFill="1" applyBorder="1" applyAlignment="1">
      <alignment vertical="center"/>
    </xf>
    <xf numFmtId="168" fontId="11" fillId="25" borderId="52" xfId="59" applyNumberFormat="1" applyFill="1" applyBorder="1" applyAlignment="1">
      <alignment vertical="center"/>
    </xf>
    <xf numFmtId="168" fontId="11" fillId="27" borderId="52" xfId="59" applyNumberFormat="1" applyFill="1" applyBorder="1" applyAlignment="1">
      <alignment vertical="center"/>
    </xf>
    <xf numFmtId="168" fontId="11" fillId="0" borderId="48" xfId="59" applyNumberFormat="1" applyFill="1" applyBorder="1" applyAlignment="1">
      <alignment vertical="center"/>
    </xf>
    <xf numFmtId="168" fontId="11" fillId="0" borderId="46" xfId="59" applyNumberFormat="1" applyFill="1" applyBorder="1" applyAlignment="1">
      <alignment vertical="center"/>
    </xf>
    <xf numFmtId="168" fontId="11" fillId="0" borderId="49" xfId="59" applyNumberFormat="1" applyFill="1" applyBorder="1" applyAlignment="1">
      <alignment vertical="center"/>
    </xf>
    <xf numFmtId="168" fontId="11" fillId="0" borderId="47" xfId="59" applyNumberFormat="1" applyFill="1" applyBorder="1" applyAlignment="1">
      <alignment vertical="center"/>
    </xf>
    <xf numFmtId="0" fontId="29" fillId="0" borderId="0" xfId="59" applyFont="1" applyFill="1" applyBorder="1" applyAlignment="1">
      <alignment horizontal="left" wrapText="1"/>
    </xf>
    <xf numFmtId="0" fontId="11" fillId="0" borderId="0" xfId="59" applyFill="1" applyBorder="1"/>
    <xf numFmtId="168" fontId="11" fillId="0" borderId="0" xfId="59" applyNumberFormat="1" applyFill="1" applyBorder="1"/>
    <xf numFmtId="168" fontId="13" fillId="24" borderId="38" xfId="44" applyNumberFormat="1" applyFill="1" applyBorder="1"/>
    <xf numFmtId="168" fontId="13" fillId="24" borderId="16" xfId="44" applyNumberFormat="1" applyFill="1" applyBorder="1"/>
    <xf numFmtId="168" fontId="13" fillId="24" borderId="0" xfId="44" applyNumberFormat="1" applyFill="1" applyBorder="1"/>
    <xf numFmtId="168" fontId="13" fillId="26" borderId="38" xfId="44" applyNumberFormat="1" applyFill="1" applyBorder="1"/>
    <xf numFmtId="168" fontId="13" fillId="25" borderId="38" xfId="44" applyNumberFormat="1" applyFill="1" applyBorder="1"/>
    <xf numFmtId="168" fontId="13" fillId="27" borderId="38" xfId="44" applyNumberFormat="1" applyFill="1" applyBorder="1"/>
    <xf numFmtId="171" fontId="11" fillId="0" borderId="0" xfId="59" applyNumberFormat="1"/>
    <xf numFmtId="168" fontId="13" fillId="0" borderId="38" xfId="44" applyNumberFormat="1" applyBorder="1"/>
    <xf numFmtId="168" fontId="13" fillId="0" borderId="16" xfId="44" applyNumberFormat="1" applyBorder="1"/>
    <xf numFmtId="168" fontId="13" fillId="0" borderId="0" xfId="44" applyNumberFormat="1" applyBorder="1"/>
    <xf numFmtId="168" fontId="13" fillId="0" borderId="40" xfId="44" applyNumberFormat="1" applyBorder="1"/>
    <xf numFmtId="168" fontId="13" fillId="0" borderId="12" xfId="44" applyNumberFormat="1" applyBorder="1"/>
    <xf numFmtId="168" fontId="13" fillId="0" borderId="11" xfId="44" applyNumberFormat="1" applyBorder="1"/>
    <xf numFmtId="168" fontId="13" fillId="26" borderId="40" xfId="44" applyNumberFormat="1" applyFill="1" applyBorder="1"/>
    <xf numFmtId="168" fontId="13" fillId="25" borderId="40" xfId="44" applyNumberFormat="1" applyFill="1" applyBorder="1"/>
    <xf numFmtId="168" fontId="13" fillId="27" borderId="40" xfId="44" applyNumberFormat="1" applyFill="1" applyBorder="1"/>
    <xf numFmtId="168" fontId="13" fillId="24" borderId="40" xfId="44" applyNumberFormat="1" applyFill="1" applyBorder="1"/>
    <xf numFmtId="168" fontId="13" fillId="24" borderId="12" xfId="44" applyNumberFormat="1" applyFill="1" applyBorder="1"/>
    <xf numFmtId="168" fontId="13" fillId="24" borderId="11" xfId="44" applyNumberFormat="1" applyFill="1" applyBorder="1"/>
    <xf numFmtId="168" fontId="13" fillId="29" borderId="40" xfId="44" applyNumberFormat="1" applyFill="1" applyBorder="1"/>
    <xf numFmtId="168" fontId="13" fillId="28" borderId="12" xfId="44" applyNumberFormat="1" applyFill="1" applyBorder="1"/>
    <xf numFmtId="168" fontId="13" fillId="28" borderId="11" xfId="44" applyNumberFormat="1" applyFill="1" applyBorder="1"/>
    <xf numFmtId="168" fontId="13" fillId="30" borderId="40" xfId="44" applyNumberFormat="1" applyFill="1" applyBorder="1"/>
    <xf numFmtId="168" fontId="13" fillId="31" borderId="40" xfId="44" applyNumberFormat="1" applyFill="1" applyBorder="1"/>
    <xf numFmtId="168" fontId="13" fillId="29" borderId="38" xfId="44" applyNumberFormat="1" applyFill="1" applyBorder="1"/>
    <xf numFmtId="168" fontId="13" fillId="28" borderId="16" xfId="44" applyNumberFormat="1" applyFill="1" applyBorder="1"/>
    <xf numFmtId="168" fontId="13" fillId="28" borderId="0" xfId="44" applyNumberFormat="1" applyFill="1" applyBorder="1"/>
    <xf numFmtId="168" fontId="13" fillId="30" borderId="38" xfId="44" applyNumberFormat="1" applyFill="1" applyBorder="1"/>
    <xf numFmtId="168" fontId="13" fillId="31" borderId="38" xfId="44" applyNumberFormat="1" applyFill="1" applyBorder="1"/>
    <xf numFmtId="168" fontId="13" fillId="31" borderId="43" xfId="44" applyNumberFormat="1" applyFill="1" applyBorder="1"/>
    <xf numFmtId="168" fontId="13" fillId="31" borderId="44" xfId="44" applyNumberFormat="1" applyFill="1" applyBorder="1"/>
    <xf numFmtId="171" fontId="11" fillId="0" borderId="0" xfId="2" applyNumberFormat="1" applyFont="1"/>
    <xf numFmtId="0" fontId="39" fillId="0" borderId="0" xfId="59" applyFont="1" applyAlignment="1">
      <alignment wrapText="1"/>
    </xf>
    <xf numFmtId="164" fontId="14" fillId="0" borderId="0" xfId="3" applyNumberFormat="1" applyFont="1" applyFill="1"/>
    <xf numFmtId="9" fontId="14" fillId="0" borderId="0" xfId="3" applyFont="1" applyFill="1" applyProtection="1">
      <protection locked="0"/>
    </xf>
    <xf numFmtId="0" fontId="10" fillId="0" borderId="0" xfId="49" applyFont="1"/>
    <xf numFmtId="43" fontId="11" fillId="0" borderId="0" xfId="1" applyFont="1" applyFill="1"/>
    <xf numFmtId="164" fontId="0" fillId="27" borderId="42" xfId="60" applyNumberFormat="1" applyFont="1" applyFill="1" applyBorder="1" applyAlignment="1">
      <alignment horizontal="right"/>
    </xf>
    <xf numFmtId="0" fontId="30" fillId="0" borderId="0" xfId="0" applyFont="1" applyFill="1" applyBorder="1" applyAlignment="1" applyProtection="1"/>
    <xf numFmtId="43" fontId="56" fillId="0" borderId="0" xfId="1" applyFont="1" applyFill="1"/>
    <xf numFmtId="172" fontId="14" fillId="0" borderId="0" xfId="0" applyNumberFormat="1" applyFont="1" applyFill="1" applyAlignment="1">
      <alignment horizontal="right"/>
    </xf>
    <xf numFmtId="0" fontId="14" fillId="0" borderId="0" xfId="0" applyFont="1" applyFill="1" applyAlignment="1" applyProtection="1">
      <alignment horizontal="center"/>
      <protection locked="0"/>
    </xf>
    <xf numFmtId="172" fontId="14" fillId="0" borderId="0" xfId="0" applyNumberFormat="1" applyFont="1" applyFill="1" applyBorder="1"/>
    <xf numFmtId="43" fontId="15" fillId="0" borderId="0" xfId="1" applyFont="1" applyFill="1" applyAlignment="1">
      <alignment horizontal="right"/>
    </xf>
    <xf numFmtId="0" fontId="0" fillId="0" borderId="0" xfId="0" applyFont="1" applyFill="1"/>
    <xf numFmtId="44" fontId="14" fillId="0" borderId="20" xfId="2" applyFont="1" applyFill="1" applyBorder="1"/>
    <xf numFmtId="17" fontId="15" fillId="0" borderId="6" xfId="0" applyNumberFormat="1" applyFont="1" applyFill="1" applyBorder="1" applyAlignment="1">
      <alignment horizontal="left"/>
    </xf>
    <xf numFmtId="17" fontId="15" fillId="0" borderId="7" xfId="0" applyNumberFormat="1" applyFont="1" applyFill="1" applyBorder="1" applyAlignment="1"/>
    <xf numFmtId="17" fontId="15" fillId="0" borderId="9" xfId="0" quotePrefix="1" applyNumberFormat="1" applyFont="1" applyFill="1" applyBorder="1" applyAlignment="1"/>
    <xf numFmtId="17" fontId="15" fillId="0" borderId="8" xfId="0" applyNumberFormat="1" applyFont="1" applyFill="1" applyBorder="1" applyAlignment="1">
      <alignment horizontal="center"/>
    </xf>
    <xf numFmtId="44" fontId="14" fillId="0" borderId="12" xfId="2" applyFont="1" applyFill="1" applyBorder="1"/>
    <xf numFmtId="0" fontId="15" fillId="0" borderId="11" xfId="0" applyFont="1" applyFill="1" applyBorder="1" applyAlignment="1">
      <alignment horizontal="right"/>
    </xf>
    <xf numFmtId="43" fontId="15" fillId="0" borderId="11" xfId="1" applyFont="1" applyFill="1" applyBorder="1" applyAlignment="1">
      <alignment horizontal="right"/>
    </xf>
    <xf numFmtId="44" fontId="15" fillId="0" borderId="11" xfId="2" applyFont="1" applyFill="1" applyBorder="1"/>
    <xf numFmtId="43" fontId="15" fillId="0" borderId="0" xfId="0" applyNumberFormat="1" applyFont="1" applyFill="1" applyAlignment="1">
      <alignment horizontal="right"/>
    </xf>
    <xf numFmtId="0" fontId="15" fillId="0" borderId="11" xfId="0" applyFont="1" applyFill="1" applyBorder="1"/>
    <xf numFmtId="0" fontId="15" fillId="0" borderId="10" xfId="0" applyFont="1" applyFill="1" applyBorder="1"/>
    <xf numFmtId="0" fontId="15" fillId="0" borderId="15" xfId="0" applyFont="1" applyFill="1" applyBorder="1"/>
    <xf numFmtId="44" fontId="15" fillId="0" borderId="10" xfId="2" applyFont="1" applyFill="1" applyBorder="1" applyProtection="1">
      <protection locked="0"/>
    </xf>
    <xf numFmtId="0" fontId="14" fillId="0" borderId="46" xfId="0" applyFont="1" applyBorder="1"/>
    <xf numFmtId="0" fontId="14" fillId="0" borderId="64" xfId="0" applyFont="1" applyFill="1" applyBorder="1"/>
    <xf numFmtId="0" fontId="14" fillId="3" borderId="47" xfId="0" applyFont="1" applyFill="1" applyBorder="1"/>
    <xf numFmtId="0" fontId="14" fillId="0" borderId="54" xfId="0" applyFont="1" applyBorder="1"/>
    <xf numFmtId="44" fontId="14" fillId="0" borderId="50" xfId="0" applyNumberFormat="1" applyFont="1" applyBorder="1"/>
    <xf numFmtId="44" fontId="14" fillId="3" borderId="51" xfId="0" applyNumberFormat="1" applyFont="1" applyFill="1" applyBorder="1"/>
    <xf numFmtId="0" fontId="14" fillId="0" borderId="36" xfId="0" applyFont="1" applyBorder="1"/>
    <xf numFmtId="165" fontId="14" fillId="0" borderId="0" xfId="0" applyNumberFormat="1" applyFont="1" applyFill="1" applyProtection="1">
      <protection locked="0"/>
    </xf>
    <xf numFmtId="165" fontId="15" fillId="0" borderId="0" xfId="0" applyNumberFormat="1" applyFont="1" applyFill="1" applyProtection="1">
      <protection locked="0"/>
    </xf>
    <xf numFmtId="169" fontId="7" fillId="24" borderId="26" xfId="59" applyNumberFormat="1" applyFont="1" applyFill="1" applyBorder="1" applyAlignment="1">
      <alignment horizontal="center"/>
    </xf>
    <xf numFmtId="43" fontId="11" fillId="0" borderId="0" xfId="1" applyFont="1" applyFill="1" applyAlignment="1">
      <alignment vertical="center"/>
    </xf>
    <xf numFmtId="173" fontId="13" fillId="0" borderId="0" xfId="44" applyNumberFormat="1" applyFont="1" applyAlignment="1">
      <alignment horizontal="left"/>
    </xf>
    <xf numFmtId="0" fontId="13" fillId="0" borderId="0" xfId="44" applyNumberFormat="1" applyFont="1" applyAlignment="1">
      <alignment horizontal="left"/>
    </xf>
    <xf numFmtId="49" fontId="13" fillId="0" borderId="0" xfId="44" applyNumberFormat="1" applyFont="1" applyAlignment="1">
      <alignment horizontal="left"/>
    </xf>
    <xf numFmtId="185" fontId="13" fillId="0" borderId="0" xfId="44" applyNumberFormat="1" applyFont="1" applyAlignment="1"/>
    <xf numFmtId="173" fontId="13" fillId="0" borderId="0" xfId="44" applyNumberFormat="1" applyAlignment="1"/>
    <xf numFmtId="173" fontId="13" fillId="0" borderId="0" xfId="44" applyNumberFormat="1"/>
    <xf numFmtId="173" fontId="13" fillId="0" borderId="0" xfId="44" applyNumberFormat="1" applyAlignment="1">
      <alignment horizontal="left"/>
    </xf>
    <xf numFmtId="0" fontId="13" fillId="0" borderId="0" xfId="44" applyNumberFormat="1" applyAlignment="1">
      <alignment horizontal="left"/>
    </xf>
    <xf numFmtId="49" fontId="13" fillId="0" borderId="0" xfId="44" applyNumberFormat="1" applyAlignment="1">
      <alignment horizontal="left"/>
    </xf>
    <xf numFmtId="0" fontId="13" fillId="0" borderId="0" xfId="44" applyAlignment="1">
      <alignment horizontal="left"/>
    </xf>
    <xf numFmtId="40" fontId="13" fillId="0" borderId="0" xfId="44" applyNumberFormat="1" applyAlignment="1">
      <alignment horizontal="left"/>
    </xf>
    <xf numFmtId="40" fontId="13" fillId="0" borderId="0" xfId="44" applyNumberFormat="1" applyAlignment="1"/>
    <xf numFmtId="0" fontId="13" fillId="0" borderId="0" xfId="44" applyAlignment="1"/>
    <xf numFmtId="0" fontId="13" fillId="0" borderId="0" xfId="44"/>
    <xf numFmtId="43" fontId="11" fillId="0" borderId="0" xfId="1" applyFont="1"/>
    <xf numFmtId="44" fontId="14" fillId="68" borderId="0" xfId="2" applyFont="1" applyFill="1" applyBorder="1"/>
    <xf numFmtId="0" fontId="6" fillId="24" borderId="26" xfId="59" applyFont="1" applyFill="1" applyBorder="1" applyAlignment="1">
      <alignment horizontal="center"/>
    </xf>
    <xf numFmtId="165" fontId="14" fillId="0" borderId="0" xfId="0" applyNumberFormat="1" applyFont="1" applyFill="1" applyBorder="1" applyProtection="1">
      <protection locked="0"/>
    </xf>
    <xf numFmtId="44" fontId="15" fillId="0" borderId="0" xfId="2" applyFont="1" applyFill="1" applyBorder="1" applyProtection="1">
      <protection locked="0"/>
    </xf>
    <xf numFmtId="186" fontId="56" fillId="0" borderId="0" xfId="1" applyNumberFormat="1" applyFont="1" applyFill="1"/>
    <xf numFmtId="186" fontId="11" fillId="0" borderId="0" xfId="1" applyNumberFormat="1" applyFont="1" applyFill="1" applyAlignment="1">
      <alignment vertical="center"/>
    </xf>
    <xf numFmtId="186" fontId="11" fillId="0" borderId="0" xfId="1" applyNumberFormat="1" applyFont="1" applyFill="1"/>
    <xf numFmtId="0" fontId="82" fillId="0" borderId="0" xfId="0" applyFont="1"/>
    <xf numFmtId="0" fontId="83" fillId="0" borderId="0" xfId="0" applyFont="1"/>
    <xf numFmtId="0" fontId="84" fillId="0" borderId="0" xfId="0" applyFont="1"/>
    <xf numFmtId="166" fontId="85" fillId="0" borderId="0" xfId="0" applyNumberFormat="1" applyFont="1" applyAlignment="1">
      <alignment vertical="top"/>
    </xf>
    <xf numFmtId="0" fontId="83" fillId="0" borderId="0" xfId="0" applyFont="1" applyFill="1"/>
    <xf numFmtId="0" fontId="86" fillId="0" borderId="0" xfId="0" applyFont="1"/>
    <xf numFmtId="0" fontId="87" fillId="0" borderId="0" xfId="0" applyFont="1" applyAlignment="1">
      <alignment horizontal="right"/>
    </xf>
    <xf numFmtId="0" fontId="88" fillId="0" borderId="0" xfId="0" applyFont="1" applyAlignment="1">
      <alignment horizontal="left"/>
    </xf>
    <xf numFmtId="187" fontId="86" fillId="0" borderId="0" xfId="1" applyNumberFormat="1" applyFont="1" applyFill="1" applyBorder="1" applyAlignment="1" applyProtection="1">
      <alignment horizontal="right"/>
    </xf>
    <xf numFmtId="0" fontId="89" fillId="0" borderId="0" xfId="0" applyFont="1"/>
    <xf numFmtId="0" fontId="89" fillId="0" borderId="0" xfId="0" applyFont="1" applyFill="1"/>
    <xf numFmtId="0" fontId="82" fillId="69" borderId="0" xfId="0" applyFont="1" applyFill="1"/>
    <xf numFmtId="0" fontId="83" fillId="69" borderId="0" xfId="0" applyFont="1" applyFill="1"/>
    <xf numFmtId="0" fontId="90" fillId="69" borderId="0" xfId="0" applyFont="1" applyFill="1" applyAlignment="1">
      <alignment horizontal="right"/>
    </xf>
    <xf numFmtId="0" fontId="82" fillId="69" borderId="0" xfId="0" applyFont="1" applyFill="1" applyAlignment="1">
      <alignment horizontal="right"/>
    </xf>
    <xf numFmtId="166" fontId="82" fillId="69" borderId="0" xfId="1" applyNumberFormat="1" applyFont="1" applyFill="1" applyBorder="1" applyAlignment="1" applyProtection="1">
      <alignment horizontal="right"/>
    </xf>
    <xf numFmtId="171" fontId="91" fillId="0" borderId="0" xfId="0" applyNumberFormat="1" applyFont="1"/>
    <xf numFmtId="0" fontId="82" fillId="0" borderId="0" xfId="0" applyFont="1" applyAlignment="1">
      <alignment horizontal="right"/>
    </xf>
    <xf numFmtId="171" fontId="82" fillId="64" borderId="0" xfId="0" applyNumberFormat="1" applyFont="1" applyFill="1"/>
    <xf numFmtId="37" fontId="92" fillId="12" borderId="26" xfId="2" applyNumberFormat="1" applyFont="1" applyFill="1" applyBorder="1"/>
    <xf numFmtId="171" fontId="92" fillId="12" borderId="26" xfId="2" applyNumberFormat="1" applyFont="1" applyFill="1" applyBorder="1"/>
    <xf numFmtId="171" fontId="93" fillId="65" borderId="7" xfId="2" applyNumberFormat="1" applyFont="1" applyFill="1" applyBorder="1"/>
    <xf numFmtId="171" fontId="93" fillId="64" borderId="0" xfId="0" applyNumberFormat="1" applyFont="1" applyFill="1"/>
    <xf numFmtId="171" fontId="93" fillId="0" borderId="0" xfId="2" applyNumberFormat="1" applyFont="1" applyFill="1" applyBorder="1"/>
    <xf numFmtId="171" fontId="82" fillId="64" borderId="0" xfId="2" applyNumberFormat="1" applyFont="1" applyFill="1"/>
    <xf numFmtId="0" fontId="94" fillId="0" borderId="0" xfId="0" applyFont="1" applyAlignment="1">
      <alignment horizontal="right"/>
    </xf>
    <xf numFmtId="0" fontId="95" fillId="0" borderId="0" xfId="0" applyFont="1"/>
    <xf numFmtId="164" fontId="95" fillId="0" borderId="0" xfId="3" applyNumberFormat="1" applyFont="1"/>
    <xf numFmtId="10" fontId="82" fillId="64" borderId="0" xfId="3" applyNumberFormat="1" applyFont="1" applyFill="1"/>
    <xf numFmtId="0" fontId="97" fillId="0" borderId="0" xfId="168" applyFont="1" applyAlignment="1" applyProtection="1">
      <alignment horizontal="right"/>
    </xf>
    <xf numFmtId="171" fontId="82" fillId="64" borderId="0" xfId="0" applyNumberFormat="1" applyFont="1" applyFill="1" applyAlignment="1">
      <alignment horizontal="center" vertical="center" wrapText="1"/>
    </xf>
    <xf numFmtId="164" fontId="98" fillId="0" borderId="0" xfId="3" applyNumberFormat="1" applyFont="1"/>
    <xf numFmtId="0" fontId="82" fillId="70" borderId="48" xfId="0" applyFont="1" applyFill="1" applyBorder="1" applyAlignment="1">
      <alignment horizontal="right"/>
    </xf>
    <xf numFmtId="0" fontId="82" fillId="70" borderId="0" xfId="0" applyFont="1" applyFill="1"/>
    <xf numFmtId="0" fontId="83" fillId="70" borderId="0" xfId="0" applyFont="1" applyFill="1"/>
    <xf numFmtId="0" fontId="82" fillId="70" borderId="0" xfId="0" applyFont="1" applyFill="1" applyAlignment="1">
      <alignment horizontal="right"/>
    </xf>
    <xf numFmtId="171" fontId="82" fillId="70" borderId="52" xfId="2" applyNumberFormat="1" applyFont="1" applyFill="1" applyBorder="1"/>
    <xf numFmtId="188" fontId="83" fillId="70" borderId="0" xfId="0" applyNumberFormat="1" applyFont="1" applyFill="1"/>
    <xf numFmtId="0" fontId="82" fillId="0" borderId="0" xfId="0" applyFont="1" applyFill="1" applyAlignment="1">
      <alignment horizontal="right"/>
    </xf>
    <xf numFmtId="38" fontId="82" fillId="69" borderId="0" xfId="0" applyNumberFormat="1" applyFont="1" applyFill="1"/>
    <xf numFmtId="188" fontId="83" fillId="0" borderId="0" xfId="0" applyNumberFormat="1" applyFont="1"/>
    <xf numFmtId="171" fontId="82" fillId="64" borderId="0" xfId="0" applyNumberFormat="1" applyFont="1" applyFill="1" applyAlignment="1">
      <alignment vertical="top" wrapText="1"/>
    </xf>
    <xf numFmtId="38" fontId="83" fillId="0" borderId="0" xfId="0" applyNumberFormat="1" applyFont="1"/>
    <xf numFmtId="0" fontId="82" fillId="0" borderId="19" xfId="0" applyFont="1" applyBorder="1"/>
    <xf numFmtId="0" fontId="83" fillId="0" borderId="19" xfId="0" applyFont="1" applyBorder="1"/>
    <xf numFmtId="0" fontId="100" fillId="0" borderId="19" xfId="0" applyFont="1" applyBorder="1" applyAlignment="1">
      <alignment horizontal="right"/>
    </xf>
    <xf numFmtId="0" fontId="95" fillId="0" borderId="19" xfId="0" applyFont="1" applyBorder="1"/>
    <xf numFmtId="171" fontId="82" fillId="64" borderId="19" xfId="0" applyNumberFormat="1" applyFont="1" applyFill="1" applyBorder="1"/>
    <xf numFmtId="164" fontId="95" fillId="0" borderId="19" xfId="3" applyNumberFormat="1" applyFont="1" applyBorder="1"/>
    <xf numFmtId="0" fontId="82" fillId="0" borderId="0" xfId="0" applyFont="1" applyBorder="1"/>
    <xf numFmtId="0" fontId="83" fillId="0" borderId="0" xfId="0" applyFont="1" applyBorder="1"/>
    <xf numFmtId="0" fontId="100" fillId="0" borderId="0" xfId="0" applyFont="1" applyBorder="1" applyAlignment="1">
      <alignment horizontal="right"/>
    </xf>
    <xf numFmtId="0" fontId="95" fillId="0" borderId="0" xfId="0" applyFont="1" applyBorder="1"/>
    <xf numFmtId="171" fontId="82" fillId="64" borderId="0" xfId="0" applyNumberFormat="1" applyFont="1" applyFill="1" applyBorder="1"/>
    <xf numFmtId="164" fontId="95" fillId="0" borderId="0" xfId="3" applyNumberFormat="1" applyFont="1" applyBorder="1"/>
    <xf numFmtId="9" fontId="82" fillId="64" borderId="0" xfId="3" applyFont="1" applyFill="1"/>
    <xf numFmtId="10" fontId="83" fillId="0" borderId="0" xfId="3" applyNumberFormat="1" applyFont="1" applyBorder="1"/>
    <xf numFmtId="38" fontId="83" fillId="0" borderId="0" xfId="0" applyNumberFormat="1" applyFont="1" applyFill="1"/>
    <xf numFmtId="9" fontId="83" fillId="0" borderId="0" xfId="3" applyFont="1"/>
    <xf numFmtId="164" fontId="82" fillId="64" borderId="0" xfId="3" applyNumberFormat="1" applyFont="1" applyFill="1"/>
    <xf numFmtId="0" fontId="83" fillId="64" borderId="0" xfId="0" applyFont="1" applyFill="1"/>
    <xf numFmtId="43" fontId="83" fillId="0" borderId="0" xfId="0" applyNumberFormat="1" applyFont="1"/>
    <xf numFmtId="10" fontId="83" fillId="0" borderId="0" xfId="3" applyNumberFormat="1" applyFont="1"/>
    <xf numFmtId="0" fontId="101" fillId="0" borderId="0" xfId="0" applyFont="1" applyAlignment="1">
      <alignment horizontal="right"/>
    </xf>
    <xf numFmtId="171" fontId="82" fillId="0" borderId="0" xfId="2" applyNumberFormat="1" applyFont="1" applyFill="1" applyAlignment="1">
      <alignment horizontal="right"/>
    </xf>
    <xf numFmtId="0" fontId="82" fillId="11" borderId="48" xfId="0" applyFont="1" applyFill="1" applyBorder="1" applyAlignment="1">
      <alignment horizontal="right"/>
    </xf>
    <xf numFmtId="0" fontId="82" fillId="11" borderId="0" xfId="0" applyFont="1" applyFill="1"/>
    <xf numFmtId="0" fontId="83" fillId="11" borderId="0" xfId="0" applyFont="1" applyFill="1"/>
    <xf numFmtId="0" fontId="82" fillId="11" borderId="0" xfId="0" applyFont="1" applyFill="1" applyAlignment="1">
      <alignment horizontal="right"/>
    </xf>
    <xf numFmtId="171" fontId="82" fillId="11" borderId="52" xfId="2" applyNumberFormat="1" applyFont="1" applyFill="1" applyBorder="1"/>
    <xf numFmtId="40" fontId="83" fillId="11" borderId="0" xfId="0" applyNumberFormat="1" applyFont="1" applyFill="1"/>
    <xf numFmtId="188" fontId="83" fillId="11" borderId="0" xfId="0" applyNumberFormat="1" applyFont="1" applyFill="1"/>
    <xf numFmtId="171" fontId="82" fillId="11" borderId="0" xfId="2" applyNumberFormat="1" applyFont="1" applyFill="1"/>
    <xf numFmtId="0" fontId="82" fillId="0" borderId="0" xfId="0" applyFont="1" applyFill="1"/>
    <xf numFmtId="38" fontId="102" fillId="69" borderId="0" xfId="0" applyNumberFormat="1" applyFont="1" applyFill="1"/>
    <xf numFmtId="171" fontId="82" fillId="70" borderId="0" xfId="2" applyNumberFormat="1" applyFont="1" applyFill="1"/>
    <xf numFmtId="0" fontId="103" fillId="0" borderId="0" xfId="0" applyFont="1"/>
    <xf numFmtId="164" fontId="95" fillId="64" borderId="0" xfId="3" applyNumberFormat="1" applyFont="1" applyFill="1"/>
    <xf numFmtId="0" fontId="104" fillId="0" borderId="0" xfId="0" applyFont="1" applyFill="1"/>
    <xf numFmtId="188" fontId="102" fillId="64" borderId="0" xfId="0" applyNumberFormat="1" applyFont="1" applyFill="1"/>
    <xf numFmtId="171" fontId="102" fillId="64" borderId="0" xfId="2" applyNumberFormat="1" applyFont="1" applyFill="1"/>
    <xf numFmtId="171" fontId="83" fillId="0" borderId="0" xfId="2" applyNumberFormat="1" applyFont="1" applyFill="1"/>
    <xf numFmtId="171" fontId="83" fillId="0" borderId="0" xfId="2" applyNumberFormat="1" applyFont="1"/>
    <xf numFmtId="0" fontId="82" fillId="0" borderId="0" xfId="0" applyFont="1" applyFill="1" applyAlignment="1">
      <alignment horizontal="right" wrapText="1"/>
    </xf>
    <xf numFmtId="0" fontId="102" fillId="71" borderId="0" xfId="0" applyFont="1" applyFill="1"/>
    <xf numFmtId="0" fontId="83" fillId="71" borderId="0" xfId="0" applyFont="1" applyFill="1"/>
    <xf numFmtId="0" fontId="105" fillId="71" borderId="0" xfId="0" applyFont="1" applyFill="1" applyAlignment="1">
      <alignment wrapText="1"/>
    </xf>
    <xf numFmtId="188" fontId="83" fillId="71" borderId="0" xfId="0" applyNumberFormat="1" applyFont="1" applyFill="1"/>
    <xf numFmtId="171" fontId="83" fillId="71" borderId="0" xfId="0" applyNumberFormat="1" applyFont="1" applyFill="1"/>
    <xf numFmtId="187" fontId="83" fillId="71" borderId="0" xfId="0" applyNumberFormat="1" applyFont="1" applyFill="1"/>
    <xf numFmtId="171" fontId="82" fillId="71" borderId="0" xfId="2" applyNumberFormat="1" applyFont="1" applyFill="1"/>
    <xf numFmtId="0" fontId="83" fillId="71" borderId="0" xfId="0" applyFont="1" applyFill="1" applyAlignment="1">
      <alignment wrapText="1"/>
    </xf>
    <xf numFmtId="43" fontId="83" fillId="71" borderId="0" xfId="0" applyNumberFormat="1" applyFont="1" applyFill="1"/>
    <xf numFmtId="0" fontId="83" fillId="64" borderId="0" xfId="0" applyFont="1" applyFill="1" applyAlignment="1"/>
    <xf numFmtId="187" fontId="82" fillId="0" borderId="0" xfId="1" applyNumberFormat="1" applyFont="1"/>
    <xf numFmtId="187" fontId="83" fillId="0" borderId="0" xfId="0" applyNumberFormat="1" applyFont="1"/>
    <xf numFmtId="43" fontId="82" fillId="0" borderId="0" xfId="1" applyFont="1"/>
    <xf numFmtId="43" fontId="83" fillId="0" borderId="0" xfId="1" applyFont="1"/>
    <xf numFmtId="43" fontId="82" fillId="0" borderId="0" xfId="0" applyNumberFormat="1" applyFont="1"/>
    <xf numFmtId="38" fontId="83" fillId="0" borderId="0" xfId="2" applyNumberFormat="1" applyFont="1"/>
    <xf numFmtId="171" fontId="82" fillId="64" borderId="0" xfId="2" applyNumberFormat="1" applyFont="1" applyFill="1" applyAlignment="1">
      <alignment horizontal="right"/>
    </xf>
    <xf numFmtId="4" fontId="83" fillId="11" borderId="0" xfId="0" applyNumberFormat="1" applyFont="1" applyFill="1"/>
    <xf numFmtId="0" fontId="83" fillId="69" borderId="0" xfId="0" applyFont="1" applyFill="1" applyAlignment="1">
      <alignment horizontal="right"/>
    </xf>
    <xf numFmtId="40" fontId="83" fillId="70" borderId="0" xfId="0" applyNumberFormat="1" applyFont="1" applyFill="1"/>
    <xf numFmtId="188" fontId="83" fillId="0" borderId="0" xfId="0" applyNumberFormat="1" applyFont="1" applyFill="1"/>
    <xf numFmtId="171" fontId="82" fillId="0" borderId="0" xfId="2" applyNumberFormat="1" applyFont="1" applyFill="1"/>
    <xf numFmtId="0" fontId="87" fillId="0" borderId="0" xfId="0" applyFont="1" applyFill="1" applyAlignment="1">
      <alignment horizontal="left"/>
    </xf>
    <xf numFmtId="0" fontId="82" fillId="72" borderId="0" xfId="0" applyFont="1" applyFill="1"/>
    <xf numFmtId="0" fontId="83" fillId="72" borderId="0" xfId="0" applyFont="1" applyFill="1"/>
    <xf numFmtId="0" fontId="82" fillId="72" borderId="0" xfId="0" applyFont="1" applyFill="1" applyAlignment="1">
      <alignment horizontal="right"/>
    </xf>
    <xf numFmtId="171" fontId="82" fillId="72" borderId="52" xfId="2" applyNumberFormat="1" applyFont="1" applyFill="1" applyBorder="1"/>
    <xf numFmtId="188" fontId="83" fillId="72" borderId="0" xfId="0" applyNumberFormat="1" applyFont="1" applyFill="1"/>
    <xf numFmtId="171" fontId="82" fillId="72" borderId="0" xfId="2" applyNumberFormat="1" applyFont="1" applyFill="1"/>
    <xf numFmtId="171" fontId="83" fillId="0" borderId="19" xfId="0" applyNumberFormat="1" applyFont="1" applyBorder="1"/>
    <xf numFmtId="164" fontId="95" fillId="64" borderId="19" xfId="3" applyNumberFormat="1" applyFont="1" applyFill="1" applyBorder="1"/>
    <xf numFmtId="0" fontId="106" fillId="11" borderId="48" xfId="0" applyFont="1" applyFill="1" applyBorder="1" applyAlignment="1">
      <alignment horizontal="right"/>
    </xf>
    <xf numFmtId="38" fontId="83" fillId="64" borderId="0" xfId="0" applyNumberFormat="1" applyFont="1" applyFill="1"/>
    <xf numFmtId="171" fontId="106" fillId="11" borderId="52" xfId="2" applyNumberFormat="1" applyFont="1" applyFill="1" applyBorder="1"/>
    <xf numFmtId="0" fontId="86" fillId="0" borderId="0" xfId="0" applyFont="1" applyAlignment="1">
      <alignment horizontal="left"/>
    </xf>
    <xf numFmtId="39" fontId="16" fillId="0" borderId="0" xfId="0" applyNumberFormat="1" applyFont="1" applyFill="1" applyBorder="1"/>
    <xf numFmtId="44" fontId="15" fillId="0" borderId="19" xfId="2" applyFont="1" applyFill="1" applyBorder="1" applyProtection="1">
      <protection locked="0"/>
    </xf>
    <xf numFmtId="43" fontId="16" fillId="0" borderId="0" xfId="1" applyFont="1" applyFill="1" applyBorder="1" applyProtection="1">
      <protection locked="0"/>
    </xf>
    <xf numFmtId="43" fontId="34" fillId="0" borderId="0" xfId="1" applyFont="1" applyFill="1" applyBorder="1"/>
    <xf numFmtId="43" fontId="16" fillId="0" borderId="0" xfId="1" applyFont="1" applyBorder="1"/>
    <xf numFmtId="0" fontId="0" fillId="0" borderId="26" xfId="0" applyFont="1" applyFill="1" applyBorder="1"/>
    <xf numFmtId="0" fontId="0" fillId="0" borderId="0" xfId="0" applyFont="1" applyFill="1" applyBorder="1"/>
    <xf numFmtId="0" fontId="14" fillId="0" borderId="0" xfId="0" applyFont="1" applyFill="1" applyBorder="1" applyAlignment="1">
      <alignment horizontal="left"/>
    </xf>
    <xf numFmtId="172" fontId="14" fillId="0" borderId="0" xfId="2" quotePrefix="1" applyNumberFormat="1" applyFont="1" applyFill="1" applyBorder="1" applyAlignment="1">
      <alignment horizontal="right"/>
    </xf>
    <xf numFmtId="0" fontId="108" fillId="0" borderId="0" xfId="0" applyFont="1" applyFill="1"/>
    <xf numFmtId="169" fontId="5" fillId="24" borderId="26" xfId="59" applyNumberFormat="1" applyFont="1" applyFill="1" applyBorder="1" applyAlignment="1">
      <alignment horizontal="center"/>
    </xf>
    <xf numFmtId="0" fontId="5" fillId="24" borderId="26" xfId="59" applyFont="1" applyFill="1" applyBorder="1" applyAlignment="1">
      <alignment horizontal="center"/>
    </xf>
    <xf numFmtId="0" fontId="109" fillId="0" borderId="0" xfId="58" applyFont="1" applyFill="1" applyAlignment="1" applyProtection="1"/>
    <xf numFmtId="0" fontId="80" fillId="0" borderId="0" xfId="0" applyFont="1" applyFill="1" applyAlignment="1" applyProtection="1">
      <alignment horizontal="right"/>
      <protection locked="0"/>
    </xf>
    <xf numFmtId="0" fontId="0" fillId="67" borderId="26" xfId="0" applyFill="1" applyBorder="1"/>
    <xf numFmtId="0" fontId="37" fillId="0" borderId="0" xfId="0" applyFont="1" applyFill="1"/>
    <xf numFmtId="0" fontId="32" fillId="26" borderId="0" xfId="0" applyFont="1" applyFill="1" applyBorder="1" applyAlignment="1" applyProtection="1">
      <protection locked="0"/>
    </xf>
    <xf numFmtId="186" fontId="11" fillId="0" borderId="0" xfId="1" applyNumberFormat="1" applyFont="1" applyFill="1" applyBorder="1" applyAlignment="1">
      <alignment vertical="center"/>
    </xf>
    <xf numFmtId="0" fontId="40" fillId="0" borderId="0" xfId="0" applyFont="1" applyFill="1"/>
    <xf numFmtId="168" fontId="3" fillId="24" borderId="46" xfId="59" applyNumberFormat="1" applyFont="1" applyFill="1" applyBorder="1" applyAlignment="1">
      <alignment vertical="center"/>
    </xf>
    <xf numFmtId="0" fontId="110" fillId="0" borderId="0" xfId="0" applyFont="1" applyFill="1"/>
    <xf numFmtId="0" fontId="2" fillId="24" borderId="34" xfId="59" applyFont="1" applyFill="1" applyBorder="1"/>
    <xf numFmtId="1" fontId="14" fillId="0" borderId="0" xfId="0" applyNumberFormat="1" applyFont="1" applyFill="1" applyBorder="1"/>
    <xf numFmtId="43" fontId="16" fillId="0" borderId="0" xfId="1" applyFont="1" applyFill="1" applyBorder="1" applyAlignment="1"/>
    <xf numFmtId="43" fontId="30" fillId="0" borderId="0" xfId="1" applyFont="1" applyFill="1" applyBorder="1" applyAlignment="1"/>
    <xf numFmtId="43" fontId="30" fillId="0" borderId="0" xfId="1" applyFont="1" applyFill="1" applyBorder="1"/>
    <xf numFmtId="1" fontId="14" fillId="0" borderId="15" xfId="2" applyNumberFormat="1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>
      <alignment horizontal="right"/>
    </xf>
    <xf numFmtId="165" fontId="14" fillId="0" borderId="15" xfId="0" applyNumberFormat="1" applyFont="1" applyFill="1" applyBorder="1"/>
    <xf numFmtId="0" fontId="14" fillId="0" borderId="6" xfId="0" applyFont="1" applyFill="1" applyBorder="1"/>
    <xf numFmtId="44" fontId="14" fillId="68" borderId="6" xfId="2" applyFont="1" applyFill="1" applyBorder="1"/>
    <xf numFmtId="44" fontId="14" fillId="0" borderId="18" xfId="2" applyFont="1" applyFill="1" applyBorder="1"/>
    <xf numFmtId="0" fontId="14" fillId="73" borderId="6" xfId="0" applyFont="1" applyFill="1" applyBorder="1"/>
    <xf numFmtId="0" fontId="14" fillId="73" borderId="6" xfId="0" applyFont="1" applyFill="1" applyBorder="1" applyAlignment="1">
      <alignment horizontal="left"/>
    </xf>
    <xf numFmtId="172" fontId="14" fillId="73" borderId="6" xfId="2" applyNumberFormat="1" applyFont="1" applyFill="1" applyBorder="1" applyAlignment="1">
      <alignment horizontal="right"/>
    </xf>
    <xf numFmtId="44" fontId="15" fillId="0" borderId="11" xfId="0" applyNumberFormat="1" applyFont="1" applyFill="1" applyBorder="1" applyAlignment="1">
      <alignment horizontal="right"/>
    </xf>
    <xf numFmtId="43" fontId="0" fillId="0" borderId="26" xfId="1" applyFont="1" applyFill="1" applyBorder="1"/>
    <xf numFmtId="187" fontId="0" fillId="0" borderId="0" xfId="0" applyNumberFormat="1" applyFont="1" applyFill="1"/>
    <xf numFmtId="0" fontId="107" fillId="0" borderId="0" xfId="0" applyFont="1" applyFill="1" applyBorder="1"/>
    <xf numFmtId="166" fontId="75" fillId="0" borderId="0" xfId="0" applyNumberFormat="1" applyFont="1" applyFill="1" applyBorder="1"/>
    <xf numFmtId="14" fontId="75" fillId="0" borderId="26" xfId="0" quotePrefix="1" applyNumberFormat="1" applyFont="1" applyFill="1" applyBorder="1"/>
    <xf numFmtId="0" fontId="14" fillId="4" borderId="0" xfId="0" applyFont="1" applyFill="1"/>
    <xf numFmtId="0" fontId="15" fillId="4" borderId="0" xfId="0" applyFont="1" applyFill="1" applyProtection="1">
      <protection locked="0"/>
    </xf>
    <xf numFmtId="173" fontId="77" fillId="0" borderId="0" xfId="0" applyNumberFormat="1" applyFont="1" applyAlignment="1">
      <alignment horizontal="left"/>
    </xf>
    <xf numFmtId="173" fontId="78" fillId="0" borderId="0" xfId="44" applyNumberFormat="1" applyFont="1" applyAlignment="1">
      <alignment horizontal="left"/>
    </xf>
    <xf numFmtId="173" fontId="78" fillId="0" borderId="0" xfId="44" applyNumberFormat="1" applyFont="1" applyBorder="1" applyAlignment="1">
      <alignment horizontal="left"/>
    </xf>
    <xf numFmtId="173" fontId="79" fillId="0" borderId="0" xfId="44" applyNumberFormat="1" applyFont="1" applyBorder="1" applyAlignment="1">
      <alignment horizontal="left"/>
    </xf>
    <xf numFmtId="173" fontId="13" fillId="0" borderId="0" xfId="44" applyNumberFormat="1" applyBorder="1" applyAlignment="1">
      <alignment horizontal="left"/>
    </xf>
    <xf numFmtId="173" fontId="79" fillId="0" borderId="0" xfId="44" applyNumberFormat="1" applyFont="1" applyFill="1" applyBorder="1" applyAlignment="1">
      <alignment horizontal="left"/>
    </xf>
    <xf numFmtId="173" fontId="75" fillId="0" borderId="0" xfId="44" applyNumberFormat="1" applyFont="1" applyAlignment="1">
      <alignment horizontal="left"/>
    </xf>
    <xf numFmtId="173" fontId="75" fillId="66" borderId="0" xfId="44" applyNumberFormat="1" applyFont="1" applyFill="1" applyAlignment="1">
      <alignment horizontal="center"/>
    </xf>
    <xf numFmtId="173" fontId="75" fillId="0" borderId="0" xfId="44" applyNumberFormat="1" applyFont="1" applyAlignment="1"/>
    <xf numFmtId="173" fontId="75" fillId="0" borderId="0" xfId="44" applyNumberFormat="1" applyFont="1"/>
    <xf numFmtId="173" fontId="13" fillId="0" borderId="0" xfId="44" applyNumberFormat="1" applyFont="1" applyBorder="1" applyAlignment="1">
      <alignment horizontal="left"/>
    </xf>
    <xf numFmtId="173" fontId="13" fillId="0" borderId="0" xfId="44" applyNumberFormat="1" applyFont="1" applyAlignment="1"/>
    <xf numFmtId="189" fontId="13" fillId="0" borderId="0" xfId="44" applyNumberFormat="1" applyFont="1" applyAlignment="1">
      <alignment horizontal="left"/>
    </xf>
    <xf numFmtId="189" fontId="13" fillId="0" borderId="0" xfId="44" applyNumberFormat="1" applyFont="1" applyBorder="1" applyAlignment="1">
      <alignment horizontal="left"/>
    </xf>
    <xf numFmtId="189" fontId="13" fillId="0" borderId="0" xfId="44" applyNumberFormat="1" applyFont="1" applyAlignment="1"/>
    <xf numFmtId="189" fontId="13" fillId="0" borderId="0" xfId="44" applyNumberFormat="1" applyAlignment="1"/>
    <xf numFmtId="189" fontId="13" fillId="0" borderId="0" xfId="44" applyNumberFormat="1"/>
    <xf numFmtId="173" fontId="75" fillId="0" borderId="0" xfId="44" applyNumberFormat="1" applyFont="1" applyFill="1" applyBorder="1" applyAlignment="1">
      <alignment horizontal="left"/>
    </xf>
    <xf numFmtId="173" fontId="76" fillId="0" borderId="0" xfId="44" applyNumberFormat="1" applyFont="1" applyAlignment="1">
      <alignment horizontal="left"/>
    </xf>
    <xf numFmtId="173" fontId="76" fillId="0" borderId="0" xfId="44" applyNumberFormat="1" applyFont="1" applyAlignment="1"/>
    <xf numFmtId="173" fontId="76" fillId="0" borderId="0" xfId="44" applyNumberFormat="1" applyFont="1"/>
    <xf numFmtId="173" fontId="76" fillId="0" borderId="8" xfId="44" applyNumberFormat="1" applyFont="1" applyBorder="1" applyAlignment="1"/>
    <xf numFmtId="173" fontId="75" fillId="0" borderId="11" xfId="44" applyNumberFormat="1" applyFont="1" applyBorder="1" applyAlignment="1"/>
    <xf numFmtId="185" fontId="13" fillId="74" borderId="0" xfId="44" applyNumberFormat="1" applyFont="1" applyFill="1" applyAlignment="1"/>
    <xf numFmtId="168" fontId="0" fillId="24" borderId="16" xfId="44" applyNumberFormat="1" applyFont="1" applyFill="1" applyBorder="1"/>
    <xf numFmtId="0" fontId="1" fillId="24" borderId="32" xfId="59" applyFont="1" applyFill="1" applyBorder="1"/>
    <xf numFmtId="189" fontId="0" fillId="0" borderId="0" xfId="44" applyNumberFormat="1" applyFont="1" applyAlignment="1">
      <alignment horizontal="left"/>
    </xf>
    <xf numFmtId="0" fontId="75" fillId="0" borderId="26" xfId="44" applyFont="1" applyFill="1" applyBorder="1" applyAlignment="1">
      <alignment horizontal="left"/>
    </xf>
    <xf numFmtId="0" fontId="14" fillId="0" borderId="0" xfId="0" applyFont="1" applyFill="1" applyAlignment="1" applyProtection="1">
      <alignment horizontal="left"/>
      <protection locked="0"/>
    </xf>
    <xf numFmtId="0" fontId="15" fillId="0" borderId="0" xfId="0" applyFont="1" applyFill="1" applyAlignment="1">
      <alignment horizontal="left" wrapText="1"/>
    </xf>
    <xf numFmtId="0" fontId="14" fillId="0" borderId="0" xfId="0" quotePrefix="1" applyFont="1" applyFill="1"/>
    <xf numFmtId="0" fontId="14" fillId="0" borderId="0" xfId="0" applyFont="1" applyFill="1" applyAlignment="1">
      <alignment horizontal="left"/>
    </xf>
    <xf numFmtId="44" fontId="14" fillId="0" borderId="1" xfId="0" applyNumberFormat="1" applyFont="1" applyFill="1" applyBorder="1"/>
    <xf numFmtId="172" fontId="14" fillId="0" borderId="0" xfId="2" applyNumberFormat="1" applyFont="1" applyFill="1" applyBorder="1"/>
    <xf numFmtId="0" fontId="13" fillId="0" borderId="0" xfId="209" applyFont="1" applyFill="1"/>
    <xf numFmtId="0" fontId="13" fillId="0" borderId="39" xfId="209" applyFont="1" applyFill="1" applyBorder="1" applyAlignment="1">
      <alignment horizontal="center"/>
    </xf>
    <xf numFmtId="172" fontId="13" fillId="0" borderId="44" xfId="1" applyNumberFormat="1" applyFont="1" applyFill="1" applyBorder="1"/>
    <xf numFmtId="44" fontId="13" fillId="0" borderId="4" xfId="2" applyFont="1" applyFill="1" applyBorder="1" applyAlignment="1">
      <alignment horizontal="center"/>
    </xf>
    <xf numFmtId="172" fontId="13" fillId="0" borderId="38" xfId="209" applyNumberFormat="1" applyFont="1" applyFill="1" applyBorder="1"/>
    <xf numFmtId="172" fontId="13" fillId="0" borderId="0" xfId="209" applyNumberFormat="1" applyFont="1" applyFill="1" applyBorder="1"/>
    <xf numFmtId="0" fontId="13" fillId="73" borderId="0" xfId="209" applyFont="1" applyFill="1"/>
    <xf numFmtId="0" fontId="75" fillId="73" borderId="0" xfId="209" applyFont="1" applyFill="1" applyAlignment="1">
      <alignment horizontal="center"/>
    </xf>
    <xf numFmtId="0" fontId="75" fillId="73" borderId="0" xfId="210" quotePrefix="1" applyFont="1" applyFill="1" applyAlignment="1">
      <alignment horizontal="center"/>
    </xf>
    <xf numFmtId="0" fontId="13" fillId="75" borderId="0" xfId="209" applyFont="1" applyFill="1"/>
    <xf numFmtId="0" fontId="13" fillId="76" borderId="0" xfId="209" applyFont="1" applyFill="1" applyAlignment="1" applyProtection="1">
      <alignment horizontal="left"/>
    </xf>
    <xf numFmtId="0" fontId="13" fillId="76" borderId="0" xfId="209" applyFont="1" applyFill="1" applyAlignment="1"/>
    <xf numFmtId="17" fontId="111" fillId="75" borderId="0" xfId="209" quotePrefix="1" applyNumberFormat="1" applyFont="1" applyFill="1" applyAlignment="1" applyProtection="1"/>
    <xf numFmtId="0" fontId="111" fillId="75" borderId="0" xfId="209" applyFont="1" applyFill="1" applyAlignment="1"/>
    <xf numFmtId="0" fontId="111" fillId="75" borderId="0" xfId="209" applyFont="1" applyFill="1" applyProtection="1"/>
    <xf numFmtId="0" fontId="111" fillId="75" borderId="0" xfId="209" applyFont="1" applyFill="1"/>
    <xf numFmtId="190" fontId="111" fillId="75" borderId="0" xfId="209" applyNumberFormat="1" applyFont="1" applyFill="1" applyBorder="1" applyProtection="1"/>
    <xf numFmtId="0" fontId="111" fillId="75" borderId="0" xfId="209" applyFont="1" applyFill="1" applyAlignment="1" applyProtection="1">
      <alignment horizontal="left"/>
    </xf>
    <xf numFmtId="17" fontId="111" fillId="75" borderId="0" xfId="209" applyNumberFormat="1" applyFont="1" applyFill="1" applyAlignment="1" applyProtection="1">
      <alignment horizontal="left"/>
    </xf>
    <xf numFmtId="0" fontId="13" fillId="75" borderId="0" xfId="209" applyFont="1" applyFill="1" applyAlignment="1"/>
    <xf numFmtId="17" fontId="111" fillId="75" borderId="0" xfId="209" quotePrefix="1" applyNumberFormat="1" applyFont="1" applyFill="1" applyAlignment="1" applyProtection="1">
      <alignment horizontal="left"/>
    </xf>
    <xf numFmtId="0" fontId="111" fillId="73" borderId="0" xfId="209" applyFont="1" applyFill="1"/>
    <xf numFmtId="0" fontId="111" fillId="73" borderId="0" xfId="209" applyFont="1" applyFill="1" applyBorder="1" applyProtection="1"/>
    <xf numFmtId="0" fontId="111" fillId="73" borderId="0" xfId="209" applyFont="1" applyFill="1" applyProtection="1"/>
    <xf numFmtId="0" fontId="107" fillId="75" borderId="0" xfId="209" applyFont="1" applyFill="1" applyAlignment="1">
      <alignment horizontal="center"/>
    </xf>
    <xf numFmtId="0" fontId="107" fillId="75" borderId="0" xfId="210" applyFont="1" applyFill="1" applyAlignment="1">
      <alignment horizontal="center"/>
    </xf>
    <xf numFmtId="0" fontId="13" fillId="73" borderId="0" xfId="209" applyFont="1" applyFill="1" applyAlignment="1"/>
    <xf numFmtId="0" fontId="111" fillId="73" borderId="0" xfId="209" applyFont="1" applyFill="1" applyBorder="1" applyAlignment="1" applyProtection="1">
      <alignment horizontal="right"/>
    </xf>
    <xf numFmtId="0" fontId="111" fillId="73" borderId="0" xfId="209" applyFont="1" applyFill="1" applyBorder="1" applyAlignment="1" applyProtection="1">
      <alignment horizontal="left"/>
    </xf>
    <xf numFmtId="0" fontId="112" fillId="75" borderId="0" xfId="209" applyFont="1" applyFill="1" applyBorder="1" applyAlignment="1" applyProtection="1">
      <alignment horizontal="right"/>
    </xf>
    <xf numFmtId="0" fontId="13" fillId="75" borderId="0" xfId="210" applyFont="1" applyFill="1" applyAlignment="1">
      <alignment horizontal="center"/>
    </xf>
    <xf numFmtId="43" fontId="13" fillId="75" borderId="0" xfId="210" applyNumberFormat="1" applyFont="1" applyFill="1" applyAlignment="1">
      <alignment horizontal="center" vertical="top"/>
    </xf>
    <xf numFmtId="0" fontId="13" fillId="75" borderId="0" xfId="210" applyFont="1" applyFill="1" applyAlignment="1">
      <alignment vertical="top"/>
    </xf>
    <xf numFmtId="0" fontId="13" fillId="0" borderId="0" xfId="210" applyFont="1" applyAlignment="1"/>
    <xf numFmtId="0" fontId="13" fillId="73" borderId="0" xfId="210" applyFont="1" applyFill="1" applyAlignment="1"/>
    <xf numFmtId="0" fontId="13" fillId="73" borderId="0" xfId="210" applyFill="1" applyAlignment="1"/>
    <xf numFmtId="44" fontId="111" fillId="75" borderId="0" xfId="209" applyNumberFormat="1" applyFont="1" applyFill="1" applyBorder="1" applyAlignment="1" applyProtection="1">
      <alignment horizontal="right"/>
    </xf>
    <xf numFmtId="10" fontId="111" fillId="75" borderId="0" xfId="209" applyNumberFormat="1" applyFont="1" applyFill="1" applyAlignment="1">
      <alignment horizontal="center"/>
    </xf>
    <xf numFmtId="0" fontId="13" fillId="73" borderId="0" xfId="210" applyFill="1" applyBorder="1"/>
    <xf numFmtId="0" fontId="13" fillId="73" borderId="0" xfId="209" applyFont="1" applyFill="1" applyBorder="1"/>
    <xf numFmtId="17" fontId="13" fillId="73" borderId="2" xfId="210" quotePrefix="1" applyNumberFormat="1" applyFill="1" applyBorder="1" applyAlignment="1"/>
    <xf numFmtId="17" fontId="13" fillId="73" borderId="3" xfId="210" quotePrefix="1" applyNumberFormat="1" applyFill="1" applyBorder="1" applyAlignment="1"/>
    <xf numFmtId="17" fontId="13" fillId="73" borderId="3" xfId="210" quotePrefix="1" applyNumberFormat="1" applyFill="1" applyBorder="1" applyAlignment="1">
      <alignment horizontal="center"/>
    </xf>
    <xf numFmtId="17" fontId="13" fillId="73" borderId="5" xfId="210" quotePrefix="1" applyNumberFormat="1" applyFill="1" applyBorder="1" applyAlignment="1"/>
    <xf numFmtId="0" fontId="13" fillId="73" borderId="0" xfId="210" applyFill="1" applyBorder="1" applyAlignment="1">
      <alignment horizontal="center"/>
    </xf>
    <xf numFmtId="0" fontId="13" fillId="73" borderId="46" xfId="210" applyFill="1" applyBorder="1" applyAlignment="1">
      <alignment horizontal="center"/>
    </xf>
    <xf numFmtId="0" fontId="13" fillId="73" borderId="64" xfId="210" applyFill="1" applyBorder="1" applyAlignment="1">
      <alignment horizontal="center"/>
    </xf>
    <xf numFmtId="0" fontId="111" fillId="73" borderId="64" xfId="209" applyFont="1" applyFill="1" applyBorder="1" applyAlignment="1">
      <alignment horizontal="center"/>
    </xf>
    <xf numFmtId="0" fontId="13" fillId="75" borderId="64" xfId="209" applyFont="1" applyFill="1" applyBorder="1" applyAlignment="1">
      <alignment horizontal="center"/>
    </xf>
    <xf numFmtId="0" fontId="111" fillId="73" borderId="47" xfId="209" applyFont="1" applyFill="1" applyBorder="1" applyAlignment="1" applyProtection="1">
      <alignment horizontal="center"/>
    </xf>
    <xf numFmtId="0" fontId="13" fillId="73" borderId="0" xfId="210" applyFill="1"/>
    <xf numFmtId="0" fontId="13" fillId="73" borderId="54" xfId="210" applyFill="1" applyBorder="1" applyAlignment="1">
      <alignment horizontal="center"/>
    </xf>
    <xf numFmtId="0" fontId="13" fillId="73" borderId="0" xfId="209" applyFont="1" applyFill="1" applyBorder="1" applyAlignment="1">
      <alignment horizontal="center"/>
    </xf>
    <xf numFmtId="0" fontId="13" fillId="73" borderId="0" xfId="210" applyFont="1" applyFill="1" applyBorder="1" applyAlignment="1">
      <alignment horizontal="center"/>
    </xf>
    <xf numFmtId="0" fontId="111" fillId="73" borderId="4" xfId="209" applyFont="1" applyFill="1" applyBorder="1" applyAlignment="1" applyProtection="1">
      <alignment horizontal="center"/>
    </xf>
    <xf numFmtId="0" fontId="13" fillId="73" borderId="46" xfId="210" applyFill="1" applyBorder="1"/>
    <xf numFmtId="0" fontId="13" fillId="73" borderId="47" xfId="209" applyFont="1" applyFill="1" applyBorder="1"/>
    <xf numFmtId="0" fontId="13" fillId="73" borderId="0" xfId="210" applyFill="1" applyBorder="1" applyAlignment="1">
      <alignment horizontal="left"/>
    </xf>
    <xf numFmtId="0" fontId="111" fillId="73" borderId="0" xfId="209" applyFont="1" applyFill="1" applyBorder="1" applyAlignment="1">
      <alignment horizontal="center"/>
    </xf>
    <xf numFmtId="0" fontId="13" fillId="73" borderId="46" xfId="210" quotePrefix="1" applyFill="1" applyBorder="1"/>
    <xf numFmtId="172" fontId="13" fillId="76" borderId="46" xfId="210" applyNumberFormat="1" applyFont="1" applyFill="1" applyBorder="1"/>
    <xf numFmtId="172" fontId="13" fillId="73" borderId="64" xfId="210" applyNumberFormat="1" applyFill="1" applyBorder="1"/>
    <xf numFmtId="0" fontId="13" fillId="73" borderId="4" xfId="209" applyFont="1" applyFill="1" applyBorder="1"/>
    <xf numFmtId="172" fontId="13" fillId="73" borderId="0" xfId="210" applyNumberFormat="1" applyFill="1" applyBorder="1"/>
    <xf numFmtId="0" fontId="40" fillId="75" borderId="50" xfId="209" applyFont="1" applyFill="1" applyBorder="1"/>
    <xf numFmtId="0" fontId="40" fillId="75" borderId="51" xfId="209" applyFont="1" applyFill="1" applyBorder="1"/>
    <xf numFmtId="172" fontId="40" fillId="75" borderId="50" xfId="209" applyNumberFormat="1" applyFont="1" applyFill="1" applyBorder="1"/>
    <xf numFmtId="0" fontId="13" fillId="75" borderId="1" xfId="209" applyFont="1" applyFill="1" applyBorder="1"/>
    <xf numFmtId="172" fontId="13" fillId="73" borderId="0" xfId="210" applyNumberFormat="1" applyFill="1" applyBorder="1" applyAlignment="1">
      <alignment horizontal="center"/>
    </xf>
    <xf numFmtId="0" fontId="13" fillId="73" borderId="46" xfId="209" applyFont="1" applyFill="1" applyBorder="1" applyProtection="1"/>
    <xf numFmtId="0" fontId="13" fillId="75" borderId="64" xfId="209" applyFont="1" applyFill="1" applyBorder="1"/>
    <xf numFmtId="0" fontId="111" fillId="73" borderId="64" xfId="209" applyFont="1" applyFill="1" applyBorder="1" applyProtection="1"/>
    <xf numFmtId="0" fontId="13" fillId="73" borderId="47" xfId="210" applyFill="1" applyBorder="1"/>
    <xf numFmtId="0" fontId="75" fillId="73" borderId="50" xfId="209" applyFont="1" applyFill="1" applyBorder="1" applyProtection="1"/>
    <xf numFmtId="0" fontId="75" fillId="75" borderId="1" xfId="209" applyFont="1" applyFill="1" applyBorder="1"/>
    <xf numFmtId="0" fontId="113" fillId="73" borderId="1" xfId="209" applyFont="1" applyFill="1" applyBorder="1" applyProtection="1"/>
    <xf numFmtId="172" fontId="75" fillId="73" borderId="51" xfId="210" applyNumberFormat="1" applyFont="1" applyFill="1" applyBorder="1" applyAlignment="1">
      <alignment horizontal="center"/>
    </xf>
    <xf numFmtId="0" fontId="13" fillId="73" borderId="0" xfId="209" applyFont="1" applyFill="1" applyBorder="1" applyProtection="1"/>
    <xf numFmtId="0" fontId="13" fillId="73" borderId="0" xfId="210" applyFont="1" applyFill="1"/>
    <xf numFmtId="0" fontId="13" fillId="73" borderId="0" xfId="210" quotePrefix="1" applyFont="1" applyFill="1" applyAlignment="1">
      <alignment horizontal="left"/>
    </xf>
    <xf numFmtId="0" fontId="114" fillId="75" borderId="0" xfId="209" applyFont="1" applyFill="1"/>
    <xf numFmtId="0" fontId="111" fillId="75" borderId="0" xfId="209" applyFont="1" applyFill="1" applyAlignment="1">
      <alignment horizontal="right"/>
    </xf>
    <xf numFmtId="0" fontId="111" fillId="75" borderId="0" xfId="209" applyFont="1" applyFill="1" applyAlignment="1">
      <alignment horizontal="left"/>
    </xf>
    <xf numFmtId="0" fontId="111" fillId="75" borderId="0" xfId="209" applyFont="1" applyFill="1" applyBorder="1" applyProtection="1"/>
    <xf numFmtId="0" fontId="111" fillId="75" borderId="0" xfId="209" applyFont="1" applyFill="1" applyBorder="1"/>
    <xf numFmtId="39" fontId="13" fillId="75" borderId="46" xfId="209" applyNumberFormat="1" applyFont="1" applyFill="1" applyBorder="1"/>
    <xf numFmtId="0" fontId="13" fillId="75" borderId="64" xfId="209" applyFont="1" applyFill="1" applyBorder="1" applyAlignment="1">
      <alignment horizontal="right"/>
    </xf>
    <xf numFmtId="190" fontId="13" fillId="2" borderId="47" xfId="209" applyNumberFormat="1" applyFont="1" applyFill="1" applyBorder="1" applyProtection="1"/>
    <xf numFmtId="0" fontId="13" fillId="75" borderId="54" xfId="209" applyFont="1" applyFill="1" applyBorder="1"/>
    <xf numFmtId="0" fontId="13" fillId="75" borderId="0" xfId="209" applyFont="1" applyFill="1" applyBorder="1"/>
    <xf numFmtId="0" fontId="13" fillId="75" borderId="0" xfId="209" applyFont="1" applyFill="1" applyBorder="1" applyAlignment="1" applyProtection="1">
      <alignment horizontal="right"/>
    </xf>
    <xf numFmtId="190" fontId="13" fillId="75" borderId="4" xfId="209" applyNumberFormat="1" applyFont="1" applyFill="1" applyBorder="1" applyProtection="1"/>
    <xf numFmtId="10" fontId="13" fillId="75" borderId="4" xfId="209" applyNumberFormat="1" applyFont="1" applyFill="1" applyBorder="1" applyProtection="1"/>
    <xf numFmtId="0" fontId="13" fillId="75" borderId="50" xfId="209" applyFont="1" applyFill="1" applyBorder="1"/>
    <xf numFmtId="2" fontId="13" fillId="75" borderId="1" xfId="209" applyNumberFormat="1" applyFont="1" applyFill="1" applyBorder="1" applyAlignment="1">
      <alignment horizontal="right"/>
    </xf>
    <xf numFmtId="0" fontId="42" fillId="75" borderId="1" xfId="209" applyFont="1" applyFill="1" applyBorder="1" applyAlignment="1">
      <alignment horizontal="right"/>
    </xf>
    <xf numFmtId="190" fontId="13" fillId="75" borderId="51" xfId="209" applyNumberFormat="1" applyFont="1" applyFill="1" applyBorder="1" applyProtection="1"/>
    <xf numFmtId="44" fontId="111" fillId="75" borderId="0" xfId="209" applyNumberFormat="1" applyFont="1" applyFill="1" applyBorder="1" applyProtection="1"/>
    <xf numFmtId="0" fontId="111" fillId="75" borderId="0" xfId="209" quotePrefix="1" applyFont="1" applyFill="1" applyBorder="1" applyAlignment="1" applyProtection="1">
      <alignment horizontal="left"/>
    </xf>
    <xf numFmtId="0" fontId="16" fillId="75" borderId="0" xfId="209" applyFont="1" applyFill="1"/>
    <xf numFmtId="190" fontId="13" fillId="76" borderId="36" xfId="209" applyNumberFormat="1" applyFont="1" applyFill="1" applyBorder="1" applyProtection="1"/>
    <xf numFmtId="43" fontId="13" fillId="75" borderId="0" xfId="1" applyFont="1" applyFill="1"/>
    <xf numFmtId="0" fontId="81" fillId="75" borderId="0" xfId="209" applyFont="1" applyFill="1"/>
    <xf numFmtId="43" fontId="13" fillId="75" borderId="0" xfId="209" applyNumberFormat="1" applyFont="1" applyFill="1"/>
    <xf numFmtId="17" fontId="0" fillId="76" borderId="0" xfId="209" applyNumberFormat="1" applyFont="1" applyFill="1" applyAlignment="1" applyProtection="1"/>
    <xf numFmtId="172" fontId="13" fillId="76" borderId="54" xfId="210" applyNumberFormat="1" applyFont="1" applyFill="1" applyBorder="1"/>
    <xf numFmtId="0" fontId="0" fillId="73" borderId="54" xfId="210" quotePrefix="1" applyFont="1" applyFill="1" applyBorder="1"/>
    <xf numFmtId="43" fontId="75" fillId="0" borderId="26" xfId="1" applyFont="1" applyFill="1" applyBorder="1"/>
    <xf numFmtId="43" fontId="13" fillId="0" borderId="26" xfId="1" applyFont="1" applyFill="1" applyBorder="1"/>
    <xf numFmtId="43" fontId="14" fillId="0" borderId="15" xfId="0" applyNumberFormat="1" applyFont="1" applyFill="1" applyBorder="1"/>
    <xf numFmtId="44" fontId="14" fillId="0" borderId="16" xfId="2" applyFont="1" applyFill="1" applyBorder="1" applyProtection="1">
      <protection locked="0"/>
    </xf>
    <xf numFmtId="0" fontId="13" fillId="0" borderId="0" xfId="0" applyFont="1" applyFill="1" applyBorder="1" applyAlignment="1">
      <alignment vertical="center"/>
    </xf>
    <xf numFmtId="0" fontId="75" fillId="0" borderId="0" xfId="0" applyFont="1" applyFill="1" applyBorder="1" applyAlignment="1">
      <alignment vertical="center"/>
    </xf>
    <xf numFmtId="17" fontId="75" fillId="0" borderId="0" xfId="0" applyNumberFormat="1" applyFont="1" applyFill="1" applyBorder="1" applyAlignment="1">
      <alignment vertical="center"/>
    </xf>
    <xf numFmtId="17" fontId="75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9" fontId="30" fillId="0" borderId="0" xfId="0" applyNumberFormat="1" applyFont="1" applyFill="1" applyBorder="1" applyProtection="1">
      <protection locked="0"/>
    </xf>
    <xf numFmtId="0" fontId="29" fillId="2" borderId="27" xfId="59" applyFont="1" applyFill="1" applyBorder="1" applyAlignment="1">
      <alignment horizontal="left" wrapText="1"/>
    </xf>
    <xf numFmtId="0" fontId="29" fillId="2" borderId="28" xfId="59" applyFont="1" applyFill="1" applyBorder="1" applyAlignment="1">
      <alignment horizontal="left" wrapText="1"/>
    </xf>
    <xf numFmtId="0" fontId="29" fillId="0" borderId="2" xfId="59" applyFont="1" applyBorder="1" applyAlignment="1">
      <alignment horizontal="center"/>
    </xf>
    <xf numFmtId="0" fontId="29" fillId="0" borderId="5" xfId="59" applyFont="1" applyBorder="1" applyAlignment="1">
      <alignment horizontal="center"/>
    </xf>
    <xf numFmtId="0" fontId="29" fillId="0" borderId="10" xfId="59" applyFont="1" applyBorder="1" applyAlignment="1">
      <alignment horizontal="center" vertical="center" wrapText="1"/>
    </xf>
    <xf numFmtId="0" fontId="29" fillId="0" borderId="15" xfId="59" applyFont="1" applyBorder="1" applyAlignment="1">
      <alignment horizontal="center" vertical="center" wrapText="1"/>
    </xf>
    <xf numFmtId="0" fontId="29" fillId="0" borderId="17" xfId="59" applyFont="1" applyBorder="1" applyAlignment="1">
      <alignment horizontal="center" vertical="center" wrapText="1"/>
    </xf>
    <xf numFmtId="0" fontId="29" fillId="0" borderId="15" xfId="59" applyFont="1" applyBorder="1" applyAlignment="1">
      <alignment horizontal="center" wrapText="1"/>
    </xf>
    <xf numFmtId="0" fontId="29" fillId="0" borderId="0" xfId="59" applyFont="1" applyBorder="1" applyAlignment="1">
      <alignment horizontal="center" wrapText="1"/>
    </xf>
    <xf numFmtId="0" fontId="43" fillId="24" borderId="26" xfId="59" applyFont="1" applyFill="1" applyBorder="1" applyAlignment="1">
      <alignment horizontal="left" vertical="center" wrapText="1"/>
    </xf>
    <xf numFmtId="0" fontId="39" fillId="24" borderId="26" xfId="59" applyFont="1" applyFill="1" applyBorder="1" applyAlignment="1">
      <alignment horizontal="left"/>
    </xf>
    <xf numFmtId="0" fontId="43" fillId="24" borderId="26" xfId="59" applyFont="1" applyFill="1" applyBorder="1" applyAlignment="1">
      <alignment horizontal="left"/>
    </xf>
    <xf numFmtId="0" fontId="29" fillId="0" borderId="47" xfId="59" applyFont="1" applyBorder="1" applyAlignment="1">
      <alignment horizontal="center" vertical="center" wrapText="1"/>
    </xf>
    <xf numFmtId="0" fontId="29" fillId="0" borderId="51" xfId="59" applyFont="1" applyBorder="1" applyAlignment="1">
      <alignment horizontal="center" vertical="center" wrapText="1"/>
    </xf>
    <xf numFmtId="0" fontId="29" fillId="24" borderId="47" xfId="59" applyFont="1" applyFill="1" applyBorder="1" applyAlignment="1">
      <alignment horizontal="center" vertical="center" wrapText="1"/>
    </xf>
    <xf numFmtId="0" fontId="29" fillId="24" borderId="51" xfId="59" applyFont="1" applyFill="1" applyBorder="1" applyAlignment="1">
      <alignment horizontal="center" vertical="center" wrapText="1"/>
    </xf>
    <xf numFmtId="0" fontId="41" fillId="24" borderId="47" xfId="59" applyFont="1" applyFill="1" applyBorder="1" applyAlignment="1">
      <alignment horizontal="center" vertical="center" wrapText="1"/>
    </xf>
    <xf numFmtId="0" fontId="41" fillId="24" borderId="51" xfId="59" applyFont="1" applyFill="1" applyBorder="1" applyAlignment="1">
      <alignment horizontal="center" vertical="center" wrapText="1"/>
    </xf>
    <xf numFmtId="0" fontId="38" fillId="0" borderId="2" xfId="59" applyFont="1" applyBorder="1" applyAlignment="1">
      <alignment horizontal="left" wrapText="1"/>
    </xf>
    <xf numFmtId="0" fontId="38" fillId="0" borderId="3" xfId="59" applyFont="1" applyBorder="1" applyAlignment="1">
      <alignment horizontal="left" wrapText="1"/>
    </xf>
    <xf numFmtId="0" fontId="38" fillId="0" borderId="5" xfId="59" applyFont="1" applyBorder="1" applyAlignment="1">
      <alignment horizontal="left" wrapText="1"/>
    </xf>
    <xf numFmtId="0" fontId="29" fillId="28" borderId="37" xfId="59" applyFont="1" applyFill="1" applyBorder="1" applyAlignment="1">
      <alignment horizontal="center" vertical="center" wrapText="1"/>
    </xf>
    <xf numFmtId="0" fontId="29" fillId="28" borderId="39" xfId="59" applyFont="1" applyFill="1" applyBorder="1" applyAlignment="1">
      <alignment horizontal="center" vertical="center" wrapText="1"/>
    </xf>
    <xf numFmtId="0" fontId="29" fillId="28" borderId="41" xfId="59" applyFont="1" applyFill="1" applyBorder="1" applyAlignment="1">
      <alignment horizontal="center" vertical="center" wrapText="1"/>
    </xf>
    <xf numFmtId="172" fontId="13" fillId="73" borderId="49" xfId="210" applyNumberFormat="1" applyFill="1" applyBorder="1" applyAlignment="1">
      <alignment horizontal="center" vertical="center"/>
    </xf>
    <xf numFmtId="172" fontId="13" fillId="73" borderId="39" xfId="210" applyNumberFormat="1" applyFill="1" applyBorder="1" applyAlignment="1">
      <alignment horizontal="center" vertical="center"/>
    </xf>
    <xf numFmtId="172" fontId="13" fillId="73" borderId="53" xfId="210" applyNumberFormat="1" applyFill="1" applyBorder="1" applyAlignment="1">
      <alignment horizontal="center" vertical="center"/>
    </xf>
    <xf numFmtId="0" fontId="0" fillId="73" borderId="65" xfId="210" applyFont="1" applyFill="1" applyBorder="1" applyAlignment="1">
      <alignment horizontal="center" vertical="center"/>
    </xf>
    <xf numFmtId="0" fontId="0" fillId="73" borderId="66" xfId="210" applyFont="1" applyFill="1" applyBorder="1" applyAlignment="1">
      <alignment horizontal="center" vertical="center"/>
    </xf>
    <xf numFmtId="0" fontId="0" fillId="73" borderId="15" xfId="210" applyFont="1" applyFill="1" applyBorder="1" applyAlignment="1">
      <alignment horizontal="center" vertical="center"/>
    </xf>
    <xf numFmtId="0" fontId="0" fillId="73" borderId="16" xfId="210" applyFont="1" applyFill="1" applyBorder="1" applyAlignment="1">
      <alignment horizontal="center" vertical="center"/>
    </xf>
    <xf numFmtId="0" fontId="0" fillId="73" borderId="13" xfId="210" applyFont="1" applyFill="1" applyBorder="1" applyAlignment="1">
      <alignment horizontal="center" vertical="center"/>
    </xf>
    <xf numFmtId="0" fontId="0" fillId="73" borderId="14" xfId="210" applyFont="1" applyFill="1" applyBorder="1" applyAlignment="1">
      <alignment horizontal="center" vertical="center"/>
    </xf>
    <xf numFmtId="0" fontId="0" fillId="73" borderId="64" xfId="210" applyFont="1" applyFill="1" applyBorder="1" applyAlignment="1">
      <alignment horizontal="center" vertical="center"/>
    </xf>
    <xf numFmtId="0" fontId="0" fillId="73" borderId="47" xfId="210" applyFont="1" applyFill="1" applyBorder="1" applyAlignment="1">
      <alignment horizontal="center" vertical="center"/>
    </xf>
    <xf numFmtId="0" fontId="0" fillId="73" borderId="0" xfId="210" applyFont="1" applyFill="1" applyBorder="1" applyAlignment="1">
      <alignment horizontal="center" vertical="center"/>
    </xf>
    <xf numFmtId="0" fontId="0" fillId="73" borderId="4" xfId="210" applyFont="1" applyFill="1" applyBorder="1" applyAlignment="1">
      <alignment horizontal="center" vertical="center"/>
    </xf>
    <xf numFmtId="0" fontId="0" fillId="73" borderId="1" xfId="210" applyFont="1" applyFill="1" applyBorder="1" applyAlignment="1">
      <alignment horizontal="center" vertical="center"/>
    </xf>
    <xf numFmtId="0" fontId="0" fillId="73" borderId="51" xfId="210" applyFont="1" applyFill="1" applyBorder="1" applyAlignment="1">
      <alignment horizontal="center" vertical="center"/>
    </xf>
    <xf numFmtId="0" fontId="75" fillId="0" borderId="67" xfId="104" applyFont="1" applyFill="1" applyBorder="1"/>
    <xf numFmtId="0" fontId="75" fillId="0" borderId="68" xfId="104" applyFont="1" applyFill="1" applyBorder="1" applyAlignment="1">
      <alignment horizontal="center"/>
    </xf>
    <xf numFmtId="0" fontId="75" fillId="0" borderId="69" xfId="104" applyFont="1" applyFill="1" applyBorder="1" applyAlignment="1">
      <alignment horizontal="center"/>
    </xf>
    <xf numFmtId="0" fontId="75" fillId="0" borderId="70" xfId="209" applyFont="1" applyFill="1" applyBorder="1" applyAlignment="1">
      <alignment horizontal="center"/>
    </xf>
    <xf numFmtId="14" fontId="0" fillId="2" borderId="40" xfId="209" applyNumberFormat="1" applyFont="1" applyFill="1" applyBorder="1" applyAlignment="1">
      <alignment horizontal="center" wrapText="1"/>
    </xf>
    <xf numFmtId="17" fontId="13" fillId="0" borderId="11" xfId="209" applyNumberFormat="1" applyFont="1" applyFill="1" applyBorder="1" applyAlignment="1">
      <alignment wrapText="1"/>
    </xf>
    <xf numFmtId="17" fontId="13" fillId="0" borderId="12" xfId="209" applyNumberFormat="1" applyFont="1" applyFill="1" applyBorder="1" applyAlignment="1">
      <alignment wrapText="1"/>
    </xf>
    <xf numFmtId="0" fontId="13" fillId="73" borderId="65" xfId="210" quotePrefix="1" applyFill="1" applyBorder="1"/>
    <xf numFmtId="172" fontId="13" fillId="0" borderId="16" xfId="209" applyNumberFormat="1" applyFont="1" applyFill="1" applyBorder="1"/>
    <xf numFmtId="0" fontId="0" fillId="73" borderId="15" xfId="210" quotePrefix="1" applyFont="1" applyFill="1" applyBorder="1"/>
    <xf numFmtId="0" fontId="0" fillId="73" borderId="17" xfId="210" quotePrefix="1" applyFont="1" applyFill="1" applyBorder="1"/>
    <xf numFmtId="0" fontId="13" fillId="0" borderId="41" xfId="209" applyFont="1" applyFill="1" applyBorder="1" applyAlignment="1">
      <alignment horizontal="center"/>
    </xf>
    <xf numFmtId="172" fontId="13" fillId="0" borderId="45" xfId="1" applyNumberFormat="1" applyFont="1" applyFill="1" applyBorder="1"/>
    <xf numFmtId="44" fontId="13" fillId="0" borderId="71" xfId="2" applyFont="1" applyFill="1" applyBorder="1" applyAlignment="1">
      <alignment horizontal="center"/>
    </xf>
    <xf numFmtId="172" fontId="13" fillId="0" borderId="42" xfId="209" applyNumberFormat="1" applyFont="1" applyFill="1" applyBorder="1"/>
    <xf numFmtId="172" fontId="13" fillId="0" borderId="6" xfId="209" applyNumberFormat="1" applyFont="1" applyFill="1" applyBorder="1"/>
    <xf numFmtId="172" fontId="13" fillId="0" borderId="18" xfId="209" applyNumberFormat="1" applyFont="1" applyFill="1" applyBorder="1"/>
    <xf numFmtId="0" fontId="13" fillId="0" borderId="17" xfId="209" applyFont="1" applyFill="1" applyBorder="1"/>
    <xf numFmtId="0" fontId="13" fillId="0" borderId="6" xfId="209" applyFont="1" applyFill="1" applyBorder="1"/>
    <xf numFmtId="0" fontId="75" fillId="0" borderId="72" xfId="209" applyFont="1" applyFill="1" applyBorder="1" applyAlignment="1">
      <alignment horizontal="left"/>
    </xf>
    <xf numFmtId="172" fontId="75" fillId="0" borderId="71" xfId="209" applyNumberFormat="1" applyFont="1" applyFill="1" applyBorder="1"/>
    <xf numFmtId="172" fontId="75" fillId="0" borderId="42" xfId="209" applyNumberFormat="1" applyFont="1" applyFill="1" applyBorder="1"/>
    <xf numFmtId="172" fontId="75" fillId="0" borderId="72" xfId="209" applyNumberFormat="1" applyFont="1" applyFill="1" applyBorder="1"/>
    <xf numFmtId="172" fontId="75" fillId="0" borderId="6" xfId="209" applyNumberFormat="1" applyFont="1" applyFill="1" applyBorder="1"/>
    <xf numFmtId="172" fontId="75" fillId="0" borderId="18" xfId="209" applyNumberFormat="1" applyFont="1" applyFill="1" applyBorder="1"/>
  </cellXfs>
  <cellStyles count="211">
    <cellStyle name="20% - Accent1" xfId="79" builtinId="30" customBuiltin="1"/>
    <cellStyle name="20% - Accent1 2" xfId="173"/>
    <cellStyle name="20% - Accent2" xfId="83" builtinId="34" customBuiltin="1"/>
    <cellStyle name="20% - Accent2 2" xfId="175"/>
    <cellStyle name="20% - Accent3" xfId="87" builtinId="38" customBuiltin="1"/>
    <cellStyle name="20% - Accent3 2" xfId="177"/>
    <cellStyle name="20% - Accent4" xfId="91" builtinId="42" customBuiltin="1"/>
    <cellStyle name="20% - Accent4 2" xfId="179"/>
    <cellStyle name="20% - Accent5" xfId="95" builtinId="46" customBuiltin="1"/>
    <cellStyle name="20% - Accent5 2" xfId="181"/>
    <cellStyle name="20% - Accent6" xfId="99" builtinId="50" customBuiltin="1"/>
    <cellStyle name="20% - Accent6 2" xfId="183"/>
    <cellStyle name="40% - Accent1" xfId="80" builtinId="31" customBuiltin="1"/>
    <cellStyle name="40% - Accent1 2" xfId="174"/>
    <cellStyle name="40% - Accent2" xfId="84" builtinId="35" customBuiltin="1"/>
    <cellStyle name="40% - Accent2 2" xfId="176"/>
    <cellStyle name="40% - Accent3" xfId="88" builtinId="39" customBuiltin="1"/>
    <cellStyle name="40% - Accent3 2" xfId="178"/>
    <cellStyle name="40% - Accent4" xfId="92" builtinId="43" customBuiltin="1"/>
    <cellStyle name="40% - Accent4 2" xfId="180"/>
    <cellStyle name="40% - Accent5" xfId="96" builtinId="47" customBuiltin="1"/>
    <cellStyle name="40% - Accent5 2" xfId="182"/>
    <cellStyle name="40% - Accent6" xfId="100" builtinId="51" customBuiltin="1"/>
    <cellStyle name="40% - Accent6 2" xfId="184"/>
    <cellStyle name="60% - Accent1" xfId="81" builtinId="32" customBuiltin="1"/>
    <cellStyle name="60% - Accent2" xfId="85" builtinId="36" customBuiltin="1"/>
    <cellStyle name="60% - Accent3" xfId="89" builtinId="40" customBuiltin="1"/>
    <cellStyle name="60% - Accent4" xfId="93" builtinId="44" customBuiltin="1"/>
    <cellStyle name="60% - Accent5" xfId="97" builtinId="48" customBuiltin="1"/>
    <cellStyle name="60% - Accent6" xfId="101" builtinId="52" customBuiltin="1"/>
    <cellStyle name="ac" xfId="106"/>
    <cellStyle name="Accent1" xfId="78" builtinId="29" customBuiltin="1"/>
    <cellStyle name="Accent2" xfId="82" builtinId="33" customBuiltin="1"/>
    <cellStyle name="Accent3" xfId="86" builtinId="37" customBuiltin="1"/>
    <cellStyle name="Accent4" xfId="90" builtinId="41" customBuiltin="1"/>
    <cellStyle name="Accent5" xfId="94" builtinId="45" customBuiltin="1"/>
    <cellStyle name="Accent6" xfId="98" builtinId="49" customBuiltin="1"/>
    <cellStyle name="Bad" xfId="68" builtinId="27" customBuiltin="1"/>
    <cellStyle name="Border" xfId="107"/>
    <cellStyle name="Calculation" xfId="72" builtinId="22" customBuiltin="1"/>
    <cellStyle name="Check Cell" xfId="74" builtinId="23" customBuiltin="1"/>
    <cellStyle name="Comma" xfId="1" builtinId="3"/>
    <cellStyle name="Comma 0" xfId="108"/>
    <cellStyle name="Comma 1" xfId="109"/>
    <cellStyle name="Comma 10" xfId="45"/>
    <cellStyle name="Comma 2" xfId="110"/>
    <cellStyle name="Comma 2 2" xfId="111"/>
    <cellStyle name="Comma 2 2 2" xfId="188"/>
    <cellStyle name="Comma 2 3" xfId="112"/>
    <cellStyle name="Comma 2 3 2" xfId="189"/>
    <cellStyle name="Comma 2 4" xfId="187"/>
    <cellStyle name="Comma 3" xfId="113"/>
    <cellStyle name="Comma 3 2" xfId="114"/>
    <cellStyle name="Comma 3 2 2" xfId="191"/>
    <cellStyle name="Comma 3 3" xfId="115"/>
    <cellStyle name="Comma 3 3 2" xfId="192"/>
    <cellStyle name="Comma 3 4" xfId="190"/>
    <cellStyle name="Comma0" xfId="116"/>
    <cellStyle name="Comma0 - Style1" xfId="117"/>
    <cellStyle name="Currency" xfId="2" builtinId="4"/>
    <cellStyle name="Currency 2" xfId="48"/>
    <cellStyle name="Currency 2 2" xfId="118"/>
    <cellStyle name="Currency 2 2 2" xfId="193"/>
    <cellStyle name="Currency 2 3" xfId="119"/>
    <cellStyle name="Currency 2 3 2" xfId="194"/>
    <cellStyle name="Currency0" xfId="120"/>
    <cellStyle name="Date" xfId="121"/>
    <cellStyle name="Enter Here" xfId="4"/>
    <cellStyle name="EPS" xfId="122"/>
    <cellStyle name="Explanatory Text" xfId="76" builtinId="53" customBuiltin="1"/>
    <cellStyle name="Fixed" xfId="123"/>
    <cellStyle name="Good" xfId="67" builtinId="26" customBuiltin="1"/>
    <cellStyle name="Grey" xfId="124"/>
    <cellStyle name="Heading 1" xfId="63" builtinId="16" customBuiltin="1"/>
    <cellStyle name="Heading 2" xfId="64" builtinId="17" customBuiltin="1"/>
    <cellStyle name="Heading 3" xfId="65" builtinId="18" customBuiltin="1"/>
    <cellStyle name="Heading 4" xfId="66" builtinId="19" customBuiltin="1"/>
    <cellStyle name="Hyperlink" xfId="58" builtinId="8"/>
    <cellStyle name="Hyperlink 2" xfId="168"/>
    <cellStyle name="Input" xfId="70" builtinId="20" customBuiltin="1"/>
    <cellStyle name="Input [yellow]" xfId="125"/>
    <cellStyle name="Input 11" xfId="126"/>
    <cellStyle name="Input 11 Bold" xfId="127"/>
    <cellStyle name="Input 2" xfId="128"/>
    <cellStyle name="Linked Cell" xfId="73" builtinId="24" customBuiltin="1"/>
    <cellStyle name="Milliers [0]_EDYAN" xfId="129"/>
    <cellStyle name="Milliers_EDYAN" xfId="130"/>
    <cellStyle name="Monétaire [0]_EDYAN" xfId="131"/>
    <cellStyle name="Monétaire_EDYAN" xfId="132"/>
    <cellStyle name="Neutral" xfId="69" builtinId="28" customBuiltin="1"/>
    <cellStyle name="no dec" xfId="133"/>
    <cellStyle name="Normal" xfId="0" builtinId="0"/>
    <cellStyle name="Normal - Style1" xfId="134"/>
    <cellStyle name="Normal 11" xfId="135"/>
    <cellStyle name="Normal 2" xfId="44"/>
    <cellStyle name="Normal 2 15" xfId="210"/>
    <cellStyle name="Normal 2 2" xfId="105"/>
    <cellStyle name="Normal 2 2 2 3" xfId="169"/>
    <cellStyle name="Normal 3" xfId="49"/>
    <cellStyle name="Normal 3 2" xfId="59"/>
    <cellStyle name="Normal 3 2 2" xfId="136"/>
    <cellStyle name="Normal 3 2 2 2" xfId="195"/>
    <cellStyle name="Normal 3 2 3" xfId="171"/>
    <cellStyle name="Normal 3 3" xfId="137"/>
    <cellStyle name="Normal 3 3 2" xfId="196"/>
    <cellStyle name="Normal 3 4" xfId="138"/>
    <cellStyle name="Normal 3 4 2" xfId="197"/>
    <cellStyle name="Normal 4" xfId="102"/>
    <cellStyle name="Normal 4 2" xfId="104"/>
    <cellStyle name="Normal 4 3" xfId="185"/>
    <cellStyle name="Normal 5" xfId="139"/>
    <cellStyle name="Normal 5 2" xfId="140"/>
    <cellStyle name="Normal 5 2 2" xfId="199"/>
    <cellStyle name="Normal 5 3" xfId="141"/>
    <cellStyle name="Normal 5 3 2" xfId="200"/>
    <cellStyle name="Normal 5 4" xfId="198"/>
    <cellStyle name="Normal 6" xfId="142"/>
    <cellStyle name="Normal 6 2" xfId="143"/>
    <cellStyle name="Normal 6 2 2" xfId="202"/>
    <cellStyle name="Normal 6 3" xfId="144"/>
    <cellStyle name="Normal 6 3 2" xfId="203"/>
    <cellStyle name="Normal 6 4" xfId="201"/>
    <cellStyle name="Normal 7" xfId="145"/>
    <cellStyle name="Normal 7 2" xfId="146"/>
    <cellStyle name="Normal 7 2 2" xfId="205"/>
    <cellStyle name="Normal 7 3" xfId="204"/>
    <cellStyle name="Normal 8" xfId="147"/>
    <cellStyle name="Normal 9" xfId="148"/>
    <cellStyle name="Normal 9 2" xfId="206"/>
    <cellStyle name="Normal_C41235 Spinal Cord 1004 Inv" xfId="209"/>
    <cellStyle name="Normal_Oct 08 Market Segment Region Link Slides" xfId="61"/>
    <cellStyle name="Note 2" xfId="103"/>
    <cellStyle name="Note 2 2" xfId="186"/>
    <cellStyle name="number" xfId="149"/>
    <cellStyle name="Output" xfId="71" builtinId="21" customBuiltin="1"/>
    <cellStyle name="Percent" xfId="3" builtinId="5"/>
    <cellStyle name="Percent [2]" xfId="150"/>
    <cellStyle name="Percent 1" xfId="151"/>
    <cellStyle name="Percent 2" xfId="46"/>
    <cellStyle name="Percent 2 2" xfId="47"/>
    <cellStyle name="Percent 2 2 2" xfId="152"/>
    <cellStyle name="Percent 2 2 2 2" xfId="207"/>
    <cellStyle name="Percent 2 2 3" xfId="153"/>
    <cellStyle name="Percent 2 2 3 2" xfId="208"/>
    <cellStyle name="Percent 2 3" xfId="60"/>
    <cellStyle name="Percent 2 3 2" xfId="172"/>
    <cellStyle name="Percent 2 4" xfId="170"/>
    <cellStyle name="SAPBEXaggData" xfId="5"/>
    <cellStyle name="SAPBEXaggDataEmph" xfId="6"/>
    <cellStyle name="SAPBEXaggItem" xfId="7"/>
    <cellStyle name="SAPBEXaggItemX" xfId="8"/>
    <cellStyle name="SAPBEXchaText" xfId="9"/>
    <cellStyle name="SAPBEXchaText 2" xfId="50"/>
    <cellStyle name="SAPBEXexcBad7" xfId="10"/>
    <cellStyle name="SAPBEXexcBad8" xfId="11"/>
    <cellStyle name="SAPBEXexcBad9" xfId="12"/>
    <cellStyle name="SAPBEXexcCritical4" xfId="13"/>
    <cellStyle name="SAPBEXexcCritical5" xfId="14"/>
    <cellStyle name="SAPBEXexcCritical6" xfId="15"/>
    <cellStyle name="SAPBEXexcGood1" xfId="16"/>
    <cellStyle name="SAPBEXexcGood2" xfId="17"/>
    <cellStyle name="SAPBEXexcGood3" xfId="18"/>
    <cellStyle name="SAPBEXfilterDrill" xfId="19"/>
    <cellStyle name="SAPBEXfilterDrill 2" xfId="51"/>
    <cellStyle name="SAPBEXfilterItem" xfId="20"/>
    <cellStyle name="SAPBEXfilterItem 2" xfId="52"/>
    <cellStyle name="SAPBEXfilterText" xfId="21"/>
    <cellStyle name="SAPBEXformats" xfId="22"/>
    <cellStyle name="SAPBEXheaderItem" xfId="23"/>
    <cellStyle name="SAPBEXheaderItem 2" xfId="53"/>
    <cellStyle name="SAPBEXheaderText" xfId="24"/>
    <cellStyle name="SAPBEXheaderText 2" xfId="54"/>
    <cellStyle name="SAPBEXHLevel0" xfId="25"/>
    <cellStyle name="SAPBEXHLevel0X" xfId="26"/>
    <cellStyle name="SAPBEXHLevel1" xfId="27"/>
    <cellStyle name="SAPBEXHLevel1X" xfId="28"/>
    <cellStyle name="SAPBEXHLevel2" xfId="29"/>
    <cellStyle name="SAPBEXHLevel2X" xfId="30"/>
    <cellStyle name="SAPBEXHLevel3" xfId="31"/>
    <cellStyle name="SAPBEXHLevel3X" xfId="32"/>
    <cellStyle name="SAPBEXinputData" xfId="33"/>
    <cellStyle name="SAPBEXresData" xfId="34"/>
    <cellStyle name="SAPBEXresDataEmph" xfId="35"/>
    <cellStyle name="SAPBEXresItem" xfId="36"/>
    <cellStyle name="SAPBEXresItemX" xfId="37"/>
    <cellStyle name="SAPBEXstdData" xfId="38"/>
    <cellStyle name="SAPBEXstdDataEmph" xfId="39"/>
    <cellStyle name="SAPBEXstdItem" xfId="40"/>
    <cellStyle name="SAPBEXstdItem 2" xfId="55"/>
    <cellStyle name="SAPBEXstdItemX" xfId="41"/>
    <cellStyle name="SAPBEXstdItemX 2" xfId="56"/>
    <cellStyle name="SAPBEXtitle" xfId="42"/>
    <cellStyle name="SAPBEXtitle 2" xfId="57"/>
    <cellStyle name="SAPBEXundefined" xfId="43"/>
    <cellStyle name="Style 1" xfId="154"/>
    <cellStyle name="Sum" xfId="155"/>
    <cellStyle name="Sum %of HV" xfId="156"/>
    <cellStyle name="Sum EPS" xfId="157"/>
    <cellStyle name="Sum IRR" xfId="158"/>
    <cellStyle name="Sum Margin" xfId="159"/>
    <cellStyle name="Sum Payback" xfId="160"/>
    <cellStyle name="Sum Title 1" xfId="161"/>
    <cellStyle name="Sum Title 2" xfId="162"/>
    <cellStyle name="Sum Title 3" xfId="163"/>
    <cellStyle name="Sum Title 4" xfId="164"/>
    <cellStyle name="Sum_lite_tool" xfId="165"/>
    <cellStyle name="Title" xfId="62" builtinId="15" customBuiltin="1"/>
    <cellStyle name="Total" xfId="77" builtinId="25" customBuiltin="1"/>
    <cellStyle name="Underline" xfId="166"/>
    <cellStyle name="Warning Text" xfId="75" builtinId="11" customBuiltin="1"/>
    <cellStyle name="Year" xfId="167"/>
  </cellStyles>
  <dxfs count="11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indexed="11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b/>
        <i/>
        <condense val="0"/>
        <extend val="0"/>
        <color indexed="10"/>
      </font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11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stelth/AppData/Local/Microsoft/Windows/Temporary%20Internet%20Files/Content.Outlook/L3V5YQV9/ALPHA%20BOE%206-2-11%20Mapping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CCTSERV\IPACS\Ipacs\Data\ipac_0307_July_NM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DEXP132/QE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eisssue/Local%20Settings/Temporary%20Internet%20Files/Content.Outlook/8E84RC8E/PCMM%20BOE%20v1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dyto/AppData/Local/Microsoft/Windows/Temporary%20Internet%20Files/Content.Outlook/ZRW58ULW/Federal%20Cost%20Model%20-%20VA%20Data%20Access%20%20(2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IS2/INVOICE/To_116/TO116_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hrscs100\va\OUTLOOK\TO-0064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Startup" Target="DOS/TEMP/2-1096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nzipped/IS%20Midwest_Delphi%20Service%20Lines/corp_amrmw-svc-lin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ahscs106\alliant_nmc\AcctServ\IPACS\Ipacs\Data-2005\ipac_0501_J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astFederal/ARinvoice/DEIS2/ADMIN/REV-RT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Walk"/>
      <sheetName val="Summary"/>
      <sheetName val="BOE Narrative"/>
      <sheetName val="Sheet1"/>
      <sheetName val="Labor"/>
      <sheetName val="ODC"/>
      <sheetName val="Travel"/>
      <sheetName val="BOM"/>
      <sheetName val="CLINs-SOW-Tower"/>
      <sheetName val="DATA Input"/>
      <sheetName val="HP ES Fed Rates"/>
      <sheetName val="ITO Rates"/>
      <sheetName val="Apps Rates"/>
      <sheetName val="SLE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D1" t="str">
            <v>SOW/ PWS Section</v>
          </cell>
        </row>
        <row r="3">
          <cell r="D3" t="str">
            <v>2A - 3.1.1</v>
          </cell>
          <cell r="G3" t="str">
            <v>Crossfunctional</v>
          </cell>
        </row>
        <row r="4">
          <cell r="D4" t="str">
            <v>2A - 3.1.2</v>
          </cell>
          <cell r="G4" t="str">
            <v>Distributed</v>
          </cell>
        </row>
        <row r="5">
          <cell r="A5" t="str">
            <v>Allocation - CF</v>
          </cell>
          <cell r="D5" t="str">
            <v>2A - 3.1.3</v>
          </cell>
          <cell r="G5" t="str">
            <v>Engineeering</v>
          </cell>
        </row>
        <row r="6">
          <cell r="A6" t="str">
            <v>0001AB</v>
          </cell>
          <cell r="D6" t="str">
            <v>2A - 3.1.4</v>
          </cell>
          <cell r="G6" t="str">
            <v>ESM</v>
          </cell>
        </row>
        <row r="7">
          <cell r="A7" t="str">
            <v>0001AC</v>
          </cell>
          <cell r="D7" t="str">
            <v>2B - 3.1.1</v>
          </cell>
          <cell r="G7" t="str">
            <v>Field Services</v>
          </cell>
        </row>
        <row r="8">
          <cell r="A8" t="str">
            <v>0001AD</v>
          </cell>
          <cell r="D8" t="str">
            <v>2B - 3.1.2</v>
          </cell>
          <cell r="G8" t="str">
            <v>Main Frame</v>
          </cell>
        </row>
        <row r="9">
          <cell r="A9" t="str">
            <v>0001AE</v>
          </cell>
          <cell r="D9" t="str">
            <v>2C - 3.1.1</v>
          </cell>
          <cell r="G9" t="str">
            <v>End User Compute</v>
          </cell>
        </row>
        <row r="10">
          <cell r="A10" t="str">
            <v>0002AB</v>
          </cell>
          <cell r="D10" t="str">
            <v>2C - 3.1.2</v>
          </cell>
          <cell r="G10" t="str">
            <v>Midrange</v>
          </cell>
        </row>
        <row r="11">
          <cell r="A11" t="str">
            <v>0003AB</v>
          </cell>
          <cell r="D11" t="str">
            <v>2C - 3.1.3</v>
          </cell>
          <cell r="G11" t="str">
            <v>Storage</v>
          </cell>
        </row>
        <row r="12">
          <cell r="A12" t="str">
            <v>0003AC</v>
          </cell>
          <cell r="D12" t="str">
            <v>2C - 3.1.4</v>
          </cell>
          <cell r="G12" t="str">
            <v>Print</v>
          </cell>
        </row>
        <row r="13">
          <cell r="A13" t="str">
            <v>0004AB</v>
          </cell>
          <cell r="D13" t="str">
            <v>2C - 3.1.5</v>
          </cell>
          <cell r="G13" t="str">
            <v>Messaging</v>
          </cell>
        </row>
        <row r="14">
          <cell r="A14" t="str">
            <v>0004AC</v>
          </cell>
          <cell r="D14" t="str">
            <v>2C - 3.1.6</v>
          </cell>
          <cell r="G14" t="str">
            <v>Network - Data</v>
          </cell>
        </row>
        <row r="15">
          <cell r="A15" t="str">
            <v>0004AD</v>
          </cell>
          <cell r="D15" t="str">
            <v>2D - 3.1.1</v>
          </cell>
          <cell r="G15" t="str">
            <v>Network - Voice</v>
          </cell>
        </row>
        <row r="16">
          <cell r="A16" t="str">
            <v>0005AB</v>
          </cell>
          <cell r="D16" t="str">
            <v>2D - 3.1.2</v>
          </cell>
          <cell r="G16" t="str">
            <v>Program Office</v>
          </cell>
        </row>
        <row r="17">
          <cell r="A17" t="str">
            <v>0005AC</v>
          </cell>
          <cell r="D17" t="str">
            <v>2D - 3.1.3</v>
          </cell>
          <cell r="G17" t="str">
            <v>Security</v>
          </cell>
        </row>
        <row r="18">
          <cell r="A18" t="str">
            <v>0005AD</v>
          </cell>
          <cell r="D18" t="str">
            <v>2D - 3.1.4</v>
          </cell>
          <cell r="G18" t="str">
            <v>Service Desk</v>
          </cell>
        </row>
        <row r="19">
          <cell r="A19" t="str">
            <v>0005AE</v>
          </cell>
          <cell r="D19" t="str">
            <v>2D - 3.1.5</v>
          </cell>
          <cell r="G19" t="str">
            <v>Software</v>
          </cell>
        </row>
        <row r="20">
          <cell r="A20" t="str">
            <v>0005AF</v>
          </cell>
          <cell r="D20" t="str">
            <v>2D - 3.1.6</v>
          </cell>
          <cell r="G20" t="str">
            <v>Transition</v>
          </cell>
        </row>
        <row r="21">
          <cell r="A21" t="str">
            <v>0005AG</v>
          </cell>
          <cell r="D21" t="str">
            <v>2D - 3.1.7</v>
          </cell>
          <cell r="G21" t="str">
            <v>Transformation</v>
          </cell>
        </row>
        <row r="22">
          <cell r="A22" t="str">
            <v>0005AH</v>
          </cell>
          <cell r="D22" t="str">
            <v>2D - 3.1.8</v>
          </cell>
        </row>
        <row r="23">
          <cell r="A23" t="str">
            <v>0005AJ</v>
          </cell>
          <cell r="D23" t="str">
            <v>2D - 3.1.9</v>
          </cell>
        </row>
        <row r="24">
          <cell r="A24" t="str">
            <v>0005AK</v>
          </cell>
          <cell r="D24" t="str">
            <v>2D - 3.1.10</v>
          </cell>
        </row>
        <row r="25">
          <cell r="A25" t="str">
            <v>0005AL</v>
          </cell>
          <cell r="D25" t="str">
            <v>2D - 3.1.11</v>
          </cell>
        </row>
        <row r="26">
          <cell r="A26" t="str">
            <v>0005AM</v>
          </cell>
          <cell r="D26" t="str">
            <v>2E - 3.1.1</v>
          </cell>
        </row>
        <row r="27">
          <cell r="A27" t="str">
            <v>0005AN</v>
          </cell>
          <cell r="D27" t="str">
            <v>2E - 3.1.2</v>
          </cell>
        </row>
        <row r="28">
          <cell r="A28" t="str">
            <v>0005AP</v>
          </cell>
          <cell r="D28" t="str">
            <v>2E - 3.1.3</v>
          </cell>
        </row>
        <row r="29">
          <cell r="A29" t="str">
            <v>0006AB</v>
          </cell>
          <cell r="D29" t="str">
            <v>2E - 3.1.4</v>
          </cell>
        </row>
        <row r="30">
          <cell r="A30" t="str">
            <v>0006AC</v>
          </cell>
          <cell r="D30" t="str">
            <v>2E - 3.1.5</v>
          </cell>
        </row>
        <row r="31">
          <cell r="A31" t="str">
            <v>0006AD</v>
          </cell>
          <cell r="D31" t="str">
            <v>2E - 3.1.6</v>
          </cell>
        </row>
        <row r="32">
          <cell r="A32" t="str">
            <v>0007AB</v>
          </cell>
          <cell r="D32" t="str">
            <v>2E - 3.1.7</v>
          </cell>
        </row>
        <row r="33">
          <cell r="A33" t="str">
            <v>0007AC</v>
          </cell>
          <cell r="D33" t="str">
            <v>2E - 3.1.8</v>
          </cell>
        </row>
        <row r="34">
          <cell r="A34" t="str">
            <v>0007AD</v>
          </cell>
          <cell r="D34" t="str">
            <v>2E - 3.1.9</v>
          </cell>
        </row>
        <row r="35">
          <cell r="A35" t="str">
            <v>0007AE</v>
          </cell>
          <cell r="D35" t="str">
            <v>2E - 3.1.10</v>
          </cell>
        </row>
        <row r="36">
          <cell r="A36" t="str">
            <v>0007AF</v>
          </cell>
          <cell r="D36" t="str">
            <v>2E - 3.1.11</v>
          </cell>
        </row>
        <row r="37">
          <cell r="A37" t="str">
            <v>0007AG</v>
          </cell>
          <cell r="D37" t="str">
            <v>2F - 3.1.1</v>
          </cell>
        </row>
        <row r="38">
          <cell r="A38" t="str">
            <v>0007AH</v>
          </cell>
          <cell r="D38" t="str">
            <v>2F - 3.1.2</v>
          </cell>
        </row>
        <row r="39">
          <cell r="A39" t="str">
            <v>0007AJ</v>
          </cell>
          <cell r="D39" t="str">
            <v>2F - 3.1.3</v>
          </cell>
        </row>
        <row r="40">
          <cell r="A40" t="str">
            <v>0008AB</v>
          </cell>
          <cell r="D40" t="str">
            <v>2G - 2.1</v>
          </cell>
        </row>
        <row r="41">
          <cell r="A41" t="str">
            <v>0008AC</v>
          </cell>
          <cell r="D41" t="str">
            <v>2G - 2.2</v>
          </cell>
        </row>
        <row r="42">
          <cell r="A42" t="str">
            <v>0008AD</v>
          </cell>
          <cell r="D42" t="str">
            <v>2G - 2.3</v>
          </cell>
        </row>
        <row r="43">
          <cell r="A43" t="str">
            <v>0008AE</v>
          </cell>
          <cell r="D43" t="str">
            <v>2G - 2.4</v>
          </cell>
        </row>
        <row r="44">
          <cell r="A44" t="str">
            <v>0008AF</v>
          </cell>
        </row>
        <row r="45">
          <cell r="A45" t="str">
            <v>0008AG</v>
          </cell>
        </row>
        <row r="46">
          <cell r="A46" t="str">
            <v>0008AH</v>
          </cell>
        </row>
        <row r="47">
          <cell r="A47" t="str">
            <v>0008AJ</v>
          </cell>
        </row>
        <row r="48">
          <cell r="A48" t="str">
            <v>0009AB</v>
          </cell>
        </row>
        <row r="49">
          <cell r="A49" t="str">
            <v>0009AC</v>
          </cell>
        </row>
        <row r="50">
          <cell r="A50" t="str">
            <v>0009AD</v>
          </cell>
        </row>
        <row r="51">
          <cell r="A51" t="str">
            <v>0009AE</v>
          </cell>
        </row>
        <row r="52">
          <cell r="A52" t="str">
            <v>0009AF</v>
          </cell>
        </row>
        <row r="53">
          <cell r="A53" t="str">
            <v>0009AG</v>
          </cell>
        </row>
        <row r="54">
          <cell r="A54" t="str">
            <v>0009AH</v>
          </cell>
        </row>
        <row r="55">
          <cell r="A55" t="str">
            <v>0009AJ</v>
          </cell>
        </row>
        <row r="56">
          <cell r="A56" t="str">
            <v>0010AB</v>
          </cell>
        </row>
        <row r="57">
          <cell r="A57" t="str">
            <v>0010AC</v>
          </cell>
        </row>
        <row r="58">
          <cell r="A58" t="str">
            <v>0010AD</v>
          </cell>
        </row>
        <row r="59">
          <cell r="A59" t="str">
            <v>0010AE</v>
          </cell>
        </row>
        <row r="60">
          <cell r="A60" t="str">
            <v>0010AF</v>
          </cell>
        </row>
        <row r="61">
          <cell r="A61" t="str">
            <v>0010AG</v>
          </cell>
        </row>
        <row r="62">
          <cell r="A62" t="str">
            <v>0010AH</v>
          </cell>
        </row>
        <row r="63">
          <cell r="A63" t="str">
            <v>0011AB</v>
          </cell>
        </row>
        <row r="64">
          <cell r="A64" t="str">
            <v>0011AC</v>
          </cell>
        </row>
        <row r="65">
          <cell r="A65" t="str">
            <v>0011AD</v>
          </cell>
        </row>
        <row r="66">
          <cell r="A66" t="str">
            <v>0011AE</v>
          </cell>
        </row>
        <row r="67">
          <cell r="A67" t="str">
            <v>0011AF</v>
          </cell>
        </row>
        <row r="68">
          <cell r="A68" t="str">
            <v>0011AG</v>
          </cell>
        </row>
        <row r="69">
          <cell r="A69" t="str">
            <v>0012AB</v>
          </cell>
        </row>
        <row r="70">
          <cell r="A70" t="str">
            <v>0012AC</v>
          </cell>
        </row>
        <row r="71">
          <cell r="A71" t="str">
            <v>0012AD</v>
          </cell>
        </row>
        <row r="72">
          <cell r="A72" t="str">
            <v>0012AE</v>
          </cell>
        </row>
        <row r="73">
          <cell r="A73" t="str">
            <v>0012AF</v>
          </cell>
        </row>
        <row r="74">
          <cell r="A74" t="str">
            <v>0012AG</v>
          </cell>
        </row>
        <row r="75">
          <cell r="A75" t="str">
            <v>0012AH</v>
          </cell>
        </row>
        <row r="76">
          <cell r="A76" t="str">
            <v>0013AB</v>
          </cell>
        </row>
        <row r="77">
          <cell r="A77" t="str">
            <v>0013AC</v>
          </cell>
        </row>
        <row r="78">
          <cell r="A78" t="str">
            <v>0013AD</v>
          </cell>
        </row>
        <row r="79">
          <cell r="A79" t="str">
            <v>0013AE</v>
          </cell>
        </row>
        <row r="80">
          <cell r="A80" t="str">
            <v>0013AF</v>
          </cell>
        </row>
        <row r="81">
          <cell r="A81" t="str">
            <v>0013AG</v>
          </cell>
        </row>
        <row r="82">
          <cell r="A82" t="str">
            <v>0013AH</v>
          </cell>
        </row>
        <row r="83">
          <cell r="A83" t="str">
            <v>0014AB</v>
          </cell>
        </row>
        <row r="84">
          <cell r="A84" t="str">
            <v>0014AC</v>
          </cell>
        </row>
        <row r="85">
          <cell r="A85" t="str">
            <v>0014AD</v>
          </cell>
        </row>
        <row r="86">
          <cell r="A86" t="str">
            <v>0014AE</v>
          </cell>
        </row>
        <row r="87">
          <cell r="A87" t="str">
            <v>0014AF</v>
          </cell>
        </row>
        <row r="88">
          <cell r="A88" t="str">
            <v>0014AG</v>
          </cell>
        </row>
        <row r="89">
          <cell r="A89" t="str">
            <v>0014AH</v>
          </cell>
        </row>
        <row r="90">
          <cell r="A90" t="str">
            <v>0014AJ</v>
          </cell>
        </row>
        <row r="91">
          <cell r="A91" t="str">
            <v>0015AB</v>
          </cell>
        </row>
        <row r="92">
          <cell r="A92" t="str">
            <v>0015AC</v>
          </cell>
        </row>
        <row r="93">
          <cell r="A93" t="str">
            <v>0015AD</v>
          </cell>
        </row>
        <row r="94">
          <cell r="A94" t="str">
            <v>0015AE</v>
          </cell>
        </row>
        <row r="95">
          <cell r="A95" t="str">
            <v>0015AF</v>
          </cell>
        </row>
        <row r="96">
          <cell r="A96" t="str">
            <v>0015AG</v>
          </cell>
        </row>
        <row r="97">
          <cell r="A97" t="str">
            <v>0015AH</v>
          </cell>
        </row>
        <row r="98">
          <cell r="A98" t="str">
            <v>0015AJ</v>
          </cell>
        </row>
      </sheetData>
      <sheetData sheetId="10" refreshError="1">
        <row r="3">
          <cell r="A3" t="str">
            <v>HP ES</v>
          </cell>
          <cell r="D3" t="str">
            <v>Transition</v>
          </cell>
        </row>
        <row r="4">
          <cell r="D4" t="str">
            <v>Operations</v>
          </cell>
        </row>
        <row r="5">
          <cell r="G5">
            <v>0.46100000000000002</v>
          </cell>
        </row>
        <row r="20">
          <cell r="A20" t="str">
            <v>If SubK, Enter $/hr</v>
          </cell>
        </row>
        <row r="21">
          <cell r="A21" t="str">
            <v>Level 1</v>
          </cell>
        </row>
        <row r="22">
          <cell r="A22" t="str">
            <v>Level 2</v>
          </cell>
        </row>
        <row r="23">
          <cell r="A23" t="str">
            <v>Level 3</v>
          </cell>
        </row>
        <row r="24">
          <cell r="A24" t="str">
            <v>Level 4</v>
          </cell>
          <cell r="G24">
            <v>2.27</v>
          </cell>
        </row>
        <row r="25">
          <cell r="A25" t="str">
            <v>Level 5</v>
          </cell>
          <cell r="G25">
            <v>13.23</v>
          </cell>
        </row>
        <row r="26">
          <cell r="A26" t="str">
            <v>Level 6</v>
          </cell>
        </row>
        <row r="27">
          <cell r="A27" t="str">
            <v>Level 7</v>
          </cell>
        </row>
        <row r="28">
          <cell r="A28" t="str">
            <v>Level 8</v>
          </cell>
        </row>
        <row r="29">
          <cell r="A29" t="str">
            <v>Level 9</v>
          </cell>
        </row>
        <row r="30">
          <cell r="A30" t="str">
            <v>Level 10</v>
          </cell>
        </row>
        <row r="31">
          <cell r="A31" t="str">
            <v>Level 11</v>
          </cell>
        </row>
        <row r="32">
          <cell r="A32" t="str">
            <v>Level 12</v>
          </cell>
        </row>
        <row r="33">
          <cell r="A33" t="str">
            <v>Level 13</v>
          </cell>
          <cell r="G33">
            <v>1.0270919999999999</v>
          </cell>
        </row>
        <row r="34">
          <cell r="A34" t="str">
            <v>Level 14</v>
          </cell>
          <cell r="G34">
            <v>1.0548234839999997</v>
          </cell>
        </row>
        <row r="35">
          <cell r="A35" t="str">
            <v>Level 15</v>
          </cell>
          <cell r="G35">
            <v>1.0780296006479997</v>
          </cell>
        </row>
        <row r="36">
          <cell r="A36" t="str">
            <v>Level 16</v>
          </cell>
          <cell r="G36">
            <v>1.1060583702648477</v>
          </cell>
        </row>
        <row r="37">
          <cell r="G37">
            <v>1.1425582964835876</v>
          </cell>
        </row>
        <row r="38">
          <cell r="G38">
            <v>1.1791201619710625</v>
          </cell>
        </row>
        <row r="39">
          <cell r="G39">
            <v>1.2168520071541364</v>
          </cell>
        </row>
        <row r="40">
          <cell r="G40">
            <v>1.2557912713830688</v>
          </cell>
        </row>
        <row r="41">
          <cell r="G41">
            <v>1.295976592067327</v>
          </cell>
        </row>
        <row r="42">
          <cell r="G42">
            <v>1.3374478430134815</v>
          </cell>
        </row>
        <row r="61">
          <cell r="A61" t="str">
            <v>Yes</v>
          </cell>
        </row>
        <row r="62">
          <cell r="A62" t="str">
            <v>No</v>
          </cell>
        </row>
      </sheetData>
      <sheetData sheetId="11" refreshError="1"/>
      <sheetData sheetId="12" refreshError="1">
        <row r="2">
          <cell r="A2" t="str">
            <v>Level 1</v>
          </cell>
        </row>
        <row r="19">
          <cell r="B19">
            <v>140.88666666666668</v>
          </cell>
        </row>
      </sheetData>
      <sheetData sheetId="13" refreshError="1">
        <row r="2">
          <cell r="A2" t="str">
            <v>Level 1</v>
          </cell>
        </row>
        <row r="18">
          <cell r="E18">
            <v>140.88666666666668</v>
          </cell>
        </row>
      </sheetData>
      <sheetData sheetId="14" refreshError="1">
        <row r="8">
          <cell r="A8" t="str">
            <v>Level 1</v>
          </cell>
        </row>
        <row r="28">
          <cell r="C28">
            <v>1.365940931879224E-2</v>
          </cell>
          <cell r="D28">
            <v>1.8633957905737963E-2</v>
          </cell>
          <cell r="E28">
            <v>2.5248693753553653E-2</v>
          </cell>
          <cell r="F28">
            <v>2.8295374400999496E-2</v>
          </cell>
          <cell r="G28">
            <v>0.03</v>
          </cell>
          <cell r="H28">
            <v>0.03</v>
          </cell>
        </row>
        <row r="37">
          <cell r="B37">
            <v>156.16666666666666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ACS"/>
      <sheetName val="Access Codes"/>
      <sheetName val="Rates"/>
    </sheetNames>
    <sheetDataSet>
      <sheetData sheetId="0" refreshError="1"/>
      <sheetData sheetId="1" refreshError="1">
        <row r="2">
          <cell r="A2" t="str">
            <v>1BLHEG</v>
          </cell>
          <cell r="B2" t="str">
            <v>MAINT TEAM LEADER (DB)</v>
          </cell>
          <cell r="C2" t="str">
            <v>Non DAEC</v>
          </cell>
          <cell r="F2" t="str">
            <v>1G9J2H</v>
          </cell>
          <cell r="G2" t="str">
            <v>Allocated</v>
          </cell>
          <cell r="H2" t="str">
            <v>TECH SUPPORT</v>
          </cell>
          <cell r="I2" t="str">
            <v>PROD</v>
          </cell>
        </row>
        <row r="3">
          <cell r="A3" t="str">
            <v>1BPM67</v>
          </cell>
          <cell r="B3" t="str">
            <v>BUS &amp; FINL PERF OFF</v>
          </cell>
          <cell r="C3" t="str">
            <v>Non DAEC</v>
          </cell>
          <cell r="F3" t="str">
            <v>5R6CX9</v>
          </cell>
          <cell r="G3" t="str">
            <v>Allocated</v>
          </cell>
          <cell r="H3" t="str">
            <v xml:space="preserve">DATA PROC./USER COMMUN.    </v>
          </cell>
          <cell r="I3" t="str">
            <v>PROD</v>
          </cell>
        </row>
        <row r="4">
          <cell r="A4" t="str">
            <v>1CRP32</v>
          </cell>
          <cell r="B4" t="str">
            <v>TM LDR MAINT-POY</v>
          </cell>
          <cell r="C4" t="str">
            <v>Non DAEC</v>
          </cell>
          <cell r="F4" t="str">
            <v>7PNS1G</v>
          </cell>
          <cell r="G4" t="str">
            <v>Allocated</v>
          </cell>
          <cell r="H4" t="str">
            <v xml:space="preserve">EDS LINK PUBLIC INTERNET   </v>
          </cell>
          <cell r="I4" t="str">
            <v>PROD</v>
          </cell>
        </row>
        <row r="5">
          <cell r="A5" t="str">
            <v>1DHX8R</v>
          </cell>
          <cell r="B5" t="str">
            <v>EAST-DIR OF SALES,KEY ACCTS</v>
          </cell>
          <cell r="C5" t="str">
            <v>Non DAEC</v>
          </cell>
          <cell r="F5" t="str">
            <v>DR55RA</v>
          </cell>
          <cell r="G5" t="str">
            <v>Allocated</v>
          </cell>
          <cell r="H5" t="str">
            <v>OA SYSTEM USAGE</v>
          </cell>
          <cell r="I5" t="str">
            <v>PROD</v>
          </cell>
        </row>
        <row r="6">
          <cell r="A6" t="str">
            <v>1EHPE5</v>
          </cell>
          <cell r="B6" t="str">
            <v>MGR RESIDENTIAL&amp;SM BUS MKT</v>
          </cell>
          <cell r="C6" t="str">
            <v>Non DAEC</v>
          </cell>
          <cell r="F6" t="str">
            <v>DSB2GC</v>
          </cell>
          <cell r="G6" t="str">
            <v>Allocated</v>
          </cell>
          <cell r="H6" t="str">
            <v>OFFICE AUTOMATION</v>
          </cell>
          <cell r="I6" t="str">
            <v>PROD</v>
          </cell>
        </row>
        <row r="7">
          <cell r="A7" t="str">
            <v>1F8G5N</v>
          </cell>
          <cell r="B7" t="str">
            <v>MGR MARKETING OFF</v>
          </cell>
          <cell r="C7" t="str">
            <v>Non DAEC</v>
          </cell>
          <cell r="F7" t="str">
            <v>FGTGEJ</v>
          </cell>
          <cell r="G7" t="str">
            <v>Allocated</v>
          </cell>
          <cell r="H7" t="str">
            <v>SE TOOLS-IEF (SAS Support)</v>
          </cell>
          <cell r="I7" t="str">
            <v>PROD</v>
          </cell>
        </row>
        <row r="8">
          <cell r="A8" t="str">
            <v>1FYPCE</v>
          </cell>
          <cell r="B8" t="str">
            <v>WHOLESALES SERVICES</v>
          </cell>
          <cell r="C8" t="str">
            <v>Non DAEC</v>
          </cell>
          <cell r="F8" t="str">
            <v>HNRKTK</v>
          </cell>
          <cell r="G8" t="str">
            <v>Allocated</v>
          </cell>
          <cell r="H8" t="str">
            <v>IPACS/MANAGER COMMON SYS</v>
          </cell>
          <cell r="I8" t="str">
            <v>PROD</v>
          </cell>
        </row>
        <row r="9">
          <cell r="A9" t="str">
            <v>1G3X1Z</v>
          </cell>
          <cell r="B9" t="str">
            <v>MKTG SEGMENTATION</v>
          </cell>
          <cell r="C9" t="str">
            <v>Non DAEC</v>
          </cell>
          <cell r="F9" t="str">
            <v>KE97GE</v>
          </cell>
          <cell r="G9" t="str">
            <v>Allocated</v>
          </cell>
          <cell r="H9" t="str">
            <v xml:space="preserve">IES IC USERS ADMIN         </v>
          </cell>
          <cell r="I9" t="str">
            <v>PROD</v>
          </cell>
        </row>
        <row r="10">
          <cell r="A10" t="str">
            <v>1G9J2H</v>
          </cell>
          <cell r="B10" t="str">
            <v>TECH SUPPORT</v>
          </cell>
          <cell r="C10" t="str">
            <v>Non DAEC</v>
          </cell>
          <cell r="F10" t="str">
            <v>ND7KCX</v>
          </cell>
          <cell r="G10" t="str">
            <v>Allocated</v>
          </cell>
          <cell r="H10" t="str">
            <v>AUDIT &amp; REVIEW</v>
          </cell>
          <cell r="I10" t="str">
            <v>PROD</v>
          </cell>
        </row>
        <row r="11">
          <cell r="A11" t="str">
            <v>1GZD3F</v>
          </cell>
          <cell r="B11" t="str">
            <v>PERFORMANCE MGMT</v>
          </cell>
          <cell r="C11" t="str">
            <v>Non DAEC</v>
          </cell>
          <cell r="F11" t="str">
            <v>ND8D7X</v>
          </cell>
          <cell r="G11" t="str">
            <v>Allocated</v>
          </cell>
          <cell r="H11" t="str">
            <v>AUDIT &amp; REVIEW LISTINGS DVLPMT</v>
          </cell>
          <cell r="I11" t="str">
            <v>DVLP</v>
          </cell>
        </row>
        <row r="12">
          <cell r="A12" t="str">
            <v>1HV46N</v>
          </cell>
          <cell r="B12" t="str">
            <v>MGR SUPPORT SERVICES</v>
          </cell>
          <cell r="C12" t="str">
            <v>Non DAEC</v>
          </cell>
          <cell r="F12" t="str">
            <v>NDEH93</v>
          </cell>
          <cell r="G12" t="str">
            <v>Allocated</v>
          </cell>
          <cell r="H12" t="str">
            <v>PC/HOST DATA COMM</v>
          </cell>
          <cell r="I12" t="str">
            <v>PROD</v>
          </cell>
        </row>
        <row r="13">
          <cell r="A13" t="str">
            <v>1J2PZ2</v>
          </cell>
          <cell r="B13" t="str">
            <v>TECH SALES-DEL&amp;SPEC PROJ</v>
          </cell>
          <cell r="C13" t="str">
            <v>Non DAEC</v>
          </cell>
          <cell r="F13" t="str">
            <v>NDHV4N</v>
          </cell>
          <cell r="G13" t="str">
            <v>Allocated</v>
          </cell>
          <cell r="H13" t="str">
            <v>PC/HOST DATA COMM DVLPMT</v>
          </cell>
          <cell r="I13" t="str">
            <v>DVLP</v>
          </cell>
        </row>
        <row r="14">
          <cell r="A14" t="str">
            <v>1JAA3T</v>
          </cell>
          <cell r="B14" t="str">
            <v>TECHNICAL SALES - SUPPORT</v>
          </cell>
          <cell r="C14" t="str">
            <v>Non DAEC</v>
          </cell>
          <cell r="F14" t="str">
            <v>NM92JE</v>
          </cell>
          <cell r="G14" t="str">
            <v>Allocated</v>
          </cell>
          <cell r="H14" t="str">
            <v>CICS USER TRNG RM</v>
          </cell>
          <cell r="I14" t="str">
            <v>PROD</v>
          </cell>
        </row>
        <row r="15">
          <cell r="A15" t="str">
            <v>1JAWMW</v>
          </cell>
          <cell r="B15" t="str">
            <v>WP&amp;L USAGE</v>
          </cell>
          <cell r="C15" t="str">
            <v>Non DAEC</v>
          </cell>
          <cell r="F15" t="str">
            <v>NMANDP</v>
          </cell>
          <cell r="G15" t="str">
            <v>Allocated</v>
          </cell>
          <cell r="H15" t="str">
            <v>VM SYSTEM USAGE</v>
          </cell>
          <cell r="I15" t="str">
            <v>PROD</v>
          </cell>
        </row>
        <row r="16">
          <cell r="A16" t="str">
            <v>1JBML3</v>
          </cell>
          <cell r="B16" t="str">
            <v>IPC USAGE</v>
          </cell>
          <cell r="C16" t="str">
            <v>Non DAEC</v>
          </cell>
          <cell r="F16" t="str">
            <v>NMKCZV</v>
          </cell>
          <cell r="G16" t="str">
            <v>Allocated</v>
          </cell>
          <cell r="H16" t="str">
            <v xml:space="preserve">VM SYSTEM USAGE DVLPMT     </v>
          </cell>
          <cell r="I16" t="str">
            <v>DVLP</v>
          </cell>
        </row>
        <row r="17">
          <cell r="A17" t="str">
            <v>1JT33J</v>
          </cell>
          <cell r="B17" t="str">
            <v>MGR SALES &amp; SVC TRNG</v>
          </cell>
          <cell r="C17" t="str">
            <v>Non DAEC</v>
          </cell>
          <cell r="F17" t="str">
            <v>NMTH53</v>
          </cell>
          <cell r="G17" t="str">
            <v>Allocated</v>
          </cell>
          <cell r="H17" t="str">
            <v>CICS SYSTEM USAGE</v>
          </cell>
          <cell r="I17" t="str">
            <v>PROD</v>
          </cell>
        </row>
        <row r="18">
          <cell r="A18" t="str">
            <v>1JVXC3</v>
          </cell>
          <cell r="B18" t="str">
            <v>TECH SALES-ENG. APPLIC.</v>
          </cell>
          <cell r="C18" t="str">
            <v>Non DAEC</v>
          </cell>
          <cell r="F18" t="str">
            <v>NMXVZN</v>
          </cell>
          <cell r="G18" t="str">
            <v>Allocated</v>
          </cell>
          <cell r="H18" t="str">
            <v>CICS SYSTEM USAGE DVLPMT</v>
          </cell>
          <cell r="I18" t="str">
            <v>DVLP</v>
          </cell>
        </row>
        <row r="19">
          <cell r="A19" t="str">
            <v>1K9XAC</v>
          </cell>
          <cell r="B19" t="str">
            <v>MGR CUST BILLING</v>
          </cell>
          <cell r="C19" t="str">
            <v>Non DAEC</v>
          </cell>
          <cell r="F19" t="str">
            <v>NNJZV3</v>
          </cell>
          <cell r="G19" t="str">
            <v>Allocated</v>
          </cell>
          <cell r="H19" t="str">
            <v>MISCELLANEOUS USAGE</v>
          </cell>
          <cell r="I19" t="str">
            <v>PROD</v>
          </cell>
        </row>
        <row r="20">
          <cell r="A20" t="str">
            <v>1KH5CG</v>
          </cell>
          <cell r="B20" t="str">
            <v>TECH SALES/SRV STEAM SP-PRJ</v>
          </cell>
          <cell r="C20" t="str">
            <v>Non DAEC</v>
          </cell>
          <cell r="F20" t="str">
            <v>NNN6V1</v>
          </cell>
          <cell r="G20" t="str">
            <v>Allocated</v>
          </cell>
          <cell r="H20" t="str">
            <v xml:space="preserve">MISCELLANEOUS USAGE DVLPMT </v>
          </cell>
          <cell r="I20" t="str">
            <v>DVLP</v>
          </cell>
        </row>
        <row r="21">
          <cell r="A21" t="str">
            <v>1KL4HS</v>
          </cell>
          <cell r="B21" t="str">
            <v>CUST INFO &amp; SVC OFF</v>
          </cell>
          <cell r="C21" t="str">
            <v>Non DAEC</v>
          </cell>
          <cell r="F21" t="str">
            <v>NT94TF</v>
          </cell>
          <cell r="G21" t="str">
            <v>Allocated</v>
          </cell>
          <cell r="H21" t="str">
            <v>ASSIST/GT</v>
          </cell>
          <cell r="I21" t="str">
            <v>PROD</v>
          </cell>
        </row>
        <row r="22">
          <cell r="A22" t="str">
            <v>1MVAV2</v>
          </cell>
          <cell r="B22" t="str">
            <v>MGR CUST ACCOUNTS</v>
          </cell>
          <cell r="C22" t="str">
            <v>Non DAEC</v>
          </cell>
          <cell r="F22" t="str">
            <v>NVDTCE</v>
          </cell>
          <cell r="G22" t="str">
            <v>Allocated</v>
          </cell>
          <cell r="H22" t="str">
            <v>MISC. OR UNSYSTEMIZED</v>
          </cell>
          <cell r="I22" t="str">
            <v>PROD</v>
          </cell>
        </row>
        <row r="23">
          <cell r="A23" t="str">
            <v>1N64A1</v>
          </cell>
          <cell r="B23" t="str">
            <v>MGR DATA ACQUIS</v>
          </cell>
          <cell r="C23" t="str">
            <v>Non DAEC</v>
          </cell>
          <cell r="F23" t="str">
            <v>PKTAY6</v>
          </cell>
          <cell r="G23" t="str">
            <v>Allocated</v>
          </cell>
          <cell r="H23" t="str">
            <v>DATA PROC/USER COMMUNICATION</v>
          </cell>
          <cell r="I23" t="str">
            <v>PROD</v>
          </cell>
        </row>
        <row r="24">
          <cell r="A24" t="str">
            <v>1N9ASB</v>
          </cell>
          <cell r="B24" t="str">
            <v>MGR SVC QUAL &amp; MEAS</v>
          </cell>
          <cell r="C24" t="str">
            <v>Non DAEC</v>
          </cell>
          <cell r="F24" t="str">
            <v>RAYGVA</v>
          </cell>
          <cell r="G24" t="str">
            <v>Allocated</v>
          </cell>
          <cell r="H24" t="str">
            <v>FEDERAL EXPRESS DETAIL</v>
          </cell>
          <cell r="I24" t="str">
            <v>PROD</v>
          </cell>
        </row>
        <row r="25">
          <cell r="A25" t="str">
            <v>1P838Z</v>
          </cell>
          <cell r="B25" t="str">
            <v>DIR SUPPLY CHAIN</v>
          </cell>
          <cell r="C25" t="str">
            <v>Non DAEC</v>
          </cell>
          <cell r="F25" t="str">
            <v>RD2CDZ</v>
          </cell>
          <cell r="G25" t="str">
            <v>Allocated</v>
          </cell>
          <cell r="H25" t="str">
            <v>WPL</v>
          </cell>
          <cell r="I25" t="str">
            <v>PROD</v>
          </cell>
        </row>
        <row r="26">
          <cell r="A26" t="str">
            <v>1PDN6F</v>
          </cell>
          <cell r="B26" t="str">
            <v>MGR SYSTEM SUPPORT</v>
          </cell>
          <cell r="C26" t="str">
            <v>Non DAEC</v>
          </cell>
          <cell r="F26" t="str">
            <v>VJBLJ2</v>
          </cell>
          <cell r="G26" t="str">
            <v>Allocated</v>
          </cell>
          <cell r="H26" t="str">
            <v>IPACS MANAGER TECH EVAL CTR</v>
          </cell>
          <cell r="I26" t="str">
            <v>PROD</v>
          </cell>
        </row>
        <row r="27">
          <cell r="A27" t="str">
            <v>1VPW4D</v>
          </cell>
          <cell r="B27" t="str">
            <v>SUPPLYCHAIN ED SRCNG</v>
          </cell>
          <cell r="C27" t="str">
            <v>Non DAEC</v>
          </cell>
          <cell r="F27" t="str">
            <v>WKWY9X</v>
          </cell>
          <cell r="G27" t="str">
            <v>Allocated</v>
          </cell>
          <cell r="H27" t="str">
            <v>MS MAIL GATEWAY</v>
          </cell>
          <cell r="I27" t="str">
            <v>PROD</v>
          </cell>
        </row>
        <row r="28">
          <cell r="A28" t="str">
            <v>2AD5CM</v>
          </cell>
          <cell r="B28" t="str">
            <v>SPPLYCHN GENCO SRCNG</v>
          </cell>
          <cell r="C28" t="str">
            <v>Non DAEC</v>
          </cell>
          <cell r="F28" t="str">
            <v>YE4TZ5</v>
          </cell>
          <cell r="G28" t="str">
            <v>Allocated</v>
          </cell>
          <cell r="H28" t="str">
            <v>NON STANDARD SOFTWARE</v>
          </cell>
          <cell r="I28" t="str">
            <v>PROD</v>
          </cell>
        </row>
        <row r="29">
          <cell r="A29" t="str">
            <v>2CLBNX</v>
          </cell>
          <cell r="B29" t="str">
            <v>ED LGSTC GENERAL</v>
          </cell>
          <cell r="C29" t="str">
            <v>Non DAEC</v>
          </cell>
          <cell r="F29" t="str">
            <v>YEJ6FR</v>
          </cell>
          <cell r="G29" t="str">
            <v>Allocated</v>
          </cell>
          <cell r="H29" t="str">
            <v>NON STANDARD SOFTWARE</v>
          </cell>
          <cell r="I29" t="str">
            <v>PROD</v>
          </cell>
        </row>
        <row r="30">
          <cell r="A30" t="str">
            <v>2D8XX5</v>
          </cell>
          <cell r="B30" t="str">
            <v>SUPPLYCHAIN CS PRJCT</v>
          </cell>
          <cell r="C30" t="str">
            <v>Non DAEC</v>
          </cell>
          <cell r="F30" t="str">
            <v>YEJHGD</v>
          </cell>
          <cell r="G30" t="str">
            <v>Allocated</v>
          </cell>
          <cell r="H30" t="str">
            <v>NON STANDARD SOFTWARE</v>
          </cell>
          <cell r="I30" t="str">
            <v>PROD</v>
          </cell>
        </row>
        <row r="31">
          <cell r="A31" t="str">
            <v>2FFAZZ</v>
          </cell>
          <cell r="B31" t="str">
            <v>OFF &amp; FAC SERV</v>
          </cell>
          <cell r="C31" t="str">
            <v>Non DAEC</v>
          </cell>
          <cell r="F31" t="str">
            <v>YEM1XE</v>
          </cell>
          <cell r="G31" t="str">
            <v>Allocated</v>
          </cell>
          <cell r="H31" t="str">
            <v xml:space="preserve">NON STANDARD SOFTWARE      </v>
          </cell>
          <cell r="I31" t="str">
            <v>PROD</v>
          </cell>
        </row>
        <row r="32">
          <cell r="A32" t="str">
            <v>2GAPV9</v>
          </cell>
          <cell r="B32" t="str">
            <v>IOWA HYDRO PRODUCTION</v>
          </cell>
          <cell r="C32" t="str">
            <v>Non DAEC</v>
          </cell>
          <cell r="F32" t="str">
            <v>YEMGMN</v>
          </cell>
          <cell r="G32" t="str">
            <v>Allocated</v>
          </cell>
          <cell r="H32" t="str">
            <v>NON STANDARD SOFTWARE</v>
          </cell>
          <cell r="I32" t="str">
            <v>PROD</v>
          </cell>
        </row>
        <row r="33">
          <cell r="A33" t="str">
            <v>2GYHLV</v>
          </cell>
          <cell r="B33" t="str">
            <v>PRAIRIE CREEK - OPERATIONS</v>
          </cell>
          <cell r="C33" t="str">
            <v>Non DAEC</v>
          </cell>
          <cell r="F33" t="str">
            <v>YFFDDA</v>
          </cell>
          <cell r="G33" t="str">
            <v>Allocated</v>
          </cell>
          <cell r="H33" t="str">
            <v>IPACS MGR AUBURN HILLS</v>
          </cell>
          <cell r="I33" t="str">
            <v>PROD</v>
          </cell>
        </row>
        <row r="34">
          <cell r="A34" t="str">
            <v>2HPPSJ</v>
          </cell>
          <cell r="B34" t="str">
            <v>PRAIRIE CREEK - ELECTRICAL</v>
          </cell>
          <cell r="C34" t="str">
            <v>Non DAEC</v>
          </cell>
          <cell r="F34" t="str">
            <v>YFJH51</v>
          </cell>
          <cell r="G34" t="str">
            <v>Allocated</v>
          </cell>
          <cell r="H34" t="str">
            <v>PRINT OPERATIONS</v>
          </cell>
          <cell r="I34" t="str">
            <v>PROD</v>
          </cell>
        </row>
        <row r="35">
          <cell r="A35" t="str">
            <v>2JXBKX</v>
          </cell>
          <cell r="B35" t="str">
            <v>PRAIRIE CREEK - MECHANICAL</v>
          </cell>
          <cell r="C35" t="str">
            <v>Non DAEC</v>
          </cell>
          <cell r="F35" t="str">
            <v>YHKSSC</v>
          </cell>
          <cell r="G35" t="str">
            <v>Allocated</v>
          </cell>
          <cell r="H35" t="str">
            <v>IPACS MANAGER DAYTON IPC</v>
          </cell>
          <cell r="I35" t="str">
            <v>PROD</v>
          </cell>
        </row>
        <row r="36">
          <cell r="A36" t="str">
            <v>2KNHRL</v>
          </cell>
          <cell r="B36" t="str">
            <v>SIXTH STREET STATION-OPERA</v>
          </cell>
          <cell r="C36" t="str">
            <v>Non DAEC</v>
          </cell>
          <cell r="F36" t="str">
            <v>YHW6M6</v>
          </cell>
          <cell r="G36" t="str">
            <v>Allocated</v>
          </cell>
          <cell r="H36" t="str">
            <v>IPACS MANAGER PLANO 1A IPC</v>
          </cell>
          <cell r="I36" t="str">
            <v>PROD</v>
          </cell>
        </row>
        <row r="37">
          <cell r="A37" t="str">
            <v>2LJN3L</v>
          </cell>
          <cell r="B37" t="str">
            <v>SIXTH STREET STATION- ELC M</v>
          </cell>
          <cell r="C37" t="str">
            <v>Non DAEC</v>
          </cell>
          <cell r="F37" t="str">
            <v>YHZGV4</v>
          </cell>
          <cell r="G37" t="str">
            <v>Allocated</v>
          </cell>
          <cell r="H37" t="str">
            <v xml:space="preserve">IPACS MANAGER PLANO 1B IPC </v>
          </cell>
          <cell r="I37" t="str">
            <v>PROD</v>
          </cell>
        </row>
        <row r="38">
          <cell r="A38" t="str">
            <v>2PFW39</v>
          </cell>
          <cell r="B38" t="str">
            <v>SIXTH STREET STATION- MEC M</v>
          </cell>
          <cell r="C38" t="str">
            <v>Non DAEC</v>
          </cell>
          <cell r="F38" t="str">
            <v>YJ83KG</v>
          </cell>
          <cell r="G38" t="str">
            <v>Allocated</v>
          </cell>
          <cell r="H38" t="str">
            <v>IPACS MANAGER PLANO 3G IPC</v>
          </cell>
          <cell r="I38" t="str">
            <v>PROD</v>
          </cell>
        </row>
        <row r="39">
          <cell r="A39" t="str">
            <v>2RH6TR</v>
          </cell>
          <cell r="B39" t="str">
            <v>SUTHERLAND - OPERATIONS</v>
          </cell>
          <cell r="C39" t="str">
            <v>Non DAEC</v>
          </cell>
          <cell r="F39" t="str">
            <v>YJDV4D</v>
          </cell>
          <cell r="G39" t="str">
            <v>Allocated</v>
          </cell>
          <cell r="H39" t="str">
            <v>IPACS MANAGER PLANO 2A IPC</v>
          </cell>
          <cell r="I39" t="str">
            <v>PROD</v>
          </cell>
        </row>
        <row r="40">
          <cell r="A40" t="str">
            <v>2SDAL9</v>
          </cell>
          <cell r="B40" t="str">
            <v>SUTHERLAND - ELECTRICAL MNT</v>
          </cell>
          <cell r="C40" t="str">
            <v>Non DAEC</v>
          </cell>
          <cell r="F40" t="str">
            <v>YJYFRZ</v>
          </cell>
          <cell r="G40" t="str">
            <v>Allocated</v>
          </cell>
          <cell r="H40" t="str">
            <v>IPACS MANAGER PLANO 3D IPC</v>
          </cell>
          <cell r="I40" t="str">
            <v>PROD</v>
          </cell>
        </row>
        <row r="41">
          <cell r="A41" t="str">
            <v>2TTAJJ</v>
          </cell>
          <cell r="B41" t="str">
            <v>SUTHERLAND - MECHANICAL MNT</v>
          </cell>
          <cell r="C41" t="str">
            <v>Non DAEC</v>
          </cell>
          <cell r="F41" t="str">
            <v>YJZNKL</v>
          </cell>
          <cell r="G41" t="str">
            <v>Allocated</v>
          </cell>
          <cell r="H41" t="str">
            <v>IPACS MANAGER PLANO 3E IPC</v>
          </cell>
          <cell r="I41" t="str">
            <v>PROD</v>
          </cell>
        </row>
        <row r="42">
          <cell r="A42" t="str">
            <v>2VS317</v>
          </cell>
          <cell r="B42" t="str">
            <v>MARSHALLTOWN COMBUSTION</v>
          </cell>
          <cell r="C42" t="str">
            <v>Non DAEC</v>
          </cell>
          <cell r="F42" t="str">
            <v>1GZD3F</v>
          </cell>
          <cell r="G42" t="str">
            <v>CS</v>
          </cell>
          <cell r="H42" t="str">
            <v xml:space="preserve">PERFORMANCE MGMT           </v>
          </cell>
          <cell r="I42" t="str">
            <v>PROD</v>
          </cell>
        </row>
        <row r="43">
          <cell r="A43" t="str">
            <v>3A7BHC</v>
          </cell>
          <cell r="B43" t="str">
            <v>PROGRAM ENGINEERING</v>
          </cell>
          <cell r="C43" t="str">
            <v>DAEC</v>
          </cell>
          <cell r="F43" t="str">
            <v>2AD5CM</v>
          </cell>
          <cell r="G43" t="str">
            <v>CS</v>
          </cell>
          <cell r="H43" t="str">
            <v>SPPLYCHN GENCO SRCNG</v>
          </cell>
          <cell r="I43" t="str">
            <v>DEPT</v>
          </cell>
        </row>
        <row r="44">
          <cell r="A44" t="str">
            <v>3AJHRS</v>
          </cell>
          <cell r="B44" t="str">
            <v>ENGINEERING ADMIN</v>
          </cell>
          <cell r="C44" t="str">
            <v>DAEC</v>
          </cell>
          <cell r="F44" t="str">
            <v>2FFAZZ</v>
          </cell>
          <cell r="G44" t="str">
            <v>CS</v>
          </cell>
          <cell r="H44" t="str">
            <v>OFF &amp; FAC SERV</v>
          </cell>
          <cell r="I44" t="str">
            <v>DEPT</v>
          </cell>
        </row>
        <row r="45">
          <cell r="A45" t="str">
            <v>3B64Z1</v>
          </cell>
          <cell r="B45" t="str">
            <v>SYSTEMS ENGINEERING</v>
          </cell>
          <cell r="C45" t="str">
            <v>DAEC</v>
          </cell>
          <cell r="F45" t="str">
            <v>2GAPV9</v>
          </cell>
          <cell r="G45" t="str">
            <v>CS</v>
          </cell>
          <cell r="H45" t="str">
            <v>IOWA HYDRO PRODUCTION</v>
          </cell>
          <cell r="I45" t="str">
            <v>DEPT</v>
          </cell>
        </row>
        <row r="46">
          <cell r="A46" t="str">
            <v>3BBPXG</v>
          </cell>
          <cell r="B46" t="str">
            <v>PROJECT ENGINEERING</v>
          </cell>
          <cell r="C46" t="str">
            <v>DAEC</v>
          </cell>
          <cell r="F46" t="str">
            <v>2GYHLV</v>
          </cell>
          <cell r="G46" t="str">
            <v>CS</v>
          </cell>
          <cell r="H46" t="str">
            <v>PRAIRIE CREEK - OPERATIONS</v>
          </cell>
          <cell r="I46" t="str">
            <v>DEPT</v>
          </cell>
        </row>
        <row r="47">
          <cell r="A47" t="str">
            <v>3D4HH1</v>
          </cell>
          <cell r="B47" t="str">
            <v>PLANT ADMIN</v>
          </cell>
          <cell r="C47" t="str">
            <v>DAEC</v>
          </cell>
          <cell r="F47" t="str">
            <v>2HPPSJ</v>
          </cell>
          <cell r="G47" t="str">
            <v>CS</v>
          </cell>
          <cell r="H47" t="str">
            <v>PRAIRIE CREEK - ELECTRICAL</v>
          </cell>
          <cell r="I47" t="str">
            <v>DEPT</v>
          </cell>
        </row>
        <row r="48">
          <cell r="A48" t="str">
            <v>3EWPNP</v>
          </cell>
          <cell r="B48" t="str">
            <v>MAINTENANCE M&amp;TE FACILITIES</v>
          </cell>
          <cell r="C48" t="str">
            <v>DAEC</v>
          </cell>
          <cell r="F48" t="str">
            <v>2JXBKX</v>
          </cell>
          <cell r="G48" t="str">
            <v>CS</v>
          </cell>
          <cell r="H48" t="str">
            <v>PRAIRIE CREEK - MECHANICAL</v>
          </cell>
          <cell r="I48" t="str">
            <v>DEPT</v>
          </cell>
        </row>
        <row r="49">
          <cell r="A49" t="str">
            <v>3FMXVE</v>
          </cell>
          <cell r="B49" t="str">
            <v>TURBINE MAINTENANCE</v>
          </cell>
          <cell r="C49" t="str">
            <v>DAEC</v>
          </cell>
          <cell r="F49" t="str">
            <v>2KNHRL</v>
          </cell>
          <cell r="G49" t="str">
            <v>CS</v>
          </cell>
          <cell r="H49" t="str">
            <v>SIXTH STREET STATION- OPERA</v>
          </cell>
          <cell r="I49" t="str">
            <v>DEPT</v>
          </cell>
        </row>
        <row r="50">
          <cell r="A50" t="str">
            <v>3J7XLM</v>
          </cell>
          <cell r="B50" t="str">
            <v>MECHANICAL MAINTENANCE</v>
          </cell>
          <cell r="C50" t="str">
            <v>DAEC</v>
          </cell>
          <cell r="F50" t="str">
            <v>2LJN3L</v>
          </cell>
          <cell r="G50" t="str">
            <v>CS</v>
          </cell>
          <cell r="H50" t="str">
            <v>SIXTH STREET STATION - ELC M</v>
          </cell>
          <cell r="I50" t="str">
            <v>DEPT</v>
          </cell>
        </row>
        <row r="51">
          <cell r="A51" t="str">
            <v>3K854X</v>
          </cell>
          <cell r="B51" t="str">
            <v>PR CORP</v>
          </cell>
          <cell r="C51" t="str">
            <v>Non DAEC</v>
          </cell>
          <cell r="F51" t="str">
            <v>2PFW39</v>
          </cell>
          <cell r="G51" t="str">
            <v>CS</v>
          </cell>
          <cell r="H51" t="str">
            <v>SIXTH STREET STATION- MEC M</v>
          </cell>
          <cell r="I51" t="str">
            <v>DEPT</v>
          </cell>
        </row>
        <row r="52">
          <cell r="A52" t="str">
            <v>3LBLT8</v>
          </cell>
          <cell r="B52" t="str">
            <v>DAEC PRODUCTION PR NUCLEAR</v>
          </cell>
          <cell r="C52" t="str">
            <v>Non DAEC</v>
          </cell>
          <cell r="F52" t="str">
            <v>2RH6TR</v>
          </cell>
          <cell r="G52" t="str">
            <v>CS</v>
          </cell>
          <cell r="H52" t="str">
            <v>SUTHERLAND - OPERATIONS</v>
          </cell>
          <cell r="I52" t="str">
            <v>DEPT</v>
          </cell>
        </row>
        <row r="53">
          <cell r="A53" t="str">
            <v>3LEF9X</v>
          </cell>
          <cell r="B53" t="str">
            <v>PR FOSSIL</v>
          </cell>
          <cell r="C53" t="str">
            <v>Non DAEC</v>
          </cell>
          <cell r="F53" t="str">
            <v>2SDAL9</v>
          </cell>
          <cell r="G53" t="str">
            <v>CS</v>
          </cell>
          <cell r="H53" t="str">
            <v>SUTHERLAND - ELECTRICAL MAI</v>
          </cell>
          <cell r="I53" t="str">
            <v>DEPT</v>
          </cell>
        </row>
        <row r="54">
          <cell r="A54" t="str">
            <v>3LFN4J</v>
          </cell>
          <cell r="B54" t="str">
            <v>PR SUPPLY</v>
          </cell>
          <cell r="C54" t="str">
            <v>Non DAEC</v>
          </cell>
          <cell r="F54" t="str">
            <v>2TTAJJ</v>
          </cell>
          <cell r="G54" t="str">
            <v>CS</v>
          </cell>
          <cell r="H54" t="str">
            <v>SUTHERLAND - MECHANICAL MAI</v>
          </cell>
          <cell r="I54" t="str">
            <v>DEPT</v>
          </cell>
        </row>
        <row r="55">
          <cell r="A55" t="str">
            <v>3LLPD1</v>
          </cell>
          <cell r="B55" t="str">
            <v>CEN.-DIR OF SALES,KEY ACCTS</v>
          </cell>
          <cell r="C55" t="str">
            <v>Non DAEC</v>
          </cell>
          <cell r="F55" t="str">
            <v>2VS317</v>
          </cell>
          <cell r="G55" t="str">
            <v>CS</v>
          </cell>
          <cell r="H55" t="str">
            <v>MARSHALLTOWN COMBUSTION</v>
          </cell>
          <cell r="I55" t="str">
            <v>DEPT</v>
          </cell>
        </row>
        <row r="56">
          <cell r="A56" t="str">
            <v>3PBGN5</v>
          </cell>
          <cell r="B56" t="str">
            <v>ELECTRICAL MAINTENANCE</v>
          </cell>
          <cell r="C56" t="str">
            <v>DAEC</v>
          </cell>
          <cell r="F56" t="str">
            <v>3K854X</v>
          </cell>
          <cell r="G56" t="str">
            <v>CS</v>
          </cell>
          <cell r="H56" t="str">
            <v xml:space="preserve">PR CORP                    </v>
          </cell>
          <cell r="I56" t="str">
            <v>PROD</v>
          </cell>
        </row>
        <row r="57">
          <cell r="A57" t="str">
            <v>3PZAFP</v>
          </cell>
          <cell r="B57" t="str">
            <v>INSTRUMENT &amp; CONTROLS</v>
          </cell>
          <cell r="C57" t="str">
            <v>DAEC</v>
          </cell>
          <cell r="F57" t="str">
            <v>3LEF9X</v>
          </cell>
          <cell r="G57" t="str">
            <v>CS</v>
          </cell>
          <cell r="H57" t="str">
            <v xml:space="preserve">PR FOSSIL                  </v>
          </cell>
          <cell r="I57" t="str">
            <v>PROD</v>
          </cell>
        </row>
        <row r="58">
          <cell r="A58" t="str">
            <v>3RJC7Y</v>
          </cell>
          <cell r="B58" t="str">
            <v>VP MANUFACTURING</v>
          </cell>
          <cell r="C58" t="str">
            <v>Non DAEC</v>
          </cell>
          <cell r="F58" t="str">
            <v>4G54NH</v>
          </cell>
          <cell r="G58" t="str">
            <v>CS</v>
          </cell>
          <cell r="H58" t="str">
            <v>BURLINGTON - OPERATIONS</v>
          </cell>
          <cell r="I58" t="str">
            <v>DEPT</v>
          </cell>
        </row>
        <row r="59">
          <cell r="A59" t="str">
            <v>3RRGLE</v>
          </cell>
          <cell r="B59" t="str">
            <v>RAD PROTECTION ALARA</v>
          </cell>
          <cell r="C59" t="str">
            <v>DAEC</v>
          </cell>
          <cell r="F59" t="str">
            <v>4J65C6</v>
          </cell>
          <cell r="G59" t="str">
            <v>CS</v>
          </cell>
          <cell r="H59" t="str">
            <v>BURLINGTON - MECHANICAL MAI</v>
          </cell>
          <cell r="I59" t="str">
            <v>DEPT</v>
          </cell>
        </row>
        <row r="60">
          <cell r="A60" t="str">
            <v>3SZK2Z</v>
          </cell>
          <cell r="B60" t="str">
            <v>EDGE 4 STORE RM 4804</v>
          </cell>
          <cell r="C60" t="str">
            <v>Non DAEC</v>
          </cell>
          <cell r="F60" t="str">
            <v>4N2N65</v>
          </cell>
          <cell r="G60" t="str">
            <v>CS</v>
          </cell>
          <cell r="H60" t="str">
            <v>CENTERVILLE COMBUSTN TURB-T.C.</v>
          </cell>
          <cell r="I60" t="str">
            <v>DEPT</v>
          </cell>
        </row>
        <row r="61">
          <cell r="A61" t="str">
            <v>3VMNL3</v>
          </cell>
          <cell r="B61" t="str">
            <v>PLANT SECURITY</v>
          </cell>
          <cell r="C61" t="str">
            <v>DAEC</v>
          </cell>
          <cell r="F61" t="str">
            <v>4NRXDW</v>
          </cell>
          <cell r="G61" t="str">
            <v>CS</v>
          </cell>
          <cell r="H61" t="str">
            <v>GRINNELL COMBUSTION TURBINES</v>
          </cell>
          <cell r="I61" t="str">
            <v>DEPT</v>
          </cell>
        </row>
        <row r="62">
          <cell r="A62" t="str">
            <v>4A9HE6</v>
          </cell>
          <cell r="B62" t="str">
            <v>RAD PROTECTION DECON</v>
          </cell>
          <cell r="C62" t="str">
            <v>DAEC</v>
          </cell>
          <cell r="F62" t="str">
            <v>4T6YSG</v>
          </cell>
          <cell r="G62" t="str">
            <v>CS</v>
          </cell>
          <cell r="H62" t="str">
            <v xml:space="preserve">PR ADMIN                   </v>
          </cell>
          <cell r="I62" t="str">
            <v>PROD</v>
          </cell>
        </row>
        <row r="63">
          <cell r="A63" t="str">
            <v>4CTXRK</v>
          </cell>
          <cell r="B63" t="str">
            <v>RAD PROTECTION ENVIRON</v>
          </cell>
          <cell r="C63" t="str">
            <v>DAEC</v>
          </cell>
          <cell r="F63" t="str">
            <v>4V539S</v>
          </cell>
          <cell r="G63" t="str">
            <v>CS</v>
          </cell>
          <cell r="H63" t="str">
            <v>OTTUMWA - OPERATIONS</v>
          </cell>
          <cell r="I63" t="str">
            <v>DEPT</v>
          </cell>
        </row>
        <row r="64">
          <cell r="A64" t="str">
            <v>4CW5F6</v>
          </cell>
          <cell r="B64" t="str">
            <v>RAD PROTECTION HEALTH PHYS</v>
          </cell>
          <cell r="C64" t="str">
            <v>DAEC</v>
          </cell>
          <cell r="F64" t="str">
            <v>4WAGDM</v>
          </cell>
          <cell r="G64" t="str">
            <v>CS</v>
          </cell>
          <cell r="H64" t="str">
            <v>OTTUMWA - ELECTRICAL MAINTE</v>
          </cell>
          <cell r="I64" t="str">
            <v>DEPT</v>
          </cell>
        </row>
        <row r="65">
          <cell r="A65" t="str">
            <v>4FHHFA</v>
          </cell>
          <cell r="B65" t="str">
            <v>RAD PROTECTION RADWASTE</v>
          </cell>
          <cell r="C65" t="str">
            <v>DAEC</v>
          </cell>
          <cell r="F65" t="str">
            <v>5CNHCF</v>
          </cell>
          <cell r="G65" t="str">
            <v>CS</v>
          </cell>
          <cell r="H65" t="str">
            <v>OTTUMWA - MECHANICAL MAINTE</v>
          </cell>
          <cell r="I65" t="str">
            <v>DEPT</v>
          </cell>
        </row>
        <row r="66">
          <cell r="A66" t="str">
            <v>4FP4R8</v>
          </cell>
          <cell r="B66" t="str">
            <v>RAD PROTECTION CHEMISTRY</v>
          </cell>
          <cell r="C66" t="str">
            <v>DAEC</v>
          </cell>
          <cell r="F66" t="str">
            <v>5NPH2V</v>
          </cell>
          <cell r="G66" t="str">
            <v>CS</v>
          </cell>
          <cell r="H66" t="str">
            <v xml:space="preserve">CIPCO VM USAGE             </v>
          </cell>
          <cell r="I66" t="str">
            <v>DEPT</v>
          </cell>
        </row>
        <row r="67">
          <cell r="A67" t="str">
            <v>4FTA8J</v>
          </cell>
          <cell r="B67" t="str">
            <v>PROCEDURES</v>
          </cell>
          <cell r="C67" t="str">
            <v>DAEC</v>
          </cell>
          <cell r="F67" t="str">
            <v>5V8NFF</v>
          </cell>
          <cell r="G67" t="str">
            <v>CS</v>
          </cell>
          <cell r="H67" t="str">
            <v xml:space="preserve">NETWORK SUPPORT            </v>
          </cell>
          <cell r="I67" t="str">
            <v>PROD</v>
          </cell>
        </row>
        <row r="68">
          <cell r="A68" t="str">
            <v>4G54NH</v>
          </cell>
          <cell r="B68" t="str">
            <v>BURLINGTON-OPERATIONS</v>
          </cell>
          <cell r="C68" t="str">
            <v>Non DAEC</v>
          </cell>
          <cell r="F68" t="str">
            <v>7VKMGX</v>
          </cell>
          <cell r="G68" t="str">
            <v>CS</v>
          </cell>
          <cell r="H68" t="str">
            <v xml:space="preserve">IES GEN/ENGR USERS ADMIN   </v>
          </cell>
          <cell r="I68" t="str">
            <v>PROD</v>
          </cell>
        </row>
        <row r="69">
          <cell r="A69" t="str">
            <v>4J65C6</v>
          </cell>
          <cell r="B69" t="str">
            <v>BURLINGTON-MECHANICAL MNT</v>
          </cell>
          <cell r="C69" t="str">
            <v>Non DAEC</v>
          </cell>
          <cell r="F69" t="str">
            <v>9AAGNG</v>
          </cell>
          <cell r="G69" t="str">
            <v>CS</v>
          </cell>
          <cell r="H69" t="str">
            <v xml:space="preserve">IES TRANSITION SUPPORT     </v>
          </cell>
          <cell r="I69" t="str">
            <v>PROD</v>
          </cell>
        </row>
        <row r="70">
          <cell r="A70" t="str">
            <v>4JJE3Y</v>
          </cell>
          <cell r="B70" t="str">
            <v>IEC SERVCO HRIS</v>
          </cell>
          <cell r="C70" t="str">
            <v>Non DAEC</v>
          </cell>
          <cell r="F70" t="str">
            <v>BV7AAM</v>
          </cell>
          <cell r="G70" t="str">
            <v>CS</v>
          </cell>
          <cell r="H70" t="str">
            <v>Genratng Avail Data DVLPMT</v>
          </cell>
          <cell r="I70" t="str">
            <v>DVLP</v>
          </cell>
        </row>
        <row r="71">
          <cell r="A71" t="str">
            <v>4N2N65</v>
          </cell>
          <cell r="B71" t="str">
            <v>CENTERVILL COMBSTN TURB-T.C</v>
          </cell>
          <cell r="C71" t="str">
            <v>Non DAEC</v>
          </cell>
          <cell r="F71" t="str">
            <v>BVS28E</v>
          </cell>
          <cell r="G71" t="str">
            <v>CS</v>
          </cell>
          <cell r="H71" t="str">
            <v>Genrting Avail Data</v>
          </cell>
          <cell r="I71" t="str">
            <v>PROD</v>
          </cell>
        </row>
        <row r="72">
          <cell r="A72" t="str">
            <v>4NRXDW</v>
          </cell>
          <cell r="B72" t="str">
            <v>GRINNELL COMBUSTION TURBINE</v>
          </cell>
          <cell r="C72" t="str">
            <v>Non DAEC</v>
          </cell>
          <cell r="F72" t="str">
            <v>CEZWZZ</v>
          </cell>
          <cell r="G72" t="str">
            <v>CS</v>
          </cell>
          <cell r="H72" t="str">
            <v xml:space="preserve">PPL DATA LINE              </v>
          </cell>
          <cell r="I72" t="str">
            <v>PROD</v>
          </cell>
        </row>
        <row r="73">
          <cell r="A73" t="str">
            <v>4T6YSG</v>
          </cell>
          <cell r="B73" t="str">
            <v>PR ADMIN</v>
          </cell>
          <cell r="C73" t="str">
            <v>Non DAEC</v>
          </cell>
          <cell r="F73" t="str">
            <v>CJP7JW</v>
          </cell>
          <cell r="G73" t="str">
            <v>CS</v>
          </cell>
          <cell r="H73" t="str">
            <v>Labor Distrib Sys DVLPMT</v>
          </cell>
          <cell r="I73" t="str">
            <v>DVLP</v>
          </cell>
        </row>
        <row r="74">
          <cell r="A74" t="str">
            <v>4TK81W</v>
          </cell>
          <cell r="B74" t="str">
            <v>IEC SERVCO MMIS</v>
          </cell>
          <cell r="C74" t="str">
            <v>Non DAEC</v>
          </cell>
          <cell r="F74" t="str">
            <v>CRBAZJ</v>
          </cell>
          <cell r="G74" t="str">
            <v>CS</v>
          </cell>
          <cell r="H74" t="str">
            <v>D.C. CONS SERV  1504</v>
          </cell>
          <cell r="I74" t="str">
            <v>DEPT</v>
          </cell>
        </row>
        <row r="75">
          <cell r="A75" t="str">
            <v>4V539S</v>
          </cell>
          <cell r="B75" t="str">
            <v>OTTUMWA-OPERATIONS</v>
          </cell>
          <cell r="C75" t="str">
            <v>Non DAEC</v>
          </cell>
          <cell r="F75" t="str">
            <v>CS2TG9</v>
          </cell>
          <cell r="G75" t="str">
            <v>CS</v>
          </cell>
          <cell r="H75" t="str">
            <v xml:space="preserve">IEA                        </v>
          </cell>
          <cell r="I75" t="str">
            <v>DEPT</v>
          </cell>
        </row>
        <row r="76">
          <cell r="A76" t="str">
            <v>4WAGDM</v>
          </cell>
          <cell r="B76" t="str">
            <v>OTTUMWA-ELECTRICAL MNT</v>
          </cell>
          <cell r="C76" t="str">
            <v>Non DAEC</v>
          </cell>
          <cell r="F76" t="str">
            <v>CTHRGS</v>
          </cell>
          <cell r="G76" t="str">
            <v>CS</v>
          </cell>
          <cell r="H76" t="str">
            <v xml:space="preserve">CSRA ACCOUNT               </v>
          </cell>
          <cell r="I76" t="str">
            <v>PROD</v>
          </cell>
        </row>
        <row r="77">
          <cell r="A77" t="str">
            <v>5CNHCF</v>
          </cell>
          <cell r="B77" t="str">
            <v>OTTUMWA-MECHANICAL MNT</v>
          </cell>
          <cell r="C77" t="str">
            <v>Non DAEC</v>
          </cell>
          <cell r="F77" t="str">
            <v>CVLY9D</v>
          </cell>
          <cell r="G77" t="str">
            <v>CS</v>
          </cell>
          <cell r="H77" t="str">
            <v xml:space="preserve">COMPANY AIRCRAFT OPERATION </v>
          </cell>
          <cell r="I77" t="str">
            <v>DEPT</v>
          </cell>
        </row>
        <row r="78">
          <cell r="A78" t="str">
            <v>5CZA5P</v>
          </cell>
          <cell r="B78" t="str">
            <v>PROJECTS-AMES</v>
          </cell>
          <cell r="C78" t="str">
            <v>Non DAEC</v>
          </cell>
          <cell r="F78" t="str">
            <v>DAEDWX</v>
          </cell>
          <cell r="G78" t="str">
            <v>CS</v>
          </cell>
          <cell r="H78" t="str">
            <v>ENVIRON AND RESEARCH</v>
          </cell>
          <cell r="I78" t="str">
            <v>DEPT</v>
          </cell>
        </row>
        <row r="79">
          <cell r="A79" t="str">
            <v>5DTP11</v>
          </cell>
          <cell r="B79" t="str">
            <v>PROJECTS-BURLINGTON</v>
          </cell>
          <cell r="C79" t="str">
            <v>Non DAEC</v>
          </cell>
          <cell r="F79" t="str">
            <v>DAJKWV</v>
          </cell>
          <cell r="G79" t="str">
            <v>CS</v>
          </cell>
          <cell r="H79" t="str">
            <v>ADMIN SERVICES</v>
          </cell>
          <cell r="I79" t="str">
            <v>DEPT</v>
          </cell>
        </row>
        <row r="80">
          <cell r="A80" t="str">
            <v>5EA5DF</v>
          </cell>
          <cell r="B80" t="str">
            <v>PROJECTS-OTTUMWA</v>
          </cell>
          <cell r="C80" t="str">
            <v>Non DAEC</v>
          </cell>
          <cell r="F80" t="str">
            <v>DBJSLC</v>
          </cell>
          <cell r="G80" t="str">
            <v>CS</v>
          </cell>
          <cell r="H80" t="str">
            <v>Online Table System</v>
          </cell>
          <cell r="I80" t="str">
            <v>PROD</v>
          </cell>
        </row>
        <row r="81">
          <cell r="A81" t="str">
            <v>5NPH2V</v>
          </cell>
          <cell r="B81" t="str">
            <v>CIPCO VM USAGE</v>
          </cell>
          <cell r="C81" t="str">
            <v>Non DAEC</v>
          </cell>
          <cell r="F81" t="str">
            <v>DBM92D</v>
          </cell>
          <cell r="G81" t="str">
            <v>CS</v>
          </cell>
          <cell r="H81" t="str">
            <v>Online Table System DVLPMT</v>
          </cell>
          <cell r="I81" t="str">
            <v>DVLP</v>
          </cell>
        </row>
        <row r="82">
          <cell r="A82" t="str">
            <v>5R6CX9</v>
          </cell>
          <cell r="B82" t="str">
            <v>DATA PROC./USER COMMUN.</v>
          </cell>
          <cell r="C82" t="str">
            <v>Non DAEC</v>
          </cell>
          <cell r="F82" t="str">
            <v>DD7334</v>
          </cell>
          <cell r="G82" t="str">
            <v>CS</v>
          </cell>
          <cell r="H82" t="str">
            <v xml:space="preserve">CORPORATE DEVELOPMENT      </v>
          </cell>
          <cell r="I82" t="str">
            <v>DEPT</v>
          </cell>
        </row>
        <row r="83">
          <cell r="A83" t="str">
            <v>5V8NFF</v>
          </cell>
          <cell r="B83" t="str">
            <v>NETWORK SUPPORT</v>
          </cell>
          <cell r="C83" t="str">
            <v>Non DAEC</v>
          </cell>
          <cell r="F83" t="str">
            <v>DFARHY</v>
          </cell>
          <cell r="G83" t="str">
            <v>CS</v>
          </cell>
          <cell r="H83" t="str">
            <v>ER-Invest 1100</v>
          </cell>
          <cell r="I83" t="str">
            <v>DEPT</v>
          </cell>
        </row>
        <row r="84">
          <cell r="A84" t="str">
            <v>6A5LG1</v>
          </cell>
          <cell r="B84" t="str">
            <v>NEL DEW COAL YD 8606</v>
          </cell>
          <cell r="C84" t="str">
            <v>Non DAEC</v>
          </cell>
          <cell r="F84" t="str">
            <v>DFEYHW</v>
          </cell>
          <cell r="G84" t="str">
            <v>CS</v>
          </cell>
          <cell r="H84" t="str">
            <v>ADMINISTRATION</v>
          </cell>
          <cell r="I84" t="str">
            <v>DEPT</v>
          </cell>
        </row>
        <row r="85">
          <cell r="A85" t="str">
            <v>6KRTB1</v>
          </cell>
          <cell r="B85" t="str">
            <v>PR T&amp;D</v>
          </cell>
          <cell r="C85" t="str">
            <v>Non DAEC</v>
          </cell>
          <cell r="F85" t="str">
            <v>DFEYHW</v>
          </cell>
          <cell r="G85" t="str">
            <v>CS</v>
          </cell>
          <cell r="H85" t="str">
            <v>AGENT</v>
          </cell>
          <cell r="I85" t="str">
            <v>DEPT</v>
          </cell>
        </row>
        <row r="86">
          <cell r="A86" t="str">
            <v>6RBEEX</v>
          </cell>
          <cell r="B86" t="str">
            <v>MW ORACLE BATCH</v>
          </cell>
          <cell r="C86" t="str">
            <v>Non DAEC</v>
          </cell>
          <cell r="F86" t="str">
            <v>DFEYHW</v>
          </cell>
          <cell r="G86" t="str">
            <v>CS</v>
          </cell>
          <cell r="H86" t="str">
            <v>CORPORATE COST CENTER</v>
          </cell>
          <cell r="I86" t="str">
            <v>DEPT</v>
          </cell>
        </row>
        <row r="87">
          <cell r="A87" t="str">
            <v>6SJT7F</v>
          </cell>
          <cell r="B87" t="str">
            <v>SFDL COM TURB 1 3501</v>
          </cell>
          <cell r="C87" t="str">
            <v>Non DAEC</v>
          </cell>
          <cell r="F87" t="str">
            <v>DFEYHW</v>
          </cell>
          <cell r="G87" t="str">
            <v>CS</v>
          </cell>
          <cell r="H87" t="str">
            <v>IES TRANSPORTATION</v>
          </cell>
          <cell r="I87" t="str">
            <v>DEPT</v>
          </cell>
        </row>
        <row r="88">
          <cell r="A88" t="str">
            <v>7B37NH</v>
          </cell>
          <cell r="B88" t="str">
            <v>IPC HR USAGE</v>
          </cell>
          <cell r="C88" t="str">
            <v>Non DAEC</v>
          </cell>
          <cell r="F88" t="str">
            <v>DFEYHW</v>
          </cell>
          <cell r="G88" t="str">
            <v>CS</v>
          </cell>
          <cell r="H88" t="str">
            <v>MASTER MECHANIC</v>
          </cell>
          <cell r="I88" t="str">
            <v>DEPT</v>
          </cell>
        </row>
        <row r="89">
          <cell r="A89" t="str">
            <v>7EH8Y5</v>
          </cell>
          <cell r="B89" t="str">
            <v>MW ORACLE BATCH TEST</v>
          </cell>
          <cell r="C89" t="str">
            <v>Non DAEC</v>
          </cell>
          <cell r="F89" t="str">
            <v>DFEYHW</v>
          </cell>
          <cell r="G89" t="str">
            <v>CS</v>
          </cell>
          <cell r="H89" t="str">
            <v>ROAD MASTER</v>
          </cell>
          <cell r="I89" t="str">
            <v>DEPT</v>
          </cell>
        </row>
        <row r="90">
          <cell r="A90" t="str">
            <v>7T72B1</v>
          </cell>
          <cell r="B90" t="str">
            <v>IEC SERVCO GL</v>
          </cell>
          <cell r="C90" t="str">
            <v>Non DAEC</v>
          </cell>
          <cell r="F90" t="str">
            <v>DFXAYD</v>
          </cell>
          <cell r="G90" t="str">
            <v>CS</v>
          </cell>
          <cell r="H90" t="str">
            <v>EX VP BUSINESS DEVELOPMENT</v>
          </cell>
          <cell r="I90" t="str">
            <v>DEPT</v>
          </cell>
        </row>
        <row r="91">
          <cell r="A91" t="str">
            <v>7VFFGZ</v>
          </cell>
          <cell r="B91" t="str">
            <v>ISU USERS/ADMIN. ONLINE</v>
          </cell>
          <cell r="C91" t="str">
            <v>Non DAEC</v>
          </cell>
          <cell r="F91" t="str">
            <v>DG8MHX</v>
          </cell>
          <cell r="G91" t="str">
            <v>CS</v>
          </cell>
          <cell r="H91" t="str">
            <v>FLIGHT OPERATIONS</v>
          </cell>
          <cell r="I91" t="str">
            <v>DEPT</v>
          </cell>
        </row>
        <row r="92">
          <cell r="A92" t="str">
            <v>7VKMGX</v>
          </cell>
          <cell r="B92" t="str">
            <v>IES GEN/ENGR USERS ADMIN</v>
          </cell>
          <cell r="C92" t="str">
            <v>Non DAEC</v>
          </cell>
          <cell r="F92" t="str">
            <v>DGC7VV</v>
          </cell>
          <cell r="G92" t="str">
            <v>CS</v>
          </cell>
          <cell r="H92" t="str">
            <v xml:space="preserve">IES DIVERSIFIED            </v>
          </cell>
          <cell r="I92" t="str">
            <v>DEPT</v>
          </cell>
        </row>
        <row r="93">
          <cell r="A93" t="str">
            <v>8C1S8C</v>
          </cell>
          <cell r="B93" t="str">
            <v>IPC GL USAGE</v>
          </cell>
          <cell r="C93" t="str">
            <v>Non DAEC</v>
          </cell>
          <cell r="F93" t="str">
            <v>DHE17D</v>
          </cell>
          <cell r="G93" t="str">
            <v>CS</v>
          </cell>
          <cell r="H93" t="str">
            <v>ER-Indust Svs 1200</v>
          </cell>
          <cell r="I93" t="str">
            <v>DEPT</v>
          </cell>
        </row>
        <row r="94">
          <cell r="A94" t="str">
            <v>8E2MBK</v>
          </cell>
          <cell r="B94" t="str">
            <v>MW ORACLE TEST</v>
          </cell>
          <cell r="C94" t="str">
            <v>Non DAEC</v>
          </cell>
          <cell r="F94" t="str">
            <v>DHG47C</v>
          </cell>
          <cell r="G94" t="str">
            <v>CS</v>
          </cell>
          <cell r="H94" t="str">
            <v>CROSS CHARGE    1599</v>
          </cell>
          <cell r="I94" t="str">
            <v>DEPT</v>
          </cell>
        </row>
        <row r="95">
          <cell r="A95" t="str">
            <v>8EDVJ1</v>
          </cell>
          <cell r="B95" t="str">
            <v>MW ORACLE BATCH MODEL OFFICE</v>
          </cell>
          <cell r="C95" t="str">
            <v>Non DAEC</v>
          </cell>
          <cell r="F95" t="str">
            <v>DHTP95</v>
          </cell>
          <cell r="G95" t="str">
            <v>CS</v>
          </cell>
          <cell r="H95" t="str">
            <v>Time Entry DVLPMT</v>
          </cell>
          <cell r="I95" t="str">
            <v>DVLP</v>
          </cell>
        </row>
        <row r="96">
          <cell r="A96" t="str">
            <v>8JWXJA</v>
          </cell>
          <cell r="B96" t="str">
            <v>IPC PROPERTY USAGE</v>
          </cell>
          <cell r="C96" t="str">
            <v>Non DAEC</v>
          </cell>
          <cell r="F96" t="str">
            <v>DJMFA9</v>
          </cell>
          <cell r="G96" t="str">
            <v>CS</v>
          </cell>
          <cell r="H96" t="str">
            <v>ER-Intr 1300</v>
          </cell>
          <cell r="I96" t="str">
            <v>DEPT</v>
          </cell>
        </row>
        <row r="97">
          <cell r="A97" t="str">
            <v>9AAGNG</v>
          </cell>
          <cell r="B97" t="str">
            <v>IES TRANSITION SUPPORT</v>
          </cell>
          <cell r="C97" t="str">
            <v>Non DAEC</v>
          </cell>
          <cell r="F97" t="str">
            <v>DJSN61</v>
          </cell>
          <cell r="G97" t="str">
            <v>CS</v>
          </cell>
          <cell r="H97" t="str">
            <v>DELEVAN OFF ADM 1302</v>
          </cell>
          <cell r="I97" t="str">
            <v>DEPT</v>
          </cell>
        </row>
        <row r="98">
          <cell r="A98" t="str">
            <v>9PGW9G</v>
          </cell>
          <cell r="B98" t="str">
            <v>IPC MMIS USAGE</v>
          </cell>
          <cell r="C98" t="str">
            <v>Non DAEC</v>
          </cell>
          <cell r="F98" t="str">
            <v>DKAZPS</v>
          </cell>
          <cell r="G98" t="str">
            <v>CS</v>
          </cell>
          <cell r="H98" t="str">
            <v xml:space="preserve">PRES/GENERATION &amp; ENG      </v>
          </cell>
          <cell r="I98" t="str">
            <v>DEPT</v>
          </cell>
        </row>
        <row r="99">
          <cell r="A99" t="str">
            <v>AAJBLV</v>
          </cell>
          <cell r="B99" t="str">
            <v>DAEC HURON TEST</v>
          </cell>
          <cell r="C99" t="str">
            <v>DAEC</v>
          </cell>
          <cell r="D99" t="str">
            <v>Changed per Debi Bird on 7/11/01 to DAEC</v>
          </cell>
          <cell r="F99" t="str">
            <v>DKFX6E</v>
          </cell>
          <cell r="G99" t="str">
            <v>CS</v>
          </cell>
          <cell r="H99" t="str">
            <v>STOUGHTON       1508</v>
          </cell>
          <cell r="I99" t="str">
            <v>DEPT</v>
          </cell>
        </row>
        <row r="100">
          <cell r="A100" t="str">
            <v>AAVKS2</v>
          </cell>
          <cell r="B100" t="str">
            <v>DAEC HURON PRODUCTION</v>
          </cell>
          <cell r="C100" t="str">
            <v>DAEC</v>
          </cell>
          <cell r="F100" t="str">
            <v>DLBHCW</v>
          </cell>
          <cell r="G100" t="str">
            <v>CS</v>
          </cell>
          <cell r="H100" t="str">
            <v>ER-Intr-New Zealand 1301</v>
          </cell>
          <cell r="I100" t="str">
            <v>DEPT</v>
          </cell>
        </row>
        <row r="101">
          <cell r="A101" t="str">
            <v>AC2DBX</v>
          </cell>
          <cell r="B101" t="str">
            <v>DAEC INFORMATION SERVICES</v>
          </cell>
          <cell r="C101" t="str">
            <v>DAEC</v>
          </cell>
          <cell r="F101" t="str">
            <v>DLCS3B</v>
          </cell>
          <cell r="G101" t="str">
            <v>CS</v>
          </cell>
          <cell r="H101" t="str">
            <v>BURLINGTON</v>
          </cell>
          <cell r="I101" t="str">
            <v>DEPT</v>
          </cell>
        </row>
        <row r="102">
          <cell r="A102" t="str">
            <v>AH721Y</v>
          </cell>
          <cell r="B102" t="str">
            <v>GM FOSSIL FUEL PROC</v>
          </cell>
          <cell r="C102" t="str">
            <v>Non DAEC</v>
          </cell>
          <cell r="F102" t="str">
            <v>DLPP6W</v>
          </cell>
          <cell r="G102" t="str">
            <v>CS</v>
          </cell>
          <cell r="H102" t="str">
            <v>FOR &amp; ECON ANAL</v>
          </cell>
          <cell r="I102" t="str">
            <v>DEPT</v>
          </cell>
        </row>
        <row r="103">
          <cell r="A103" t="str">
            <v>AK2GDM</v>
          </cell>
          <cell r="B103" t="str">
            <v>DIR TECH SALES SVS</v>
          </cell>
          <cell r="C103" t="str">
            <v>Non DAEC</v>
          </cell>
          <cell r="F103" t="str">
            <v>DP4P65</v>
          </cell>
          <cell r="G103" t="str">
            <v>CS</v>
          </cell>
          <cell r="H103" t="str">
            <v>ER-Intr-China 1302</v>
          </cell>
          <cell r="I103" t="str">
            <v>DEPT</v>
          </cell>
        </row>
        <row r="104">
          <cell r="A104" t="str">
            <v>AKYLEG</v>
          </cell>
          <cell r="B104" t="str">
            <v>MONROE NON-COMM 0685</v>
          </cell>
          <cell r="C104" t="str">
            <v>Non DAEC</v>
          </cell>
          <cell r="F104" t="str">
            <v>DPECD3</v>
          </cell>
          <cell r="G104" t="str">
            <v>CS</v>
          </cell>
          <cell r="H104" t="str">
            <v>EX VP GEN COUNSEL OFF</v>
          </cell>
          <cell r="I104" t="str">
            <v>DEPT</v>
          </cell>
        </row>
        <row r="105">
          <cell r="A105" t="str">
            <v>ALTNJC</v>
          </cell>
          <cell r="B105" t="str">
            <v>DATA ACQUIS OFF</v>
          </cell>
          <cell r="C105" t="str">
            <v>Non DAEC</v>
          </cell>
          <cell r="F105" t="str">
            <v>DRK5JK</v>
          </cell>
          <cell r="G105" t="str">
            <v>CS</v>
          </cell>
          <cell r="H105" t="str">
            <v>ER-Intr Latin America 1303</v>
          </cell>
          <cell r="I105" t="str">
            <v>DEPT</v>
          </cell>
        </row>
        <row r="106">
          <cell r="A106" t="str">
            <v>AMTN7Z</v>
          </cell>
          <cell r="B106" t="str">
            <v>CALLOUT ROSTER</v>
          </cell>
          <cell r="C106" t="str">
            <v>Non DAEC</v>
          </cell>
          <cell r="F106" t="str">
            <v>DTGC5R</v>
          </cell>
          <cell r="G106" t="str">
            <v>CS</v>
          </cell>
          <cell r="H106" t="str">
            <v>SFTY &amp; HLTH SERV ED</v>
          </cell>
          <cell r="I106" t="str">
            <v>DEPT</v>
          </cell>
        </row>
        <row r="107">
          <cell r="A107" t="str">
            <v>ANRSYH</v>
          </cell>
          <cell r="B107" t="str">
            <v>CALLOUT ROSTER DVLPMT</v>
          </cell>
          <cell r="C107" t="str">
            <v>Non DAEC</v>
          </cell>
          <cell r="F107" t="str">
            <v>EATSGH</v>
          </cell>
          <cell r="G107" t="str">
            <v>CS</v>
          </cell>
          <cell r="H107" t="str">
            <v>ER-Invest 2000</v>
          </cell>
          <cell r="I107" t="str">
            <v>DEPT</v>
          </cell>
        </row>
        <row r="108">
          <cell r="A108" t="str">
            <v>APDS4A</v>
          </cell>
          <cell r="B108" t="str">
            <v>CONSTRUCT MAINT SYS</v>
          </cell>
          <cell r="C108" t="str">
            <v>Non DAEC</v>
          </cell>
          <cell r="F108" t="str">
            <v>EB2SPY</v>
          </cell>
          <cell r="G108" t="str">
            <v>CS</v>
          </cell>
          <cell r="H108" t="str">
            <v>ER-Invest 2010</v>
          </cell>
          <cell r="I108" t="str">
            <v>DEPT</v>
          </cell>
        </row>
        <row r="109">
          <cell r="A109" t="str">
            <v>AS39HW</v>
          </cell>
          <cell r="B109" t="str">
            <v>CONTRCTR BILLNG SYS DVLPMT</v>
          </cell>
          <cell r="C109" t="str">
            <v>Non DAEC</v>
          </cell>
          <cell r="F109" t="str">
            <v>EDWXYT</v>
          </cell>
          <cell r="G109" t="str">
            <v>CS</v>
          </cell>
          <cell r="H109" t="str">
            <v>MGR URG OPS-NO WEST</v>
          </cell>
          <cell r="I109" t="str">
            <v>DEPT</v>
          </cell>
        </row>
        <row r="110">
          <cell r="A110" t="str">
            <v>AS5W5X</v>
          </cell>
          <cell r="B110" t="str">
            <v>CUST INTERRUPT REPT</v>
          </cell>
          <cell r="C110" t="str">
            <v>Non DAEC</v>
          </cell>
          <cell r="F110" t="str">
            <v>EEM44H</v>
          </cell>
          <cell r="G110" t="str">
            <v>CS</v>
          </cell>
          <cell r="H110" t="str">
            <v>MAUSTON URG OPS 1032</v>
          </cell>
          <cell r="I110" t="str">
            <v>DEPT</v>
          </cell>
        </row>
        <row r="111">
          <cell r="A111" t="str">
            <v>ASAG3D</v>
          </cell>
          <cell r="B111" t="str">
            <v>CONSTRUCT MAINT SYS DVLPMT</v>
          </cell>
          <cell r="C111" t="str">
            <v>Non DAEC</v>
          </cell>
          <cell r="F111" t="str">
            <v>EF2F5J</v>
          </cell>
          <cell r="G111" t="str">
            <v>CS</v>
          </cell>
          <cell r="H111" t="str">
            <v>PLANT BUS MGR. - SIXTH STREET</v>
          </cell>
          <cell r="I111" t="str">
            <v>DEPT</v>
          </cell>
        </row>
        <row r="112">
          <cell r="A112" t="str">
            <v>ASV4CM</v>
          </cell>
          <cell r="B112" t="str">
            <v>CONTRCTR BILLNG SYS</v>
          </cell>
          <cell r="C112" t="str">
            <v>Non DAEC</v>
          </cell>
          <cell r="F112" t="str">
            <v>EFXMBE</v>
          </cell>
          <cell r="G112" t="str">
            <v>CS</v>
          </cell>
          <cell r="H112" t="str">
            <v>PRAIRIE CREEK</v>
          </cell>
          <cell r="I112" t="str">
            <v>DEPT</v>
          </cell>
        </row>
        <row r="113">
          <cell r="A113" t="str">
            <v>ATVF2X</v>
          </cell>
          <cell r="B113" t="str">
            <v>IPC CNT CHARGE</v>
          </cell>
          <cell r="C113" t="str">
            <v>Non DAEC</v>
          </cell>
          <cell r="F113" t="str">
            <v>EGDWLZ</v>
          </cell>
          <cell r="G113" t="str">
            <v>CS</v>
          </cell>
          <cell r="H113" t="str">
            <v>SUTHERLAND</v>
          </cell>
          <cell r="I113" t="str">
            <v>DEPT</v>
          </cell>
        </row>
        <row r="114">
          <cell r="A114" t="str">
            <v>AVC9VE</v>
          </cell>
          <cell r="B114" t="str">
            <v>MGR MEAS &amp; REG-WEST</v>
          </cell>
          <cell r="C114" t="str">
            <v>Non DAEC</v>
          </cell>
          <cell r="F114" t="str">
            <v>EKBHSA</v>
          </cell>
          <cell r="G114" t="str">
            <v>CS</v>
          </cell>
          <cell r="H114" t="str">
            <v>LAKE GEN OPS-WO 1303</v>
          </cell>
          <cell r="I114" t="str">
            <v>DEPT</v>
          </cell>
        </row>
        <row r="115">
          <cell r="A115" t="str">
            <v>BAVDDV</v>
          </cell>
          <cell r="B115" t="str">
            <v>CUST INTERRUPT REPT DVLPMT</v>
          </cell>
          <cell r="C115" t="str">
            <v>Non DAEC</v>
          </cell>
          <cell r="F115" t="str">
            <v>EKEGYK</v>
          </cell>
          <cell r="G115" t="str">
            <v>CS</v>
          </cell>
          <cell r="H115" t="str">
            <v>SALES MGR-LK GEN1341</v>
          </cell>
          <cell r="I115" t="str">
            <v>DEPT</v>
          </cell>
        </row>
        <row r="116">
          <cell r="A116" t="str">
            <v>BBLKJJ</v>
          </cell>
          <cell r="B116" t="str">
            <v>CUST SERVICE PROG</v>
          </cell>
          <cell r="C116" t="str">
            <v>Non DAEC</v>
          </cell>
          <cell r="F116" t="str">
            <v>EKYX91</v>
          </cell>
          <cell r="G116" t="str">
            <v>CS</v>
          </cell>
          <cell r="H116" t="str">
            <v>GM FOSSIL FUEL PROC</v>
          </cell>
          <cell r="I116" t="str">
            <v>DEPT</v>
          </cell>
        </row>
        <row r="117">
          <cell r="A117" t="str">
            <v>BCN2WF</v>
          </cell>
          <cell r="B117" t="str">
            <v>CUST SERVICE PROG DVLPMT</v>
          </cell>
          <cell r="C117" t="str">
            <v>Non DAEC</v>
          </cell>
          <cell r="F117" t="str">
            <v>EPNKWJ</v>
          </cell>
          <cell r="G117" t="str">
            <v>CS</v>
          </cell>
          <cell r="H117" t="str">
            <v>ER-Invest 2030</v>
          </cell>
          <cell r="I117" t="str">
            <v>DEPT</v>
          </cell>
        </row>
        <row r="118">
          <cell r="A118" t="str">
            <v>BD1VNR</v>
          </cell>
          <cell r="B118" t="str">
            <v>CUST SERVICE SYS</v>
          </cell>
          <cell r="C118" t="str">
            <v>Non DAEC</v>
          </cell>
          <cell r="F118" t="str">
            <v>ESJJDY</v>
          </cell>
          <cell r="G118" t="str">
            <v>CS</v>
          </cell>
          <cell r="H118" t="str">
            <v>OTTUMWA</v>
          </cell>
          <cell r="I118" t="str">
            <v>DEPT</v>
          </cell>
        </row>
        <row r="119">
          <cell r="A119" t="str">
            <v>BE171N</v>
          </cell>
          <cell r="B119" t="str">
            <v>CUST SERVICE SYS DVLPMT</v>
          </cell>
          <cell r="C119" t="str">
            <v>Non DAEC</v>
          </cell>
          <cell r="F119" t="str">
            <v>ESW2DS</v>
          </cell>
          <cell r="G119" t="str">
            <v>CS</v>
          </cell>
          <cell r="H119" t="str">
            <v xml:space="preserve">PROCESS REDESIGN           </v>
          </cell>
          <cell r="I119" t="str">
            <v>PROD</v>
          </cell>
        </row>
        <row r="120">
          <cell r="A120" t="str">
            <v>BGBHC1</v>
          </cell>
          <cell r="B120" t="str">
            <v>DSTRIBTN IMPROV DEV</v>
          </cell>
          <cell r="C120" t="str">
            <v>Non DAEC</v>
          </cell>
          <cell r="F120" t="str">
            <v>EV1E56</v>
          </cell>
          <cell r="G120" t="str">
            <v>CS</v>
          </cell>
          <cell r="H120" t="str">
            <v>OFF MNG DIRECTR</v>
          </cell>
          <cell r="I120" t="str">
            <v>DEPT</v>
          </cell>
        </row>
        <row r="121">
          <cell r="A121" t="str">
            <v>BKDH4N</v>
          </cell>
          <cell r="B121" t="str">
            <v>DSTRIBTN IMPROV DEV DVLPMT</v>
          </cell>
          <cell r="C121" t="str">
            <v>Non DAEC</v>
          </cell>
          <cell r="F121" t="str">
            <v>EV3WTF</v>
          </cell>
          <cell r="G121" t="str">
            <v>CS</v>
          </cell>
          <cell r="H121" t="str">
            <v>ACCTG-LANCASTER 0964</v>
          </cell>
          <cell r="I121" t="str">
            <v>DEPT</v>
          </cell>
        </row>
        <row r="122">
          <cell r="A122" t="str">
            <v>BKLHNG</v>
          </cell>
          <cell r="B122" t="str">
            <v>ELECT FACILIT DIST</v>
          </cell>
          <cell r="C122" t="str">
            <v>Non DAEC</v>
          </cell>
          <cell r="F122" t="str">
            <v>EV4V6X</v>
          </cell>
          <cell r="G122" t="str">
            <v>CS</v>
          </cell>
          <cell r="H122" t="str">
            <v>ENERGY PORT MGMT OFF</v>
          </cell>
          <cell r="I122" t="str">
            <v>DEPT</v>
          </cell>
        </row>
        <row r="123">
          <cell r="A123" t="str">
            <v>BLWWF6</v>
          </cell>
          <cell r="B123" t="str">
            <v>MGR SYSTEM OPS-WPL</v>
          </cell>
          <cell r="C123" t="str">
            <v>Non DAEC</v>
          </cell>
          <cell r="F123" t="str">
            <v>FA2XVZ</v>
          </cell>
          <cell r="G123" t="str">
            <v>CS</v>
          </cell>
          <cell r="H123" t="str">
            <v>CS-MAUSTON      1022</v>
          </cell>
          <cell r="I123" t="str">
            <v>DEPT</v>
          </cell>
        </row>
        <row r="124">
          <cell r="A124" t="str">
            <v>BM96TJ</v>
          </cell>
          <cell r="B124" t="str">
            <v>ELECT FACILIT SYS</v>
          </cell>
          <cell r="C124" t="str">
            <v>Non DAEC</v>
          </cell>
          <cell r="F124" t="str">
            <v>FB7MG1</v>
          </cell>
          <cell r="G124" t="str">
            <v>CS</v>
          </cell>
          <cell r="H124" t="str">
            <v>ER-Invest 2052</v>
          </cell>
          <cell r="I124" t="str">
            <v>DEPT</v>
          </cell>
        </row>
        <row r="125">
          <cell r="A125" t="str">
            <v>BMB4WS</v>
          </cell>
          <cell r="B125" t="str">
            <v>BELOIT LEC      0211</v>
          </cell>
          <cell r="C125" t="str">
            <v>Non DAEC</v>
          </cell>
          <cell r="F125" t="str">
            <v>FBT41N</v>
          </cell>
          <cell r="G125" t="str">
            <v>CS</v>
          </cell>
          <cell r="H125" t="str">
            <v>DANE CTY ACCT   1505</v>
          </cell>
          <cell r="I125" t="str">
            <v>DEPT</v>
          </cell>
        </row>
        <row r="126">
          <cell r="A126" t="str">
            <v>BMNATV</v>
          </cell>
          <cell r="B126" t="str">
            <v>ELECT FACILIT DIST DVLPMT</v>
          </cell>
          <cell r="C126" t="str">
            <v>Non DAEC</v>
          </cell>
          <cell r="F126" t="str">
            <v>FC69C8</v>
          </cell>
          <cell r="G126" t="str">
            <v>CS</v>
          </cell>
          <cell r="H126" t="str">
            <v>ER-Invest 2054</v>
          </cell>
          <cell r="I126" t="str">
            <v>DEPT</v>
          </cell>
        </row>
        <row r="127">
          <cell r="A127" t="str">
            <v>BN943W</v>
          </cell>
          <cell r="B127" t="str">
            <v>ELECT FACILIT TRAN</v>
          </cell>
          <cell r="C127" t="str">
            <v>Non DAEC</v>
          </cell>
          <cell r="F127" t="str">
            <v>FFNFCE</v>
          </cell>
          <cell r="G127" t="str">
            <v>CS</v>
          </cell>
          <cell r="H127" t="str">
            <v>ER-Invest 2055</v>
          </cell>
          <cell r="I127" t="str">
            <v>DEPT</v>
          </cell>
        </row>
        <row r="128">
          <cell r="A128" t="str">
            <v>BNFGZJ</v>
          </cell>
          <cell r="B128" t="str">
            <v>ELECT FACILIT SYS DVLPMT</v>
          </cell>
          <cell r="C128" t="str">
            <v>Non DAEC</v>
          </cell>
          <cell r="F128" t="str">
            <v>FFWRCB</v>
          </cell>
          <cell r="G128" t="str">
            <v>CS</v>
          </cell>
          <cell r="H128" t="str">
            <v xml:space="preserve">FOSSIL                     </v>
          </cell>
          <cell r="I128" t="str">
            <v>PROD</v>
          </cell>
        </row>
        <row r="129">
          <cell r="A129" t="str">
            <v>BS8MX1</v>
          </cell>
          <cell r="B129" t="str">
            <v>EQUIPMENT MGMT SYS</v>
          </cell>
          <cell r="C129" t="str">
            <v>Non DAEC</v>
          </cell>
          <cell r="F129" t="str">
            <v>FHZXXR</v>
          </cell>
          <cell r="G129" t="str">
            <v>CS</v>
          </cell>
          <cell r="H129" t="str">
            <v>ER-Invest 2058</v>
          </cell>
          <cell r="I129" t="str">
            <v>DEPT</v>
          </cell>
        </row>
        <row r="130">
          <cell r="A130" t="str">
            <v>BSCNZ7</v>
          </cell>
          <cell r="B130" t="str">
            <v>ELECT FACILIT TRAN DVLPMT</v>
          </cell>
          <cell r="C130" t="str">
            <v>Non DAEC</v>
          </cell>
          <cell r="F130" t="str">
            <v>FJR43F</v>
          </cell>
          <cell r="G130" t="str">
            <v>CS</v>
          </cell>
          <cell r="H130" t="str">
            <v>ER-Invest 2061</v>
          </cell>
          <cell r="I130" t="str">
            <v>DEPT</v>
          </cell>
        </row>
        <row r="131">
          <cell r="A131" t="str">
            <v>BT1V3P</v>
          </cell>
          <cell r="B131" t="str">
            <v>GENERAL LEDGER SYS</v>
          </cell>
          <cell r="C131" t="str">
            <v>Non DAEC</v>
          </cell>
          <cell r="F131" t="str">
            <v>FSY4KZ</v>
          </cell>
          <cell r="G131" t="str">
            <v>CS</v>
          </cell>
          <cell r="H131" t="str">
            <v>GM-Combustion Initiative</v>
          </cell>
          <cell r="I131" t="str">
            <v>DEPT</v>
          </cell>
        </row>
        <row r="132">
          <cell r="A132" t="str">
            <v>BTRYFS</v>
          </cell>
          <cell r="B132" t="str">
            <v>EQUIPMENT MGMT SYS DVLPMT</v>
          </cell>
          <cell r="C132" t="str">
            <v>Non DAEC</v>
          </cell>
          <cell r="F132" t="str">
            <v>FSYZWC</v>
          </cell>
          <cell r="G132" t="str">
            <v>CS</v>
          </cell>
          <cell r="H132" t="str">
            <v>ER-Bus &amp; Fin Perf 3000</v>
          </cell>
          <cell r="I132" t="str">
            <v>DEPT</v>
          </cell>
        </row>
        <row r="133">
          <cell r="A133" t="str">
            <v>BV7AAM</v>
          </cell>
          <cell r="B133" t="str">
            <v>GENRATNG AVAIL DATA DVLPMT</v>
          </cell>
          <cell r="C133" t="str">
            <v>Non DAEC</v>
          </cell>
          <cell r="F133" t="str">
            <v>FTGLBP</v>
          </cell>
          <cell r="G133" t="str">
            <v>CS</v>
          </cell>
          <cell r="H133" t="str">
            <v>V.P. - Manufacturing</v>
          </cell>
          <cell r="I133" t="str">
            <v>DEPT</v>
          </cell>
        </row>
        <row r="134">
          <cell r="A134" t="str">
            <v>BVJGH3</v>
          </cell>
          <cell r="B134" t="str">
            <v>GENERAL LEDGER SYS DVLPMT</v>
          </cell>
          <cell r="C134" t="str">
            <v>Non DAEC</v>
          </cell>
          <cell r="F134" t="str">
            <v>GA7SL2</v>
          </cell>
          <cell r="G134" t="str">
            <v>CS</v>
          </cell>
          <cell r="H134" t="str">
            <v>ER-Corp Res&amp;Mkt Plng 3140</v>
          </cell>
          <cell r="I134" t="str">
            <v>DEPT</v>
          </cell>
        </row>
        <row r="135">
          <cell r="A135" t="str">
            <v>BVS28E</v>
          </cell>
          <cell r="B135" t="str">
            <v>GENRTING AVAIL DATA</v>
          </cell>
          <cell r="C135" t="str">
            <v>Non DAEC</v>
          </cell>
          <cell r="F135" t="str">
            <v>GAAF5Z</v>
          </cell>
          <cell r="G135" t="str">
            <v>CS</v>
          </cell>
          <cell r="H135" t="str">
            <v>ER-Corp Res&amp;Mkt Plng 3100</v>
          </cell>
          <cell r="I135" t="str">
            <v>DEPT</v>
          </cell>
        </row>
        <row r="136">
          <cell r="A136" t="str">
            <v>CB62BE</v>
          </cell>
          <cell r="B136" t="str">
            <v>IMS DB BACKUP/RECOV DVLPMT</v>
          </cell>
          <cell r="C136" t="str">
            <v>Non DAEC</v>
          </cell>
          <cell r="F136" t="str">
            <v>GACJ5Y</v>
          </cell>
          <cell r="G136" t="str">
            <v>CS</v>
          </cell>
          <cell r="H136" t="str">
            <v>ER-Corp Res&amp;Mkt Plng 3110</v>
          </cell>
          <cell r="I136" t="str">
            <v>DEPT</v>
          </cell>
        </row>
        <row r="137">
          <cell r="A137" t="str">
            <v>CBJ37N</v>
          </cell>
          <cell r="B137" t="str">
            <v>IMS DB BACKUP/RECOV</v>
          </cell>
          <cell r="C137" t="str">
            <v>Non DAEC</v>
          </cell>
          <cell r="F137" t="str">
            <v>GAPRPN</v>
          </cell>
          <cell r="G137" t="str">
            <v>CS</v>
          </cell>
          <cell r="H137" t="str">
            <v>ER-Corp Res&amp;Mkt Plng 3120</v>
          </cell>
          <cell r="I137" t="str">
            <v>DEPT</v>
          </cell>
        </row>
        <row r="138">
          <cell r="A138" t="str">
            <v>CCHEMN</v>
          </cell>
          <cell r="B138" t="str">
            <v>INSTRMNT TRANSFORMR</v>
          </cell>
          <cell r="C138" t="str">
            <v>Non DAEC</v>
          </cell>
          <cell r="F138" t="str">
            <v>GASSBC</v>
          </cell>
          <cell r="G138" t="str">
            <v>CS</v>
          </cell>
          <cell r="H138" t="str">
            <v>ER-Corp Res&amp;Mkt Plng 3130</v>
          </cell>
          <cell r="I138" t="str">
            <v>DEPT</v>
          </cell>
        </row>
        <row r="139">
          <cell r="A139" t="str">
            <v>CDGJ5Z</v>
          </cell>
          <cell r="B139" t="str">
            <v>JANESVILLE LEC  0411</v>
          </cell>
          <cell r="C139" t="str">
            <v>Non DAEC</v>
          </cell>
          <cell r="F139" t="str">
            <v>GEHTL8</v>
          </cell>
          <cell r="G139" t="str">
            <v>CS</v>
          </cell>
          <cell r="H139" t="str">
            <v>ER-Mass Mkt Dev 3300</v>
          </cell>
          <cell r="I139" t="str">
            <v>DEPT</v>
          </cell>
        </row>
        <row r="140">
          <cell r="A140" t="str">
            <v>CF5792</v>
          </cell>
          <cell r="B140" t="str">
            <v>PROJ MGR FIM GAS</v>
          </cell>
          <cell r="C140" t="str">
            <v>Non DAEC</v>
          </cell>
          <cell r="F140" t="str">
            <v>GHVHHL</v>
          </cell>
          <cell r="G140" t="str">
            <v>CS</v>
          </cell>
          <cell r="H140" t="str">
            <v>ER-Indust Svs 3400</v>
          </cell>
          <cell r="I140" t="str">
            <v>DEPT</v>
          </cell>
        </row>
        <row r="141">
          <cell r="A141" t="str">
            <v>CHHGXP</v>
          </cell>
          <cell r="B141" t="str">
            <v>INSTRMNT TRANSFORMR DVLPMT</v>
          </cell>
          <cell r="C141" t="str">
            <v>Non DAEC</v>
          </cell>
          <cell r="F141" t="str">
            <v>GHYCZA</v>
          </cell>
          <cell r="G141" t="str">
            <v>CS</v>
          </cell>
          <cell r="H141" t="str">
            <v>ER-Indust Svs 3410</v>
          </cell>
          <cell r="I141" t="str">
            <v>DEPT</v>
          </cell>
        </row>
        <row r="142">
          <cell r="A142" t="str">
            <v>CJ1CW9</v>
          </cell>
          <cell r="B142" t="str">
            <v>LEAK &amp; VALVE RCRDS</v>
          </cell>
          <cell r="C142" t="str">
            <v>Non DAEC</v>
          </cell>
          <cell r="F142" t="str">
            <v>GJHG2V</v>
          </cell>
          <cell r="G142" t="str">
            <v>CS</v>
          </cell>
          <cell r="H142" t="str">
            <v>ER-Indust Svs 3500</v>
          </cell>
          <cell r="I142" t="str">
            <v>DEPT</v>
          </cell>
        </row>
        <row r="143">
          <cell r="A143" t="str">
            <v>CJP7JW</v>
          </cell>
          <cell r="B143" t="str">
            <v>LABOR DISTRIB SYS DVLPMT</v>
          </cell>
          <cell r="C143" t="str">
            <v>Non DAEC</v>
          </cell>
          <cell r="F143" t="str">
            <v>GJLPNB</v>
          </cell>
          <cell r="G143" t="str">
            <v>CS</v>
          </cell>
          <cell r="H143" t="str">
            <v>ER-Indust Svs 3510</v>
          </cell>
          <cell r="I143" t="str">
            <v>DEPT</v>
          </cell>
        </row>
        <row r="144">
          <cell r="A144" t="str">
            <v>CK5RLP</v>
          </cell>
          <cell r="B144" t="str">
            <v>LEAK &amp; VALVE RCRDS DVLPMT</v>
          </cell>
          <cell r="C144" t="str">
            <v>Non DAEC</v>
          </cell>
          <cell r="F144" t="str">
            <v>GMXG24</v>
          </cell>
          <cell r="G144" t="str">
            <v>CS</v>
          </cell>
          <cell r="H144" t="str">
            <v>MARION URG OPS  1831</v>
          </cell>
          <cell r="I144" t="str">
            <v>DEPT</v>
          </cell>
        </row>
        <row r="145">
          <cell r="A145" t="str">
            <v>CLVG45</v>
          </cell>
          <cell r="B145" t="str">
            <v>CROSS CHARGE ROLL-UP</v>
          </cell>
          <cell r="C145" t="str">
            <v>Non DAEC</v>
          </cell>
          <cell r="F145" t="str">
            <v>GNA4VN</v>
          </cell>
          <cell r="G145" t="str">
            <v>CS</v>
          </cell>
          <cell r="H145" t="str">
            <v>ER-Spec Projects 3910</v>
          </cell>
          <cell r="I145" t="str">
            <v>DEPT</v>
          </cell>
        </row>
        <row r="146">
          <cell r="A146" t="str">
            <v>CM9G2E</v>
          </cell>
          <cell r="B146" t="str">
            <v>CROSS CHARGE    9999</v>
          </cell>
          <cell r="C146" t="str">
            <v>Non DAEC</v>
          </cell>
          <cell r="F146" t="str">
            <v>GNNN7T</v>
          </cell>
          <cell r="G146" t="str">
            <v>CS</v>
          </cell>
          <cell r="H146" t="str">
            <v>SALES MGR-TOMAH 1041</v>
          </cell>
          <cell r="I146" t="str">
            <v>DEPT</v>
          </cell>
        </row>
        <row r="147">
          <cell r="A147" t="str">
            <v>CN5PNR</v>
          </cell>
          <cell r="B147" t="str">
            <v>MARKET RESEARCH SYS DVLPMT</v>
          </cell>
          <cell r="C147" t="str">
            <v>Non DAEC</v>
          </cell>
          <cell r="F147" t="str">
            <v>GPCWBE</v>
          </cell>
          <cell r="G147" t="str">
            <v>CS</v>
          </cell>
          <cell r="H147" t="str">
            <v>ACCTG-MAUSTON   1062</v>
          </cell>
          <cell r="I147" t="str">
            <v>DEPT</v>
          </cell>
        </row>
        <row r="148">
          <cell r="A148" t="str">
            <v>CNGXX6</v>
          </cell>
          <cell r="B148" t="str">
            <v>MARKET RESEARCH SYS</v>
          </cell>
          <cell r="C148" t="str">
            <v>Non DAEC</v>
          </cell>
          <cell r="F148" t="str">
            <v>GSA4E7</v>
          </cell>
          <cell r="G148" t="str">
            <v>CS</v>
          </cell>
          <cell r="H148" t="str">
            <v>CS MGR-DELAVAN  1322</v>
          </cell>
          <cell r="I148" t="str">
            <v>DEPT</v>
          </cell>
        </row>
        <row r="149">
          <cell r="A149" t="str">
            <v>CP1XH8</v>
          </cell>
          <cell r="B149" t="str">
            <v>MTR TSTNG &amp; RECORDS</v>
          </cell>
          <cell r="C149" t="str">
            <v>Non DAEC</v>
          </cell>
          <cell r="F149" t="str">
            <v>HCNHWZ</v>
          </cell>
          <cell r="G149" t="str">
            <v>CS</v>
          </cell>
          <cell r="H149" t="str">
            <v>TOMAH ACCTG     1006</v>
          </cell>
          <cell r="I149" t="str">
            <v>DEPT</v>
          </cell>
        </row>
        <row r="150">
          <cell r="A150" t="str">
            <v>CPKZLV</v>
          </cell>
          <cell r="B150" t="str">
            <v>MATERIALS MGMT SYS</v>
          </cell>
          <cell r="C150" t="str">
            <v>Non DAEC</v>
          </cell>
          <cell r="F150" t="str">
            <v>HDVCP5</v>
          </cell>
          <cell r="G150" t="str">
            <v>CS</v>
          </cell>
          <cell r="H150" t="str">
            <v>IES CORP./DIVERS. USERS ADM</v>
          </cell>
          <cell r="I150" t="str">
            <v>PROD</v>
          </cell>
        </row>
        <row r="151">
          <cell r="A151" t="str">
            <v>CPXXVF</v>
          </cell>
          <cell r="B151" t="str">
            <v>MATERIALS MGMT SYS DVLPMT</v>
          </cell>
          <cell r="C151" t="str">
            <v>Non DAEC</v>
          </cell>
          <cell r="F151" t="str">
            <v>HF8HM7</v>
          </cell>
          <cell r="G151" t="str">
            <v>CS</v>
          </cell>
          <cell r="H151" t="str">
            <v>LG CON &amp; SER DP 1305</v>
          </cell>
          <cell r="I151" t="str">
            <v>DEPT</v>
          </cell>
        </row>
        <row r="152">
          <cell r="A152" t="str">
            <v>CRBAZJ</v>
          </cell>
          <cell r="B152" t="str">
            <v>D.C. CONS SERV  1504</v>
          </cell>
          <cell r="C152" t="str">
            <v>Non DAEC</v>
          </cell>
          <cell r="F152" t="str">
            <v>HH7BL9</v>
          </cell>
          <cell r="G152" t="str">
            <v>CS</v>
          </cell>
          <cell r="H152" t="str">
            <v>RIPON SER/REP   0881</v>
          </cell>
          <cell r="I152" t="str">
            <v>DEPT</v>
          </cell>
        </row>
        <row r="153">
          <cell r="A153" t="str">
            <v>CS2TG9</v>
          </cell>
          <cell r="B153" t="str">
            <v>IEA</v>
          </cell>
          <cell r="C153" t="str">
            <v>Non DAEC</v>
          </cell>
          <cell r="F153" t="str">
            <v>HLB4GE</v>
          </cell>
          <cell r="G153" t="str">
            <v>CS</v>
          </cell>
          <cell r="H153" t="str">
            <v>TOMAH URG OPS   1031</v>
          </cell>
          <cell r="I153" t="str">
            <v>DEPT</v>
          </cell>
        </row>
        <row r="154">
          <cell r="A154" t="str">
            <v>CSM91Y</v>
          </cell>
          <cell r="B154" t="str">
            <v>CIS/IPL TRAINING RGN DVLP</v>
          </cell>
          <cell r="C154" t="str">
            <v>Non DAEC</v>
          </cell>
          <cell r="F154" t="str">
            <v>HLJS9P</v>
          </cell>
          <cell r="G154" t="str">
            <v>CS</v>
          </cell>
          <cell r="H154" t="str">
            <v>ER-Bus &amp; Fin Perf 4000</v>
          </cell>
          <cell r="I154" t="str">
            <v>DEPT</v>
          </cell>
        </row>
        <row r="155">
          <cell r="A155" t="str">
            <v>CTBZRL</v>
          </cell>
          <cell r="B155" t="str">
            <v>UTILITY ACCOUNTING - IES</v>
          </cell>
          <cell r="C155" t="str">
            <v>Non DAEC</v>
          </cell>
          <cell r="F155" t="str">
            <v>HMNMRE</v>
          </cell>
          <cell r="G155" t="str">
            <v>CS</v>
          </cell>
          <cell r="H155" t="str">
            <v>Chritable Giving</v>
          </cell>
          <cell r="I155" t="str">
            <v>DEPT</v>
          </cell>
        </row>
        <row r="156">
          <cell r="A156" t="str">
            <v>CTH9RH</v>
          </cell>
          <cell r="B156" t="str">
            <v>INTERAL AUDITS    -0700</v>
          </cell>
          <cell r="C156" t="str">
            <v>Non DAEC</v>
          </cell>
          <cell r="F156" t="str">
            <v>HNJATN</v>
          </cell>
          <cell r="G156" t="str">
            <v>CS</v>
          </cell>
          <cell r="H156" t="str">
            <v>BARABOO MGR OFF 1104</v>
          </cell>
          <cell r="I156" t="str">
            <v>DEPT</v>
          </cell>
        </row>
        <row r="157">
          <cell r="A157" t="str">
            <v>CTWFNK</v>
          </cell>
          <cell r="B157" t="str">
            <v>MTR TSTNG &amp; RECORDS DVLPMT</v>
          </cell>
          <cell r="C157" t="str">
            <v>Non DAEC</v>
          </cell>
          <cell r="F157" t="str">
            <v>HPBGZD</v>
          </cell>
          <cell r="G157" t="str">
            <v>CS</v>
          </cell>
          <cell r="H157" t="str">
            <v>TOMAH OPS-WO    1004</v>
          </cell>
          <cell r="I157" t="str">
            <v>DEPT</v>
          </cell>
        </row>
        <row r="158">
          <cell r="A158" t="str">
            <v>CVLY9D</v>
          </cell>
          <cell r="B158" t="str">
            <v>COMPANY AIRCRAFT OPERATION</v>
          </cell>
          <cell r="C158" t="str">
            <v>Non DAEC</v>
          </cell>
          <cell r="F158" t="str">
            <v>HTSHKB</v>
          </cell>
          <cell r="G158" t="str">
            <v>CS</v>
          </cell>
          <cell r="H158" t="str">
            <v>DEPT 4500</v>
          </cell>
          <cell r="I158" t="str">
            <v>DEPT</v>
          </cell>
        </row>
        <row r="159">
          <cell r="A159" t="str">
            <v>DA5EC3</v>
          </cell>
          <cell r="B159" t="str">
            <v>MGR CUST SVC &amp; SALES</v>
          </cell>
          <cell r="C159" t="str">
            <v>Non DAEC</v>
          </cell>
          <cell r="F159" t="str">
            <v>HTWGRL</v>
          </cell>
          <cell r="G159" t="str">
            <v>CS</v>
          </cell>
          <cell r="H159" t="str">
            <v>LAKE GENEVA ACC 1304</v>
          </cell>
          <cell r="I159" t="str">
            <v>DEPT</v>
          </cell>
        </row>
        <row r="160">
          <cell r="A160" t="str">
            <v>DABJE8</v>
          </cell>
          <cell r="B160" t="str">
            <v>R/E &amp; RT-OF-WAY OFF</v>
          </cell>
          <cell r="C160" t="str">
            <v>Non DAEC</v>
          </cell>
          <cell r="F160" t="str">
            <v>HVMNXB</v>
          </cell>
          <cell r="G160" t="str">
            <v>CS</v>
          </cell>
          <cell r="H160" t="str">
            <v>TOMAH C.R.,C.S  1003</v>
          </cell>
          <cell r="I160" t="str">
            <v>DEPT</v>
          </cell>
        </row>
        <row r="161">
          <cell r="A161" t="str">
            <v>DAEDWX</v>
          </cell>
          <cell r="B161" t="str">
            <v>ENVIRON AND RESEARCH</v>
          </cell>
          <cell r="C161" t="str">
            <v>Non DAEC</v>
          </cell>
          <cell r="F161" t="str">
            <v>HVTTDX</v>
          </cell>
          <cell r="G161" t="str">
            <v>CS</v>
          </cell>
          <cell r="H161" t="str">
            <v>AER Gas Management</v>
          </cell>
          <cell r="I161" t="str">
            <v>DEPT</v>
          </cell>
        </row>
        <row r="162">
          <cell r="A162" t="str">
            <v>DAEX5M</v>
          </cell>
          <cell r="B162" t="str">
            <v>MGR SHAREOWNER SERV</v>
          </cell>
          <cell r="C162" t="str">
            <v>Non DAEC</v>
          </cell>
          <cell r="F162" t="str">
            <v>JALPYV</v>
          </cell>
          <cell r="G162" t="str">
            <v>CS</v>
          </cell>
          <cell r="H162" t="str">
            <v>RIPON URG OPS   0831</v>
          </cell>
          <cell r="I162" t="str">
            <v>DEPT</v>
          </cell>
        </row>
        <row r="163">
          <cell r="A163" t="str">
            <v>DAJKWV</v>
          </cell>
          <cell r="B163" t="str">
            <v>ADMIN SERVICES</v>
          </cell>
          <cell r="C163" t="str">
            <v>Non DAEC</v>
          </cell>
          <cell r="F163" t="str">
            <v>JD6PP3</v>
          </cell>
          <cell r="G163" t="str">
            <v>CS</v>
          </cell>
          <cell r="H163" t="str">
            <v>BERLIN SER/REP  0781</v>
          </cell>
          <cell r="I163" t="str">
            <v>DEPT</v>
          </cell>
        </row>
        <row r="164">
          <cell r="A164" t="str">
            <v>DB6643</v>
          </cell>
          <cell r="B164" t="str">
            <v>OUTAGE MGMT SYS DVLPMT</v>
          </cell>
          <cell r="C164" t="str">
            <v>Non DAEC</v>
          </cell>
          <cell r="F164" t="str">
            <v>JEA447</v>
          </cell>
          <cell r="G164" t="str">
            <v>CS</v>
          </cell>
          <cell r="H164" t="str">
            <v>ACCTG-PR DU CHN 0965</v>
          </cell>
          <cell r="I164" t="str">
            <v>DEPT</v>
          </cell>
        </row>
        <row r="165">
          <cell r="A165" t="str">
            <v>DB8942</v>
          </cell>
          <cell r="B165" t="str">
            <v>COL MECH MAINT  4504</v>
          </cell>
          <cell r="C165" t="str">
            <v>Non DAEC</v>
          </cell>
          <cell r="F165" t="str">
            <v>JK135S</v>
          </cell>
          <cell r="G165" t="str">
            <v>CS</v>
          </cell>
          <cell r="H165" t="str">
            <v>WI GENCO PROGRM</v>
          </cell>
          <cell r="I165" t="str">
            <v>DEPT</v>
          </cell>
        </row>
        <row r="166">
          <cell r="A166" t="str">
            <v>DB9BPK</v>
          </cell>
          <cell r="B166" t="str">
            <v>MGR SALES SUPP SYS</v>
          </cell>
          <cell r="C166" t="str">
            <v>Non DAEC</v>
          </cell>
          <cell r="F166" t="str">
            <v>LKS72B</v>
          </cell>
          <cell r="G166" t="str">
            <v>CS</v>
          </cell>
          <cell r="H166" t="str">
            <v xml:space="preserve">IEF SOFTWARE SUPPORT       </v>
          </cell>
          <cell r="I166" t="str">
            <v>PROD</v>
          </cell>
        </row>
        <row r="167">
          <cell r="A167" t="str">
            <v>DBJSLC</v>
          </cell>
          <cell r="B167" t="str">
            <v>ONLINE TABLE SYSTEM</v>
          </cell>
          <cell r="C167" t="str">
            <v>Non DAEC</v>
          </cell>
          <cell r="F167" t="str">
            <v>MA8DJC</v>
          </cell>
          <cell r="G167" t="str">
            <v>CS</v>
          </cell>
          <cell r="H167" t="str">
            <v>TIME PAID-NOT WORKED DVLPMT</v>
          </cell>
          <cell r="I167" t="str">
            <v>DVLP</v>
          </cell>
        </row>
        <row r="168">
          <cell r="A168" t="str">
            <v>DBM92D</v>
          </cell>
          <cell r="B168" t="str">
            <v>ONLINE TABLE SYSTEM DVLPMT</v>
          </cell>
          <cell r="C168" t="str">
            <v>Non DAEC</v>
          </cell>
          <cell r="F168" t="str">
            <v>MATKCK</v>
          </cell>
          <cell r="G168" t="str">
            <v>CS</v>
          </cell>
          <cell r="H168" t="str">
            <v>TIME PAID NOT WORK</v>
          </cell>
          <cell r="I168" t="str">
            <v>PROD</v>
          </cell>
        </row>
        <row r="169">
          <cell r="A169" t="str">
            <v>DBYGN4</v>
          </cell>
          <cell r="B169" t="str">
            <v>OUTAGE MGMT SYS</v>
          </cell>
          <cell r="C169" t="str">
            <v>Non DAEC</v>
          </cell>
          <cell r="F169" t="str">
            <v>MBX12Y</v>
          </cell>
          <cell r="G169" t="str">
            <v>CS</v>
          </cell>
          <cell r="H169" t="str">
            <v>MISC PC AND HANDHELD DEVICE</v>
          </cell>
          <cell r="I169" t="str">
            <v>PROD</v>
          </cell>
        </row>
        <row r="170">
          <cell r="A170" t="str">
            <v>DBZW46</v>
          </cell>
          <cell r="B170" t="str">
            <v>DIR. MKT,SALES SUP/PRICING</v>
          </cell>
          <cell r="C170" t="str">
            <v>Non DAEC</v>
          </cell>
          <cell r="F170" t="str">
            <v>MCEAY2</v>
          </cell>
          <cell r="G170" t="str">
            <v>CS</v>
          </cell>
          <cell r="H170" t="str">
            <v>MIS PC&amp;HANDHELD DEVICES DVL</v>
          </cell>
          <cell r="I170" t="str">
            <v>DVLP</v>
          </cell>
        </row>
        <row r="171">
          <cell r="A171" t="str">
            <v>DC1Y11</v>
          </cell>
          <cell r="B171" t="str">
            <v>PRJCT ACTVTY BDGTNG DVLPMT</v>
          </cell>
          <cell r="C171" t="str">
            <v>Non DAEC</v>
          </cell>
          <cell r="F171" t="str">
            <v>MDV18Z</v>
          </cell>
          <cell r="G171" t="str">
            <v>CS</v>
          </cell>
          <cell r="H171" t="str">
            <v xml:space="preserve">HANDHELD INVENTORY SUPPORT </v>
          </cell>
          <cell r="I171" t="str">
            <v>PROD</v>
          </cell>
        </row>
        <row r="172">
          <cell r="A172" t="str">
            <v>DC2HWA</v>
          </cell>
          <cell r="B172" t="str">
            <v>MGR DATA ACQUIS</v>
          </cell>
          <cell r="C172" t="str">
            <v>Non DAEC</v>
          </cell>
          <cell r="F172" t="str">
            <v>MDXYMH</v>
          </cell>
          <cell r="G172" t="str">
            <v>CS</v>
          </cell>
          <cell r="H172" t="str">
            <v xml:space="preserve">HANDHELD INVENTORY DVLPMT  </v>
          </cell>
          <cell r="I172" t="str">
            <v>DVLP</v>
          </cell>
        </row>
        <row r="173">
          <cell r="A173" t="str">
            <v>DCDJHA</v>
          </cell>
          <cell r="B173" t="str">
            <v>EXEC VP - ENERGY DELIVERY</v>
          </cell>
          <cell r="C173" t="str">
            <v>Non DAEC</v>
          </cell>
          <cell r="F173" t="str">
            <v>MGDJSE</v>
          </cell>
          <cell r="G173" t="str">
            <v>CS</v>
          </cell>
          <cell r="H173" t="str">
            <v>MERCHANDISE</v>
          </cell>
          <cell r="I173" t="str">
            <v>PROD</v>
          </cell>
        </row>
        <row r="174">
          <cell r="A174" t="str">
            <v>DCDP4P</v>
          </cell>
          <cell r="B174" t="str">
            <v>REG PRICING IA/MN-DB</v>
          </cell>
          <cell r="C174" t="str">
            <v>Non DAEC</v>
          </cell>
          <cell r="F174" t="str">
            <v>MGLVM9</v>
          </cell>
          <cell r="G174" t="str">
            <v>CS</v>
          </cell>
          <cell r="H174" t="str">
            <v xml:space="preserve">MERCHANDISE DVLPMT         </v>
          </cell>
          <cell r="I174" t="str">
            <v>DVLP</v>
          </cell>
        </row>
        <row r="175">
          <cell r="A175" t="str">
            <v>DCFT4N</v>
          </cell>
          <cell r="B175" t="str">
            <v>PRJCT ACTVTY BDGTNG</v>
          </cell>
          <cell r="C175" t="str">
            <v>Non DAEC</v>
          </cell>
          <cell r="F175" t="str">
            <v>MM3WJE</v>
          </cell>
          <cell r="G175" t="str">
            <v>CS</v>
          </cell>
          <cell r="H175" t="str">
            <v>DESIGN DOCUMENTS DVLPMT</v>
          </cell>
          <cell r="I175" t="str">
            <v>DVLP</v>
          </cell>
        </row>
        <row r="176">
          <cell r="A176" t="str">
            <v>DD21XV</v>
          </cell>
          <cell r="B176" t="str">
            <v>VP TREASURY/SEC OFF</v>
          </cell>
          <cell r="C176" t="str">
            <v>Non DAEC</v>
          </cell>
          <cell r="F176" t="str">
            <v>MMCWKR</v>
          </cell>
          <cell r="G176" t="str">
            <v>CS</v>
          </cell>
          <cell r="H176" t="str">
            <v>DESIGN DOCUMENTS</v>
          </cell>
          <cell r="I176" t="str">
            <v>PROD</v>
          </cell>
        </row>
        <row r="177">
          <cell r="A177" t="str">
            <v>DD7334</v>
          </cell>
          <cell r="B177" t="str">
            <v>CORPORATE DEVELOPMENT</v>
          </cell>
          <cell r="C177" t="str">
            <v>Non DAEC</v>
          </cell>
          <cell r="F177" t="str">
            <v>MV47T7</v>
          </cell>
          <cell r="G177" t="str">
            <v>CS</v>
          </cell>
          <cell r="H177" t="str">
            <v>FITNESS FOR DUTY</v>
          </cell>
          <cell r="I177" t="str">
            <v>PROD</v>
          </cell>
        </row>
        <row r="178">
          <cell r="A178" t="str">
            <v>DE6HP8</v>
          </cell>
          <cell r="B178" t="str">
            <v>GM DEL SYS PLANNING</v>
          </cell>
          <cell r="C178" t="str">
            <v>Non DAEC</v>
          </cell>
          <cell r="F178" t="str">
            <v>MV4M2Z</v>
          </cell>
          <cell r="G178" t="str">
            <v>CS</v>
          </cell>
          <cell r="H178" t="str">
            <v>PAINT INFO PLNG (MIPS) DVLP</v>
          </cell>
          <cell r="I178" t="str">
            <v>DVLP</v>
          </cell>
        </row>
        <row r="179">
          <cell r="A179" t="str">
            <v>DESYC4</v>
          </cell>
          <cell r="B179" t="str">
            <v>REGULATR RELIEF VLV</v>
          </cell>
          <cell r="C179" t="str">
            <v>Non DAEC</v>
          </cell>
          <cell r="F179" t="str">
            <v>MVM236</v>
          </cell>
          <cell r="G179" t="str">
            <v>CS</v>
          </cell>
          <cell r="H179" t="str">
            <v>MIPS</v>
          </cell>
          <cell r="I179" t="str">
            <v>PROD</v>
          </cell>
        </row>
        <row r="180">
          <cell r="A180" t="str">
            <v>DF3DL5</v>
          </cell>
          <cell r="B180" t="str">
            <v>STRAT PROJECTS OFF</v>
          </cell>
          <cell r="C180" t="str">
            <v>Non DAEC</v>
          </cell>
          <cell r="F180" t="str">
            <v>NABHMF</v>
          </cell>
          <cell r="G180" t="str">
            <v>CS</v>
          </cell>
          <cell r="H180" t="str">
            <v>FITNESS FOR DUTY DVL</v>
          </cell>
          <cell r="I180" t="str">
            <v>DVLP</v>
          </cell>
        </row>
        <row r="181">
          <cell r="A181" t="str">
            <v>DFARHY</v>
          </cell>
          <cell r="B181" t="str">
            <v>ER-INVEST 1100ONS</v>
          </cell>
          <cell r="C181" t="str">
            <v>Non DAEC</v>
          </cell>
          <cell r="F181" t="str">
            <v>NAG79K</v>
          </cell>
          <cell r="G181" t="str">
            <v>CS</v>
          </cell>
          <cell r="H181" t="str">
            <v xml:space="preserve">DIGITAL IMAGING            </v>
          </cell>
          <cell r="I181" t="str">
            <v>PROD</v>
          </cell>
        </row>
        <row r="182">
          <cell r="A182" t="str">
            <v>DFEAJH</v>
          </cell>
          <cell r="B182" t="str">
            <v>ECON DEVELOPMENT OFF</v>
          </cell>
          <cell r="C182" t="str">
            <v>Non DAEC</v>
          </cell>
          <cell r="F182" t="str">
            <v>NAHTMC</v>
          </cell>
          <cell r="G182" t="str">
            <v>CS</v>
          </cell>
          <cell r="H182" t="str">
            <v xml:space="preserve">DIGITAL IMAGING DVLPMT     </v>
          </cell>
          <cell r="I182" t="str">
            <v>DVLP</v>
          </cell>
        </row>
        <row r="183">
          <cell r="A183" t="str">
            <v>DFEYHW</v>
          </cell>
          <cell r="B183" t="str">
            <v>IES TRANSPORTATION</v>
          </cell>
          <cell r="C183" t="str">
            <v>Non DAEC</v>
          </cell>
          <cell r="F183" t="str">
            <v>NR4GKR</v>
          </cell>
          <cell r="G183" t="str">
            <v>CS</v>
          </cell>
          <cell r="H183" t="str">
            <v>CHIEF EXECUTIVE OFFICER</v>
          </cell>
          <cell r="I183" t="str">
            <v>DEPT</v>
          </cell>
        </row>
        <row r="184">
          <cell r="A184" t="str">
            <v>DFTD6D</v>
          </cell>
          <cell r="B184" t="str">
            <v>REGULATR RELIEF VLV DVLPMT</v>
          </cell>
          <cell r="C184" t="str">
            <v>Non DAEC</v>
          </cell>
          <cell r="F184" t="str">
            <v>NSWNRF</v>
          </cell>
          <cell r="G184" t="str">
            <v>CS</v>
          </cell>
          <cell r="H184" t="str">
            <v>EX VP WEGNER OFFICE</v>
          </cell>
          <cell r="I184" t="str">
            <v>DEPT</v>
          </cell>
        </row>
        <row r="185">
          <cell r="A185" t="str">
            <v>DFWG6C</v>
          </cell>
          <cell r="B185" t="str">
            <v>PROJ MGR FIM ELEC</v>
          </cell>
          <cell r="C185" t="str">
            <v>Non DAEC</v>
          </cell>
          <cell r="F185" t="str">
            <v>PALR1W</v>
          </cell>
          <cell r="G185" t="str">
            <v>CS</v>
          </cell>
          <cell r="H185" t="str">
            <v>TRAVEL/CONF SVC</v>
          </cell>
          <cell r="I185" t="str">
            <v>DEPT</v>
          </cell>
        </row>
        <row r="186">
          <cell r="A186" t="str">
            <v>DFXAYD</v>
          </cell>
          <cell r="B186" t="str">
            <v>IES ENERGY/DIEA</v>
          </cell>
          <cell r="C186" t="str">
            <v>Non DAEC</v>
          </cell>
          <cell r="F186" t="str">
            <v>PBDY6K</v>
          </cell>
          <cell r="G186" t="str">
            <v>CS</v>
          </cell>
          <cell r="H186" t="str">
            <v>DATA &amp; VIDEO NETWRKS</v>
          </cell>
          <cell r="I186" t="str">
            <v>DEPT</v>
          </cell>
        </row>
        <row r="187">
          <cell r="A187" t="str">
            <v>DFYPWY</v>
          </cell>
          <cell r="B187" t="str">
            <v>BELOIT URG OPS  0231</v>
          </cell>
          <cell r="C187" t="str">
            <v>Non DAEC</v>
          </cell>
          <cell r="F187" t="str">
            <v>PC6XPX</v>
          </cell>
          <cell r="G187" t="str">
            <v>CS</v>
          </cell>
          <cell r="H187" t="str">
            <v>TELECOM VOICE SYSTMS</v>
          </cell>
          <cell r="I187" t="str">
            <v>DEPT</v>
          </cell>
        </row>
        <row r="188">
          <cell r="A188" t="str">
            <v>DG57LC</v>
          </cell>
          <cell r="B188" t="str">
            <v>TIME ENTRY</v>
          </cell>
          <cell r="C188" t="str">
            <v>Non DAEC</v>
          </cell>
          <cell r="F188" t="str">
            <v>PCBHMD</v>
          </cell>
          <cell r="G188" t="str">
            <v>CS</v>
          </cell>
          <cell r="H188" t="str">
            <v>BACKBONE/RADIO NTWRK</v>
          </cell>
          <cell r="I188" t="str">
            <v>DEPT</v>
          </cell>
        </row>
        <row r="189">
          <cell r="A189" t="str">
            <v>DG8MHX</v>
          </cell>
          <cell r="B189" t="str">
            <v>FLIGHT OPERATIONS</v>
          </cell>
          <cell r="C189" t="str">
            <v>Non DAEC</v>
          </cell>
          <cell r="F189" t="str">
            <v>PCNH58</v>
          </cell>
          <cell r="G189" t="str">
            <v>CS</v>
          </cell>
          <cell r="H189" t="str">
            <v>FINANCIAL OPERATIONS</v>
          </cell>
          <cell r="I189" t="str">
            <v>DEPT</v>
          </cell>
        </row>
        <row r="190">
          <cell r="A190" t="str">
            <v>DGC7VV</v>
          </cell>
          <cell r="B190" t="str">
            <v>IES DIVERSIFIED</v>
          </cell>
          <cell r="C190" t="str">
            <v>Non DAEC</v>
          </cell>
          <cell r="F190" t="str">
            <v>PFWHEL</v>
          </cell>
          <cell r="G190" t="str">
            <v>CS</v>
          </cell>
          <cell r="H190" t="str">
            <v>CHAIRMN OF THE BOARD</v>
          </cell>
          <cell r="I190" t="str">
            <v>DEPT</v>
          </cell>
        </row>
        <row r="191">
          <cell r="A191" t="str">
            <v>DHC2X2</v>
          </cell>
          <cell r="B191" t="str">
            <v>TOTAL COMPENSATION-0351</v>
          </cell>
          <cell r="C191" t="str">
            <v>Non DAEC</v>
          </cell>
          <cell r="F191" t="str">
            <v>REM5CS</v>
          </cell>
          <cell r="G191" t="str">
            <v>CS</v>
          </cell>
          <cell r="H191" t="str">
            <v>GENCO OFF</v>
          </cell>
          <cell r="I191" t="str">
            <v>DEPT</v>
          </cell>
        </row>
        <row r="192">
          <cell r="A192" t="str">
            <v>DHE17D</v>
          </cell>
          <cell r="B192" t="str">
            <v>ER-INDUST SVS 1200</v>
          </cell>
          <cell r="C192" t="str">
            <v>Non DAEC</v>
          </cell>
          <cell r="F192" t="str">
            <v>REYX52</v>
          </cell>
          <cell r="G192" t="str">
            <v>CS</v>
          </cell>
          <cell r="H192" t="str">
            <v>CENTRAL OFFICE</v>
          </cell>
          <cell r="I192" t="str">
            <v>DEPT</v>
          </cell>
        </row>
        <row r="193">
          <cell r="A193" t="str">
            <v>DHG47C</v>
          </cell>
          <cell r="B193" t="str">
            <v>CROSS CHARGE    1599</v>
          </cell>
          <cell r="C193" t="str">
            <v>Non DAEC</v>
          </cell>
          <cell r="F193" t="str">
            <v>RGPXG5</v>
          </cell>
          <cell r="G193" t="str">
            <v>CS</v>
          </cell>
          <cell r="H193" t="str">
            <v>ROCK RIVER GEN STAT</v>
          </cell>
          <cell r="I193" t="str">
            <v>DEPT</v>
          </cell>
        </row>
        <row r="194">
          <cell r="A194" t="str">
            <v>DHTP95</v>
          </cell>
          <cell r="B194" t="str">
            <v>TIME ENTRY DVLPMT</v>
          </cell>
          <cell r="C194" t="str">
            <v>Non DAEC</v>
          </cell>
          <cell r="F194" t="str">
            <v>RGWBN2</v>
          </cell>
          <cell r="G194" t="str">
            <v>CS</v>
          </cell>
          <cell r="H194" t="str">
            <v>LANSING</v>
          </cell>
          <cell r="I194" t="str">
            <v>DEPT</v>
          </cell>
        </row>
        <row r="195">
          <cell r="A195" t="str">
            <v>DJF7TV</v>
          </cell>
          <cell r="B195" t="str">
            <v>EX VP CFO OFFICE  -0101</v>
          </cell>
          <cell r="C195" t="str">
            <v>Non DAEC</v>
          </cell>
          <cell r="F195" t="str">
            <v>RHG4MV</v>
          </cell>
          <cell r="G195" t="str">
            <v>CS</v>
          </cell>
          <cell r="H195" t="str">
            <v>M L KAPP PLANT</v>
          </cell>
          <cell r="I195" t="str">
            <v>DEPT</v>
          </cell>
        </row>
        <row r="196">
          <cell r="A196" t="str">
            <v>DJMFA9</v>
          </cell>
          <cell r="B196" t="str">
            <v>ER-INTR 1300TIONS</v>
          </cell>
          <cell r="C196" t="str">
            <v>Non DAEC</v>
          </cell>
          <cell r="F196" t="str">
            <v>RJ943Z</v>
          </cell>
          <cell r="G196" t="str">
            <v>CS</v>
          </cell>
          <cell r="H196" t="str">
            <v>FOX LAKE</v>
          </cell>
          <cell r="I196" t="str">
            <v>DEPT</v>
          </cell>
        </row>
        <row r="197">
          <cell r="A197" t="str">
            <v>DJSN61</v>
          </cell>
          <cell r="B197" t="str">
            <v>DELEVAN OFF ADM 1302</v>
          </cell>
          <cell r="C197" t="str">
            <v>Non DAEC</v>
          </cell>
          <cell r="F197" t="str">
            <v>RK83ZV</v>
          </cell>
          <cell r="G197" t="str">
            <v>CS</v>
          </cell>
          <cell r="H197" t="str">
            <v>PERF ENG &amp; ENV OFF</v>
          </cell>
          <cell r="I197" t="str">
            <v>DEPT</v>
          </cell>
        </row>
        <row r="198">
          <cell r="A198" t="str">
            <v>DK6481</v>
          </cell>
          <cell r="B198" t="str">
            <v>TIME OF DAY DVLPMT</v>
          </cell>
          <cell r="C198" t="str">
            <v>Non DAEC</v>
          </cell>
          <cell r="F198" t="str">
            <v>RKK979</v>
          </cell>
          <cell r="G198" t="str">
            <v>CS</v>
          </cell>
          <cell r="H198" t="str">
            <v>DUBUQUE</v>
          </cell>
          <cell r="I198" t="str">
            <v>DEPT</v>
          </cell>
        </row>
        <row r="199">
          <cell r="A199" t="str">
            <v>DK7AJ6</v>
          </cell>
          <cell r="B199" t="str">
            <v>MARKETING</v>
          </cell>
          <cell r="C199" t="str">
            <v>Non DAEC</v>
          </cell>
          <cell r="F199" t="str">
            <v>RKPAZ4</v>
          </cell>
          <cell r="G199" t="str">
            <v>CS</v>
          </cell>
          <cell r="H199" t="str">
            <v>COLUMBIA CENTER</v>
          </cell>
          <cell r="I199" t="str">
            <v>DEPT</v>
          </cell>
        </row>
        <row r="200">
          <cell r="A200" t="str">
            <v>DK7N4A</v>
          </cell>
          <cell r="B200" t="str">
            <v>NEL DEW MAINT   8605</v>
          </cell>
          <cell r="C200" t="str">
            <v>Non DAEC</v>
          </cell>
          <cell r="F200" t="str">
            <v>RL7HLZ</v>
          </cell>
          <cell r="G200" t="str">
            <v>CS</v>
          </cell>
          <cell r="H200" t="str">
            <v>TRAINING</v>
          </cell>
          <cell r="I200" t="str">
            <v>DEPT</v>
          </cell>
        </row>
        <row r="201">
          <cell r="A201" t="str">
            <v>DK9XTW</v>
          </cell>
          <cell r="B201" t="str">
            <v>DIR SALES MAJOR EAST</v>
          </cell>
          <cell r="C201" t="str">
            <v>Non DAEC</v>
          </cell>
          <cell r="F201" t="str">
            <v>RMBX14</v>
          </cell>
          <cell r="G201" t="str">
            <v>CS</v>
          </cell>
          <cell r="H201" t="str">
            <v>EX VP BUSINESS DEVELOPMENT</v>
          </cell>
          <cell r="I201" t="str">
            <v>DEPT</v>
          </cell>
        </row>
        <row r="202">
          <cell r="A202" t="str">
            <v>DKFX6E</v>
          </cell>
          <cell r="B202" t="str">
            <v>STOUGHTON       1508</v>
          </cell>
          <cell r="C202" t="str">
            <v>Non DAEC</v>
          </cell>
          <cell r="F202" t="str">
            <v>RRHXAG</v>
          </cell>
          <cell r="G202" t="str">
            <v>CS</v>
          </cell>
          <cell r="H202" t="str">
            <v>LAND STEWARDSHIP TRUST</v>
          </cell>
          <cell r="I202" t="str">
            <v>DEPT</v>
          </cell>
        </row>
        <row r="203">
          <cell r="A203" t="str">
            <v>DKHZAK</v>
          </cell>
          <cell r="B203" t="str">
            <v>CUST CARE - CEDAR RAPIDS</v>
          </cell>
          <cell r="C203" t="str">
            <v>Non DAEC</v>
          </cell>
          <cell r="F203" t="str">
            <v>RSKW8F</v>
          </cell>
          <cell r="G203" t="str">
            <v>CS</v>
          </cell>
          <cell r="H203" t="str">
            <v>WEST OFFICE</v>
          </cell>
          <cell r="I203" t="str">
            <v>DEPT</v>
          </cell>
        </row>
        <row r="204">
          <cell r="A204" t="str">
            <v>DKYA4E</v>
          </cell>
          <cell r="B204" t="str">
            <v>TIME OF DAY</v>
          </cell>
          <cell r="C204" t="str">
            <v>Non DAEC</v>
          </cell>
          <cell r="F204" t="str">
            <v>RVE4A5</v>
          </cell>
          <cell r="G204" t="str">
            <v>CS</v>
          </cell>
          <cell r="H204" t="str">
            <v>PLANT BUS MGR. - NELSON DEWEY</v>
          </cell>
          <cell r="I204" t="str">
            <v>DEPT</v>
          </cell>
        </row>
        <row r="205">
          <cell r="A205" t="str">
            <v>DLBHCW</v>
          </cell>
          <cell r="B205" t="str">
            <v>ER-INTR-NEW ZEALAND 1301</v>
          </cell>
          <cell r="C205" t="str">
            <v>Non DAEC</v>
          </cell>
          <cell r="F205" t="str">
            <v>SB4X27</v>
          </cell>
          <cell r="G205" t="str">
            <v>CS</v>
          </cell>
          <cell r="H205" t="str">
            <v>EDGEWATER #3</v>
          </cell>
          <cell r="I205" t="str">
            <v>DEPT</v>
          </cell>
        </row>
        <row r="206">
          <cell r="A206" t="str">
            <v>DLCS3B</v>
          </cell>
          <cell r="B206" t="str">
            <v>BURLINGTON</v>
          </cell>
          <cell r="C206" t="str">
            <v>Non DAEC</v>
          </cell>
          <cell r="F206" t="str">
            <v>SCW47X</v>
          </cell>
          <cell r="G206" t="str">
            <v>CS</v>
          </cell>
          <cell r="H206" t="str">
            <v>SOUTH FDL</v>
          </cell>
          <cell r="I206" t="str">
            <v>DEPT</v>
          </cell>
        </row>
        <row r="207">
          <cell r="A207" t="str">
            <v>DLK3Y6</v>
          </cell>
          <cell r="B207" t="str">
            <v>MGR FORE &amp; ECON DEV</v>
          </cell>
          <cell r="C207" t="str">
            <v>Non DAEC</v>
          </cell>
          <cell r="F207" t="str">
            <v>SD2BK7</v>
          </cell>
          <cell r="G207" t="str">
            <v>CS</v>
          </cell>
          <cell r="H207" t="str">
            <v>DIR INFO TECH</v>
          </cell>
          <cell r="I207" t="str">
            <v>DEPT</v>
          </cell>
        </row>
        <row r="208">
          <cell r="A208" t="str">
            <v>DLPP6W</v>
          </cell>
          <cell r="B208" t="str">
            <v>FOR &amp; ECON ANAL</v>
          </cell>
          <cell r="C208" t="str">
            <v>Non DAEC</v>
          </cell>
          <cell r="F208" t="str">
            <v>SDBA42</v>
          </cell>
          <cell r="G208" t="str">
            <v>CS</v>
          </cell>
          <cell r="H208" t="str">
            <v>MAIL SERVICES</v>
          </cell>
          <cell r="I208" t="str">
            <v>DEPT</v>
          </cell>
        </row>
        <row r="209">
          <cell r="A209" t="str">
            <v>DM6G3C</v>
          </cell>
          <cell r="B209" t="str">
            <v>SUPPLYCHAIN CS SRCNG</v>
          </cell>
          <cell r="C209" t="str">
            <v>Non DAEC</v>
          </cell>
          <cell r="F209" t="str">
            <v>SETHRX</v>
          </cell>
          <cell r="G209" t="str">
            <v>CS</v>
          </cell>
          <cell r="H209" t="str">
            <v>IT PLNG/FIN/SECURITY</v>
          </cell>
          <cell r="I209" t="str">
            <v>DEPT</v>
          </cell>
        </row>
        <row r="210">
          <cell r="A210" t="str">
            <v>DM9KY9</v>
          </cell>
          <cell r="B210" t="str">
            <v>TRNSFRMR RCRDS SBSYS</v>
          </cell>
          <cell r="C210" t="str">
            <v>Non DAEC</v>
          </cell>
          <cell r="F210" t="str">
            <v>SGWAW9</v>
          </cell>
          <cell r="G210" t="str">
            <v>CS</v>
          </cell>
          <cell r="H210" t="str">
            <v>IT APP DEV GENCO/ADM</v>
          </cell>
          <cell r="I210" t="str">
            <v>DEPT</v>
          </cell>
        </row>
        <row r="211">
          <cell r="A211" t="str">
            <v>DMGAWP</v>
          </cell>
          <cell r="B211" t="str">
            <v>CSC SVC-BARABOO</v>
          </cell>
          <cell r="C211" t="str">
            <v>Non DAEC</v>
          </cell>
          <cell r="F211" t="str">
            <v>SJBP2D</v>
          </cell>
          <cell r="G211" t="str">
            <v>CS</v>
          </cell>
          <cell r="H211" t="str">
            <v>SERVER ADMIN OPS</v>
          </cell>
          <cell r="I211" t="str">
            <v>DEPT</v>
          </cell>
        </row>
        <row r="212">
          <cell r="A212" t="str">
            <v>DMHHPC</v>
          </cell>
          <cell r="B212" t="str">
            <v>ELEC METER &amp; TEST OFF</v>
          </cell>
          <cell r="C212" t="str">
            <v>Non DAEC</v>
          </cell>
          <cell r="F212" t="str">
            <v>SJEN7N</v>
          </cell>
          <cell r="G212" t="str">
            <v>CS</v>
          </cell>
          <cell r="H212" t="str">
            <v>PROJECT MGMT</v>
          </cell>
          <cell r="I212" t="str">
            <v>DEPT</v>
          </cell>
        </row>
        <row r="213">
          <cell r="A213" t="str">
            <v>DN29GX</v>
          </cell>
          <cell r="B213" t="str">
            <v>WPL HUMAN RESOURCES</v>
          </cell>
          <cell r="C213" t="str">
            <v>Non DAEC</v>
          </cell>
          <cell r="F213" t="str">
            <v>SJGXX9</v>
          </cell>
          <cell r="G213" t="str">
            <v>CS</v>
          </cell>
          <cell r="H213" t="str">
            <v>YEAR 2000 ADMIN</v>
          </cell>
          <cell r="I213" t="str">
            <v>DEPT</v>
          </cell>
        </row>
        <row r="214">
          <cell r="A214" t="str">
            <v>DN4W4Y</v>
          </cell>
          <cell r="B214" t="str">
            <v>MGR LEC-NO &amp; NE</v>
          </cell>
          <cell r="C214" t="str">
            <v>Non DAEC</v>
          </cell>
          <cell r="F214" t="str">
            <v>SK4NKP</v>
          </cell>
          <cell r="G214" t="str">
            <v>CS</v>
          </cell>
          <cell r="H214" t="str">
            <v>HELP DESK</v>
          </cell>
          <cell r="I214" t="str">
            <v>DEPT</v>
          </cell>
        </row>
        <row r="215">
          <cell r="A215" t="str">
            <v>DNCHH2</v>
          </cell>
          <cell r="B215" t="str">
            <v>TRNSFRMR RCRDS SBSYS DVLMT</v>
          </cell>
          <cell r="C215" t="str">
            <v>Non DAEC</v>
          </cell>
          <cell r="F215" t="str">
            <v>SL7GT7</v>
          </cell>
          <cell r="G215" t="str">
            <v>CS</v>
          </cell>
          <cell r="H215" t="str">
            <v>WORKSTATIONS</v>
          </cell>
          <cell r="I215" t="str">
            <v>DEPT</v>
          </cell>
        </row>
        <row r="216">
          <cell r="A216" t="str">
            <v>DNR1BP</v>
          </cell>
          <cell r="B216" t="str">
            <v>WALKR INTERACTV SYS</v>
          </cell>
          <cell r="C216" t="str">
            <v>Non DAEC</v>
          </cell>
          <cell r="F216" t="str">
            <v>SLWWRE</v>
          </cell>
          <cell r="G216" t="str">
            <v>CS</v>
          </cell>
          <cell r="H216" t="str">
            <v>UNIX</v>
          </cell>
          <cell r="I216" t="str">
            <v>DEPT</v>
          </cell>
        </row>
        <row r="217">
          <cell r="A217" t="str">
            <v>DNT4BN</v>
          </cell>
          <cell r="B217" t="str">
            <v>GM BUS &amp; FINL PERF</v>
          </cell>
          <cell r="C217" t="str">
            <v>Non DAEC</v>
          </cell>
          <cell r="F217" t="str">
            <v>SMVBDJ</v>
          </cell>
          <cell r="G217" t="str">
            <v>CS</v>
          </cell>
          <cell r="H217" t="str">
            <v>SERVERS</v>
          </cell>
          <cell r="I217" t="str">
            <v>DEPT</v>
          </cell>
        </row>
        <row r="218">
          <cell r="A218" t="str">
            <v>DNW7BM</v>
          </cell>
          <cell r="B218" t="str">
            <v>WALKR INTERACTV SYS DVLPMT</v>
          </cell>
          <cell r="C218" t="str">
            <v>Non DAEC</v>
          </cell>
          <cell r="F218" t="str">
            <v>SSFGVB</v>
          </cell>
          <cell r="G218" t="str">
            <v>CS</v>
          </cell>
          <cell r="H218" t="str">
            <v>LABOR RELATIONS</v>
          </cell>
          <cell r="I218" t="str">
            <v>DEPT</v>
          </cell>
        </row>
        <row r="219">
          <cell r="A219" t="str">
            <v>DNXEHL</v>
          </cell>
          <cell r="B219" t="str">
            <v>WPL BUDGET SYSTEM</v>
          </cell>
          <cell r="C219" t="str">
            <v>Non DAEC</v>
          </cell>
          <cell r="F219" t="str">
            <v>SWCNVZ</v>
          </cell>
          <cell r="G219" t="str">
            <v>CS</v>
          </cell>
          <cell r="H219" t="str">
            <v>GM BUS &amp; FINL PERF</v>
          </cell>
          <cell r="I219" t="str">
            <v>DEPT</v>
          </cell>
        </row>
        <row r="220">
          <cell r="A220" t="str">
            <v>DNZ6GY</v>
          </cell>
          <cell r="B220" t="str">
            <v>WPL BUDGET SYSTEM DVLPMT</v>
          </cell>
          <cell r="C220" t="str">
            <v>Non DAEC</v>
          </cell>
          <cell r="F220" t="str">
            <v>TAR6D1</v>
          </cell>
          <cell r="G220" t="str">
            <v>CS</v>
          </cell>
          <cell r="H220" t="str">
            <v>BUDGET SERVICES</v>
          </cell>
          <cell r="I220" t="str">
            <v>DEPT</v>
          </cell>
        </row>
        <row r="221">
          <cell r="A221" t="str">
            <v>DP4P65</v>
          </cell>
          <cell r="B221" t="str">
            <v>ER-INTR-CHINA 1302</v>
          </cell>
          <cell r="C221" t="str">
            <v>Non DAEC</v>
          </cell>
          <cell r="F221" t="str">
            <v>TLRGCA</v>
          </cell>
          <cell r="G221" t="str">
            <v>CS</v>
          </cell>
          <cell r="H221" t="str">
            <v>CORPORATE COMM</v>
          </cell>
          <cell r="I221" t="str">
            <v>DEPT</v>
          </cell>
        </row>
        <row r="222">
          <cell r="A222" t="str">
            <v>DPECD3</v>
          </cell>
          <cell r="B222" t="str">
            <v>EX VP GEN COUNSEL OFF</v>
          </cell>
          <cell r="C222" t="str">
            <v>Non DAEC</v>
          </cell>
          <cell r="F222" t="str">
            <v>TM1W1S</v>
          </cell>
          <cell r="G222" t="str">
            <v>CS</v>
          </cell>
          <cell r="H222" t="str">
            <v>PUBLIC AFF OFFICE-WI</v>
          </cell>
          <cell r="I222" t="str">
            <v>DEPT</v>
          </cell>
        </row>
        <row r="223">
          <cell r="A223" t="str">
            <v>DPPGVM</v>
          </cell>
          <cell r="B223" t="str">
            <v>WPL HUMAN RESOURCES DVLPMT</v>
          </cell>
          <cell r="C223" t="str">
            <v>Non DAEC</v>
          </cell>
          <cell r="F223" t="str">
            <v>TM24VE</v>
          </cell>
          <cell r="G223" t="str">
            <v>CS</v>
          </cell>
          <cell r="H223" t="str">
            <v>CLAIMS ADMINISTRATION</v>
          </cell>
          <cell r="I223" t="str">
            <v>DEPT</v>
          </cell>
        </row>
        <row r="224">
          <cell r="A224" t="str">
            <v>DPSHFB</v>
          </cell>
          <cell r="B224" t="str">
            <v>LABOR DISTRIB SYS</v>
          </cell>
          <cell r="C224" t="str">
            <v>Non DAEC</v>
          </cell>
          <cell r="F224" t="str">
            <v>TMP9TY</v>
          </cell>
          <cell r="G224" t="str">
            <v>CS</v>
          </cell>
          <cell r="H224" t="str">
            <v>REG &amp; RESTRUCT OFF</v>
          </cell>
          <cell r="I224" t="str">
            <v>DEPT</v>
          </cell>
        </row>
        <row r="225">
          <cell r="A225" t="str">
            <v>DR2AMY</v>
          </cell>
          <cell r="B225" t="str">
            <v>B DAM CUS SER-WO0521</v>
          </cell>
          <cell r="C225" t="str">
            <v>Non DAEC</v>
          </cell>
          <cell r="F225" t="str">
            <v>TMVAKS</v>
          </cell>
          <cell r="G225" t="str">
            <v>CS</v>
          </cell>
          <cell r="H225" t="str">
            <v>PUBLIC AFF OFFICE-IA</v>
          </cell>
          <cell r="I225" t="str">
            <v>DEPT</v>
          </cell>
        </row>
        <row r="226">
          <cell r="A226" t="str">
            <v>DR55RA</v>
          </cell>
          <cell r="B226" t="str">
            <v>OFFICE AUTOMATION</v>
          </cell>
          <cell r="C226" t="str">
            <v>Non DAEC</v>
          </cell>
          <cell r="F226" t="str">
            <v>TNLGRG</v>
          </cell>
          <cell r="G226" t="str">
            <v>CS</v>
          </cell>
          <cell r="H226" t="str">
            <v>LEGAL SERVICES EAST</v>
          </cell>
          <cell r="I226" t="str">
            <v>DEPT</v>
          </cell>
        </row>
        <row r="227">
          <cell r="A227" t="str">
            <v>DREK1D</v>
          </cell>
          <cell r="B227" t="str">
            <v>TECHNICAL SERVICES</v>
          </cell>
          <cell r="C227" t="str">
            <v>Non DAEC</v>
          </cell>
          <cell r="F227" t="str">
            <v>TSHNR5</v>
          </cell>
          <cell r="G227" t="str">
            <v>CS</v>
          </cell>
          <cell r="H227" t="str">
            <v>LEGAL SERVICES WEST</v>
          </cell>
          <cell r="I227" t="str">
            <v>DEPT</v>
          </cell>
        </row>
        <row r="228">
          <cell r="A228" t="str">
            <v>DRK5JK</v>
          </cell>
          <cell r="B228" t="str">
            <v>ER-INTR LATIN AMERICA 1303</v>
          </cell>
          <cell r="C228" t="str">
            <v>Non DAEC</v>
          </cell>
          <cell r="F228" t="str">
            <v>TTAWXV</v>
          </cell>
          <cell r="G228" t="str">
            <v>CS</v>
          </cell>
          <cell r="H228" t="str">
            <v>GM CORP ASSET MGMT</v>
          </cell>
          <cell r="I228" t="str">
            <v>DEPT</v>
          </cell>
        </row>
        <row r="229">
          <cell r="A229" t="str">
            <v>DS5ZTG</v>
          </cell>
          <cell r="B229" t="str">
            <v>MGR FLEET OFF</v>
          </cell>
          <cell r="C229" t="str">
            <v>Non DAEC</v>
          </cell>
          <cell r="F229" t="str">
            <v>VAR5K8</v>
          </cell>
          <cell r="G229" t="str">
            <v>CS</v>
          </cell>
          <cell r="H229" t="str">
            <v>REG PRICING IA/MN-DB</v>
          </cell>
          <cell r="I229" t="str">
            <v>DEPT</v>
          </cell>
        </row>
        <row r="230">
          <cell r="A230" t="str">
            <v>DS7P55</v>
          </cell>
          <cell r="B230" t="str">
            <v>SYS PROT &amp; COMM OFF</v>
          </cell>
          <cell r="C230" t="str">
            <v>Non DAEC</v>
          </cell>
          <cell r="F230" t="str">
            <v>VBF42C</v>
          </cell>
          <cell r="G230" t="str">
            <v>CS</v>
          </cell>
          <cell r="H230" t="str">
            <v>REG PRICING WI/IL-MD</v>
          </cell>
          <cell r="I230" t="str">
            <v>DEPT</v>
          </cell>
        </row>
        <row r="231">
          <cell r="A231" t="str">
            <v>DSB2GC</v>
          </cell>
          <cell r="B231" t="str">
            <v>OFFICE AUTOMATION</v>
          </cell>
          <cell r="C231" t="str">
            <v>Non DAEC</v>
          </cell>
          <cell r="F231" t="str">
            <v>VSE2FD</v>
          </cell>
          <cell r="G231" t="str">
            <v>CS</v>
          </cell>
          <cell r="H231" t="str">
            <v xml:space="preserve">NEW                        </v>
          </cell>
          <cell r="I231" t="str">
            <v>PROD</v>
          </cell>
        </row>
        <row r="232">
          <cell r="A232" t="str">
            <v>DSL7FE</v>
          </cell>
          <cell r="B232" t="str">
            <v>GM PROJECTS WEST</v>
          </cell>
          <cell r="C232" t="str">
            <v>Non DAEC</v>
          </cell>
          <cell r="F232" t="str">
            <v>VTTAAA</v>
          </cell>
          <cell r="G232" t="str">
            <v>CS</v>
          </cell>
          <cell r="H232" t="str">
            <v>ENVIRON &amp; SAFETY</v>
          </cell>
          <cell r="I232" t="str">
            <v>DEPT</v>
          </cell>
        </row>
        <row r="233">
          <cell r="A233" t="str">
            <v>DSR5Z6</v>
          </cell>
          <cell r="B233" t="str">
            <v>TECHNICAL SERVICES</v>
          </cell>
          <cell r="C233" t="str">
            <v>Non DAEC</v>
          </cell>
          <cell r="F233" t="str">
            <v>XK7PLT</v>
          </cell>
          <cell r="G233" t="str">
            <v>CS</v>
          </cell>
          <cell r="H233" t="str">
            <v>ENGINEERING PROJECTS</v>
          </cell>
          <cell r="I233" t="str">
            <v>DEPT</v>
          </cell>
        </row>
        <row r="234">
          <cell r="A234" t="str">
            <v>DSS9LN</v>
          </cell>
          <cell r="B234" t="str">
            <v>MAINT-OTTUMWA     -1131</v>
          </cell>
          <cell r="C234" t="str">
            <v>Non DAEC</v>
          </cell>
          <cell r="F234" t="str">
            <v>XL6NHN</v>
          </cell>
          <cell r="G234" t="str">
            <v>CS</v>
          </cell>
          <cell r="H234" t="str">
            <v>THERMAL PERFORMANCE</v>
          </cell>
          <cell r="I234" t="str">
            <v>DEPT</v>
          </cell>
        </row>
        <row r="235">
          <cell r="A235" t="str">
            <v>DSYTH7</v>
          </cell>
          <cell r="B235" t="str">
            <v>DEL SYS PLANNING OFF</v>
          </cell>
          <cell r="C235" t="str">
            <v>Non DAEC</v>
          </cell>
          <cell r="F235" t="str">
            <v>XM9GR6</v>
          </cell>
          <cell r="G235" t="str">
            <v>CS</v>
          </cell>
          <cell r="H235" t="str">
            <v>PLANT PERFORMANCE</v>
          </cell>
          <cell r="I235" t="str">
            <v>DEPT</v>
          </cell>
        </row>
        <row r="236">
          <cell r="A236" t="str">
            <v>DTDWCD</v>
          </cell>
          <cell r="B236" t="str">
            <v>OH OPS-OELWEIN</v>
          </cell>
          <cell r="C236" t="str">
            <v>Non DAEC</v>
          </cell>
          <cell r="F236" t="str">
            <v>XN2NXW</v>
          </cell>
          <cell r="G236" t="str">
            <v>CS</v>
          </cell>
          <cell r="H236" t="str">
            <v>RECURRING PROJECTS</v>
          </cell>
          <cell r="I236" t="str">
            <v>DEPT</v>
          </cell>
        </row>
        <row r="237">
          <cell r="A237" t="str">
            <v>DTGC5R</v>
          </cell>
          <cell r="B237" t="str">
            <v>SFTY &amp; HLTH SERV ED</v>
          </cell>
          <cell r="C237" t="str">
            <v>Non DAEC</v>
          </cell>
          <cell r="F237" t="str">
            <v>XPH4AB</v>
          </cell>
          <cell r="G237" t="str">
            <v>CS</v>
          </cell>
          <cell r="H237" t="str">
            <v>NOX PROJECTS</v>
          </cell>
          <cell r="I237" t="str">
            <v>DEPT</v>
          </cell>
        </row>
        <row r="238">
          <cell r="A238" t="str">
            <v>DTNM5M</v>
          </cell>
          <cell r="B238" t="str">
            <v>OTTUMWA OH OPS</v>
          </cell>
          <cell r="C238" t="str">
            <v>Non DAEC</v>
          </cell>
          <cell r="F238" t="str">
            <v>XXXXXX</v>
          </cell>
          <cell r="G238" t="str">
            <v>CS</v>
          </cell>
          <cell r="H238" t="str">
            <v>Database Admin</v>
          </cell>
          <cell r="I238" t="str">
            <v>DEPT</v>
          </cell>
        </row>
        <row r="239">
          <cell r="A239" t="str">
            <v>DTV7NV</v>
          </cell>
          <cell r="B239" t="str">
            <v>OH OPS-AMES</v>
          </cell>
          <cell r="C239" t="str">
            <v>Non DAEC</v>
          </cell>
          <cell r="F239" t="str">
            <v>XXXXXX</v>
          </cell>
          <cell r="G239" t="str">
            <v>CS</v>
          </cell>
          <cell r="H239" t="str">
            <v>Dept 1204</v>
          </cell>
          <cell r="I239" t="str">
            <v>DEPT</v>
          </cell>
        </row>
        <row r="240">
          <cell r="A240" t="str">
            <v>EABX6K</v>
          </cell>
          <cell r="B240" t="str">
            <v>RESOURCE SVS OFF</v>
          </cell>
          <cell r="C240" t="str">
            <v>Non DAEC</v>
          </cell>
          <cell r="F240" t="str">
            <v>XXXXXX</v>
          </cell>
          <cell r="G240" t="str">
            <v>CS</v>
          </cell>
          <cell r="H240" t="str">
            <v>Fleet Mgmt-Cedar Rapids</v>
          </cell>
          <cell r="I240" t="str">
            <v>DEPT</v>
          </cell>
        </row>
        <row r="241">
          <cell r="A241" t="str">
            <v>EATSGH</v>
          </cell>
          <cell r="B241" t="str">
            <v>ER-INVEST 2000</v>
          </cell>
          <cell r="C241" t="str">
            <v>Non DAEC</v>
          </cell>
          <cell r="F241" t="str">
            <v>XXXXXX</v>
          </cell>
          <cell r="G241" t="str">
            <v>CS</v>
          </cell>
          <cell r="H241" t="str">
            <v>Fleet Mgmt-North Area</v>
          </cell>
          <cell r="I241" t="str">
            <v>DEPT</v>
          </cell>
        </row>
        <row r="242">
          <cell r="A242" t="str">
            <v>EB2SPY</v>
          </cell>
          <cell r="B242" t="str">
            <v>ER-INVEST 2010</v>
          </cell>
          <cell r="C242" t="str">
            <v>Non DAEC</v>
          </cell>
          <cell r="F242" t="str">
            <v>XXXXXX</v>
          </cell>
          <cell r="G242" t="str">
            <v>CS</v>
          </cell>
          <cell r="H242" t="str">
            <v>Fleet Mgmt-Poynette</v>
          </cell>
          <cell r="I242" t="str">
            <v>DEPT</v>
          </cell>
        </row>
        <row r="243">
          <cell r="A243" t="str">
            <v>EBMPZW</v>
          </cell>
          <cell r="B243" t="str">
            <v>BURLINGTON OH OPS</v>
          </cell>
          <cell r="C243" t="str">
            <v>Non DAEC</v>
          </cell>
          <cell r="F243" t="str">
            <v>XXXXXX</v>
          </cell>
          <cell r="G243" t="str">
            <v>CS</v>
          </cell>
          <cell r="H243" t="str">
            <v>Fleet Mgmt-South Area</v>
          </cell>
          <cell r="I243" t="str">
            <v>DEPT</v>
          </cell>
        </row>
        <row r="244">
          <cell r="A244" t="str">
            <v>EBZ7ZP</v>
          </cell>
          <cell r="B244" t="str">
            <v>OH OPS-MASON CITY</v>
          </cell>
          <cell r="C244" t="str">
            <v>Non DAEC</v>
          </cell>
          <cell r="F244" t="str">
            <v>ZBZJP4</v>
          </cell>
          <cell r="G244" t="str">
            <v>CS</v>
          </cell>
          <cell r="H244" t="str">
            <v>GENERATION DISPATCH</v>
          </cell>
          <cell r="I244" t="str">
            <v>DEPT</v>
          </cell>
        </row>
        <row r="245">
          <cell r="A245" t="str">
            <v>EC19WJ</v>
          </cell>
          <cell r="B245" t="str">
            <v>OH OPS-MARSHALLTOWN</v>
          </cell>
          <cell r="C245" t="str">
            <v>Non DAEC</v>
          </cell>
          <cell r="F245" t="str">
            <v>ZCH4ZB</v>
          </cell>
          <cell r="G245" t="str">
            <v>CS</v>
          </cell>
          <cell r="H245" t="str">
            <v>BULK POWER TRADING</v>
          </cell>
          <cell r="I245" t="str">
            <v>DEPT</v>
          </cell>
        </row>
        <row r="246">
          <cell r="A246" t="str">
            <v>EDWXYT</v>
          </cell>
          <cell r="B246" t="str">
            <v>MGR URG OPS-NO WEST</v>
          </cell>
          <cell r="C246" t="str">
            <v>Non DAEC</v>
          </cell>
          <cell r="F246" t="str">
            <v>ZK2F5D</v>
          </cell>
          <cell r="G246" t="str">
            <v>CS</v>
          </cell>
          <cell r="H246" t="str">
            <v>GM GAS TRDNG &amp; DISP</v>
          </cell>
          <cell r="I246" t="str">
            <v>DEPT</v>
          </cell>
        </row>
        <row r="247">
          <cell r="A247" t="str">
            <v>EEM44H</v>
          </cell>
          <cell r="B247" t="str">
            <v>MAUSTON URG OPS 1032</v>
          </cell>
          <cell r="C247" t="str">
            <v>Non DAEC</v>
          </cell>
          <cell r="F247" t="str">
            <v>3A7BHC</v>
          </cell>
          <cell r="G247" t="str">
            <v>Direct Billed</v>
          </cell>
          <cell r="H247" t="str">
            <v>PROGRAM ENGINEERING</v>
          </cell>
          <cell r="I247" t="str">
            <v>DEPT</v>
          </cell>
        </row>
        <row r="248">
          <cell r="A248" t="str">
            <v>EEZJKW</v>
          </cell>
          <cell r="B248" t="str">
            <v>ISU NEWTON DISTRICT</v>
          </cell>
          <cell r="C248" t="str">
            <v>Non DAEC</v>
          </cell>
          <cell r="F248" t="str">
            <v>3AJHRS</v>
          </cell>
          <cell r="G248" t="str">
            <v>Direct Billed</v>
          </cell>
          <cell r="H248" t="str">
            <v>ENGINEERING ADMIN</v>
          </cell>
          <cell r="I248" t="str">
            <v>DEPT</v>
          </cell>
        </row>
        <row r="249">
          <cell r="A249" t="str">
            <v>EF2F5J</v>
          </cell>
          <cell r="B249" t="str">
            <v>PLANT BUS MGR-SIXTH STREET</v>
          </cell>
          <cell r="C249" t="str">
            <v>Non DAEC</v>
          </cell>
          <cell r="F249" t="str">
            <v>3B64Z1</v>
          </cell>
          <cell r="G249" t="str">
            <v>Direct Billed</v>
          </cell>
          <cell r="H249" t="str">
            <v>SYSTEMS ENGINEERING</v>
          </cell>
          <cell r="I249" t="str">
            <v>DEPT</v>
          </cell>
        </row>
        <row r="250">
          <cell r="A250" t="str">
            <v>EFKBX1</v>
          </cell>
          <cell r="B250" t="str">
            <v>KEOKUK OH OPS     -2550</v>
          </cell>
          <cell r="C250" t="str">
            <v>Non DAEC</v>
          </cell>
          <cell r="F250" t="str">
            <v>3BBPXG</v>
          </cell>
          <cell r="G250" t="str">
            <v>Direct Billed</v>
          </cell>
          <cell r="H250" t="str">
            <v>PROJECT ENGINEERING</v>
          </cell>
          <cell r="I250" t="str">
            <v>DEPT</v>
          </cell>
        </row>
        <row r="251">
          <cell r="A251" t="str">
            <v>EFXMBE</v>
          </cell>
          <cell r="B251" t="str">
            <v>PRAIRIE CREEK</v>
          </cell>
          <cell r="C251" t="str">
            <v>Non DAEC</v>
          </cell>
          <cell r="F251" t="str">
            <v>3D4HH1</v>
          </cell>
          <cell r="G251" t="str">
            <v>Direct Billed</v>
          </cell>
          <cell r="H251" t="str">
            <v>PLANT ADMIN</v>
          </cell>
          <cell r="I251" t="str">
            <v>DEPT</v>
          </cell>
        </row>
        <row r="252">
          <cell r="A252" t="str">
            <v>EGDWLZ</v>
          </cell>
          <cell r="B252" t="str">
            <v>SUTHERLAND</v>
          </cell>
          <cell r="C252" t="str">
            <v>Non DAEC</v>
          </cell>
          <cell r="F252" t="str">
            <v>3EWPNP</v>
          </cell>
          <cell r="G252" t="str">
            <v>Direct Billed</v>
          </cell>
          <cell r="H252" t="str">
            <v>MAINTENANCE M &amp; TE/ FACILITIES</v>
          </cell>
          <cell r="I252" t="str">
            <v>DEPT</v>
          </cell>
        </row>
        <row r="253">
          <cell r="A253" t="str">
            <v>EGZ98R</v>
          </cell>
          <cell r="B253" t="str">
            <v>NUCLEAR LICENSING -5421</v>
          </cell>
          <cell r="C253" t="str">
            <v>DAEC</v>
          </cell>
          <cell r="F253" t="str">
            <v>3FMXVE</v>
          </cell>
          <cell r="G253" t="str">
            <v>Direct Billed</v>
          </cell>
          <cell r="H253" t="str">
            <v>TURBINE MAINTENANCE</v>
          </cell>
          <cell r="I253" t="str">
            <v>DEPT</v>
          </cell>
        </row>
        <row r="254">
          <cell r="A254" t="str">
            <v>EH6PFN</v>
          </cell>
          <cell r="B254" t="str">
            <v>SCH,TEST&amp;OUTAGE MGT-5426</v>
          </cell>
          <cell r="C254" t="str">
            <v>DAEC</v>
          </cell>
          <cell r="F254" t="str">
            <v>3J7XLM</v>
          </cell>
          <cell r="G254" t="str">
            <v>Direct Billed</v>
          </cell>
          <cell r="H254" t="str">
            <v>MECHANICAL MAINTENANCE</v>
          </cell>
          <cell r="I254" t="str">
            <v>DEPT</v>
          </cell>
        </row>
        <row r="255">
          <cell r="A255" t="str">
            <v>EHKYAS</v>
          </cell>
          <cell r="B255" t="str">
            <v>EMERGENCY PLANNING-5424</v>
          </cell>
          <cell r="C255" t="str">
            <v>DAEC</v>
          </cell>
          <cell r="F255" t="str">
            <v>3LBLT8</v>
          </cell>
          <cell r="G255" t="str">
            <v>Direct Billed</v>
          </cell>
          <cell r="H255" t="str">
            <v xml:space="preserve">PR NUCLEAR                 </v>
          </cell>
          <cell r="I255" t="str">
            <v>PROD</v>
          </cell>
        </row>
        <row r="256">
          <cell r="A256" t="str">
            <v>EJMASW</v>
          </cell>
          <cell r="B256" t="str">
            <v>CROSS CHARGE    6299</v>
          </cell>
          <cell r="C256" t="str">
            <v>Non DAEC</v>
          </cell>
          <cell r="F256" t="str">
            <v>3PBGN5</v>
          </cell>
          <cell r="G256" t="str">
            <v>Direct Billed</v>
          </cell>
          <cell r="H256" t="str">
            <v>ELECTRICAL MAINTENANCE</v>
          </cell>
          <cell r="I256" t="str">
            <v>DEPT</v>
          </cell>
        </row>
        <row r="257">
          <cell r="A257" t="str">
            <v>EK1ZD6</v>
          </cell>
          <cell r="B257" t="str">
            <v>VP NUCLEAR DIVISION ADMIN</v>
          </cell>
          <cell r="C257" t="str">
            <v>DAEC</v>
          </cell>
          <cell r="F257" t="str">
            <v>3PZAFP</v>
          </cell>
          <cell r="G257" t="str">
            <v>Direct Billed</v>
          </cell>
          <cell r="H257" t="str">
            <v>INSTRUMENT &amp; CONTROLS</v>
          </cell>
          <cell r="I257" t="str">
            <v>DEPT</v>
          </cell>
        </row>
        <row r="258">
          <cell r="A258" t="str">
            <v>EK5HER</v>
          </cell>
          <cell r="B258" t="str">
            <v>COLUMBIA PERF   4506</v>
          </cell>
          <cell r="C258" t="str">
            <v>Non DAEC</v>
          </cell>
          <cell r="F258" t="str">
            <v>3RRGLE</v>
          </cell>
          <cell r="G258" t="str">
            <v>Direct Billed</v>
          </cell>
          <cell r="H258" t="str">
            <v>RAD PROTECTION ALARA</v>
          </cell>
          <cell r="I258" t="str">
            <v>DEPT</v>
          </cell>
        </row>
        <row r="259">
          <cell r="A259" t="str">
            <v>EKBHSA</v>
          </cell>
          <cell r="B259" t="str">
            <v>LAKE NEW OPS-WO 1303</v>
          </cell>
          <cell r="C259" t="str">
            <v>Non DAEC</v>
          </cell>
          <cell r="F259" t="str">
            <v>3VMNL3</v>
          </cell>
          <cell r="G259" t="str">
            <v>Direct Billed</v>
          </cell>
          <cell r="H259" t="str">
            <v>PLANT SECURITY</v>
          </cell>
          <cell r="I259" t="str">
            <v>DEPT</v>
          </cell>
        </row>
        <row r="260">
          <cell r="A260" t="str">
            <v>EKEGYK</v>
          </cell>
          <cell r="B260" t="str">
            <v>SALES MGR-LK NEW1341</v>
          </cell>
          <cell r="C260" t="str">
            <v>Non DAEC</v>
          </cell>
          <cell r="F260" t="str">
            <v>4A9HE6</v>
          </cell>
          <cell r="G260" t="str">
            <v>Direct Billed</v>
          </cell>
          <cell r="H260" t="str">
            <v>RAD PROTECTION DECONTAMINATION</v>
          </cell>
          <cell r="I260" t="str">
            <v>DEPT</v>
          </cell>
        </row>
        <row r="261">
          <cell r="A261" t="str">
            <v>EKYX91</v>
          </cell>
          <cell r="B261" t="str">
            <v>GM FOSSIL FUEL PROC</v>
          </cell>
          <cell r="C261" t="str">
            <v>Non DAEC</v>
          </cell>
          <cell r="F261" t="str">
            <v>4CTXRK</v>
          </cell>
          <cell r="G261" t="str">
            <v>Direct Billed</v>
          </cell>
          <cell r="H261" t="str">
            <v>RAD PROTECTION ENVIRONMENT</v>
          </cell>
          <cell r="I261" t="str">
            <v>DEPT</v>
          </cell>
        </row>
        <row r="262">
          <cell r="A262" t="str">
            <v>EL87KA</v>
          </cell>
          <cell r="B262" t="str">
            <v>DAEC OPERATIONS</v>
          </cell>
          <cell r="C262" t="str">
            <v>DAEC</v>
          </cell>
          <cell r="F262" t="str">
            <v>4CW5F6</v>
          </cell>
          <cell r="G262" t="str">
            <v>Direct Billed</v>
          </cell>
          <cell r="H262" t="str">
            <v>RAD PROTECTION HEALTH PHYSICS</v>
          </cell>
          <cell r="I262" t="str">
            <v>DEPT</v>
          </cell>
        </row>
        <row r="263">
          <cell r="A263" t="str">
            <v>ELYKRS</v>
          </cell>
          <cell r="B263" t="str">
            <v>MATERIALS MANAGEMENT</v>
          </cell>
          <cell r="C263" t="str">
            <v>DAEC</v>
          </cell>
          <cell r="F263" t="str">
            <v>4FHHFA</v>
          </cell>
          <cell r="G263" t="str">
            <v>Direct Billed</v>
          </cell>
          <cell r="H263" t="str">
            <v>RAD PROTECTION RADWASTE</v>
          </cell>
          <cell r="I263" t="str">
            <v>DEPT</v>
          </cell>
        </row>
        <row r="264">
          <cell r="A264" t="str">
            <v>EM7AJ4</v>
          </cell>
          <cell r="B264" t="str">
            <v>SFDL COM TURB 3 3503</v>
          </cell>
          <cell r="C264" t="str">
            <v>Non DAEC</v>
          </cell>
          <cell r="F264" t="str">
            <v>4FP4R8</v>
          </cell>
          <cell r="G264" t="str">
            <v>Direct Billed</v>
          </cell>
          <cell r="H264" t="str">
            <v>RAD PROTECTION CHEMISTRY</v>
          </cell>
          <cell r="I264" t="str">
            <v>DEPT</v>
          </cell>
        </row>
        <row r="265">
          <cell r="A265" t="str">
            <v>EN7R36</v>
          </cell>
          <cell r="B265" t="str">
            <v>ADMINISTRATION/TECHNICAL</v>
          </cell>
          <cell r="C265" t="str">
            <v>DAEC</v>
          </cell>
          <cell r="F265" t="str">
            <v>4FTA8J</v>
          </cell>
          <cell r="G265" t="str">
            <v>Direct Billed</v>
          </cell>
          <cell r="H265" t="str">
            <v>PROCEDURES</v>
          </cell>
          <cell r="I265" t="str">
            <v>DEPT</v>
          </cell>
        </row>
        <row r="266">
          <cell r="A266" t="str">
            <v>ENEYDJ</v>
          </cell>
          <cell r="B266" t="str">
            <v>RAD PROTECTION ADMIN</v>
          </cell>
          <cell r="C266" t="str">
            <v>DAEC</v>
          </cell>
          <cell r="F266" t="str">
            <v>AAJBLV</v>
          </cell>
          <cell r="G266" t="str">
            <v>Direct Billed</v>
          </cell>
          <cell r="H266" t="str">
            <v xml:space="preserve">HURON TEST                 </v>
          </cell>
          <cell r="I266" t="str">
            <v>DVLP</v>
          </cell>
        </row>
        <row r="267">
          <cell r="A267" t="str">
            <v>ENZGPT</v>
          </cell>
          <cell r="B267" t="str">
            <v>GM BUS &amp; FINL PERF</v>
          </cell>
          <cell r="C267" t="str">
            <v>Non DAEC</v>
          </cell>
          <cell r="F267" t="str">
            <v>AAVKS2</v>
          </cell>
          <cell r="G267" t="str">
            <v>Direct Billed</v>
          </cell>
          <cell r="H267" t="str">
            <v>HURON PRODUCTION</v>
          </cell>
          <cell r="I267" t="str">
            <v>PROD</v>
          </cell>
        </row>
        <row r="268">
          <cell r="A268" t="str">
            <v>EPN8VX</v>
          </cell>
          <cell r="B268" t="str">
            <v>OPERATION SUPPORT</v>
          </cell>
          <cell r="C268" t="str">
            <v>DAEC</v>
          </cell>
          <cell r="F268" t="str">
            <v>AC2DBX</v>
          </cell>
          <cell r="G268" t="str">
            <v>Direct Billed</v>
          </cell>
          <cell r="H268" t="str">
            <v>DAEC Information Systems</v>
          </cell>
          <cell r="I268" t="str">
            <v>DEPT</v>
          </cell>
        </row>
        <row r="269">
          <cell r="A269" t="str">
            <v>EPNKWJ</v>
          </cell>
          <cell r="B269" t="str">
            <v>ER-INVEST 2030</v>
          </cell>
          <cell r="C269" t="str">
            <v>Non DAEC</v>
          </cell>
          <cell r="F269" t="str">
            <v>EGZ98R</v>
          </cell>
          <cell r="G269" t="str">
            <v>Direct Billed</v>
          </cell>
          <cell r="H269" t="str">
            <v>NUCLEAR LICENSING -5421</v>
          </cell>
          <cell r="I269" t="str">
            <v>DEPT</v>
          </cell>
        </row>
        <row r="270">
          <cell r="A270" t="str">
            <v>EPPYET</v>
          </cell>
          <cell r="B270" t="str">
            <v>QUALITY ASSURANCE</v>
          </cell>
          <cell r="C270" t="str">
            <v>DAEC</v>
          </cell>
          <cell r="F270" t="str">
            <v>EH6PFN</v>
          </cell>
          <cell r="G270" t="str">
            <v>Direct Billed</v>
          </cell>
          <cell r="H270" t="str">
            <v>SCH,TEST&amp;OUTAGE MGT-5426</v>
          </cell>
          <cell r="I270" t="str">
            <v>DEPT</v>
          </cell>
        </row>
        <row r="271">
          <cell r="A271" t="str">
            <v>EPRNWH</v>
          </cell>
          <cell r="B271" t="str">
            <v>DIR ECON DEVELOPMENT</v>
          </cell>
          <cell r="C271" t="str">
            <v>Non DAEC</v>
          </cell>
          <cell r="F271" t="str">
            <v>EHKYAS</v>
          </cell>
          <cell r="G271" t="str">
            <v>Direct Billed</v>
          </cell>
          <cell r="H271" t="str">
            <v>EMERGENCY PLANNING-5424</v>
          </cell>
          <cell r="I271" t="str">
            <v>DEPT</v>
          </cell>
        </row>
        <row r="272">
          <cell r="A272" t="str">
            <v>ESJJDY</v>
          </cell>
          <cell r="B272" t="str">
            <v>OTTUMWA</v>
          </cell>
          <cell r="C272" t="str">
            <v>Non DAEC</v>
          </cell>
          <cell r="F272" t="str">
            <v>EK1ZD6</v>
          </cell>
          <cell r="G272" t="str">
            <v>Direct Billed</v>
          </cell>
          <cell r="H272" t="str">
            <v>VP NUCLEAR DIVISION ADMIN</v>
          </cell>
          <cell r="I272" t="str">
            <v>DEPT</v>
          </cell>
        </row>
        <row r="273">
          <cell r="A273" t="str">
            <v>ESLMDX</v>
          </cell>
          <cell r="B273" t="str">
            <v>MGR CUST SVC &amp; SALES-9461</v>
          </cell>
          <cell r="C273" t="str">
            <v>Non DAEC</v>
          </cell>
          <cell r="F273" t="str">
            <v>EL87KA</v>
          </cell>
          <cell r="G273" t="str">
            <v>Direct Billed</v>
          </cell>
          <cell r="H273" t="str">
            <v xml:space="preserve">DAEC OPERATIONS            </v>
          </cell>
          <cell r="I273" t="str">
            <v>DEPT</v>
          </cell>
        </row>
        <row r="274">
          <cell r="A274" t="str">
            <v>ETHHAT</v>
          </cell>
          <cell r="B274" t="str">
            <v>COOR ENG SYSTEMS-MD</v>
          </cell>
          <cell r="C274" t="str">
            <v>Non DAEC</v>
          </cell>
          <cell r="F274" t="str">
            <v>ELYKRS</v>
          </cell>
          <cell r="G274" t="str">
            <v>Direct Billed</v>
          </cell>
          <cell r="H274" t="str">
            <v>MATERIALS MANAGEMENT</v>
          </cell>
          <cell r="I274" t="str">
            <v>DEPT</v>
          </cell>
        </row>
        <row r="275">
          <cell r="A275" t="str">
            <v>EV1E56</v>
          </cell>
          <cell r="B275" t="str">
            <v>OFF MNG DIRECTR</v>
          </cell>
          <cell r="C275" t="str">
            <v>Non DAEC</v>
          </cell>
          <cell r="F275" t="str">
            <v>EN7R36</v>
          </cell>
          <cell r="G275" t="str">
            <v>Direct Billed</v>
          </cell>
          <cell r="H275" t="str">
            <v>ADMINISTRATION/TECHNICAL</v>
          </cell>
          <cell r="I275" t="str">
            <v>DEPT</v>
          </cell>
        </row>
        <row r="276">
          <cell r="A276" t="str">
            <v>EV3WTF</v>
          </cell>
          <cell r="B276" t="str">
            <v>ACCTG-LANCASTER 0964</v>
          </cell>
          <cell r="C276" t="str">
            <v>Non DAEC</v>
          </cell>
          <cell r="F276" t="str">
            <v>ENEYDJ</v>
          </cell>
          <cell r="G276" t="str">
            <v>Direct Billed</v>
          </cell>
          <cell r="H276" t="str">
            <v>RAD PROTECTION ADMIN</v>
          </cell>
          <cell r="I276" t="str">
            <v>DEPT</v>
          </cell>
        </row>
        <row r="277">
          <cell r="A277" t="str">
            <v>EV4V6X</v>
          </cell>
          <cell r="B277" t="str">
            <v>ENERGY PORT MGMT OFF</v>
          </cell>
          <cell r="C277" t="str">
            <v>Non DAEC</v>
          </cell>
          <cell r="F277" t="str">
            <v>EPN8VX</v>
          </cell>
          <cell r="G277" t="str">
            <v>Direct Billed</v>
          </cell>
          <cell r="H277" t="str">
            <v>OPERATION SUPPORT</v>
          </cell>
          <cell r="I277" t="str">
            <v>DEPT</v>
          </cell>
        </row>
        <row r="278">
          <cell r="A278" t="str">
            <v>EV8SDA</v>
          </cell>
          <cell r="B278" t="str">
            <v>DISTRIBUTION ENG.</v>
          </cell>
          <cell r="C278" t="str">
            <v>Non DAEC</v>
          </cell>
          <cell r="F278" t="str">
            <v>EPPYET</v>
          </cell>
          <cell r="G278" t="str">
            <v>Direct Billed</v>
          </cell>
          <cell r="H278" t="str">
            <v>QUALITY ASSURANCE</v>
          </cell>
          <cell r="I278" t="str">
            <v>DEPT</v>
          </cell>
        </row>
        <row r="279">
          <cell r="A279" t="str">
            <v>FA2XVZ</v>
          </cell>
          <cell r="B279" t="str">
            <v>CS-MAUSTON      1022</v>
          </cell>
          <cell r="C279" t="str">
            <v>Non DAEC</v>
          </cell>
          <cell r="F279" t="str">
            <v>HK1KNT</v>
          </cell>
          <cell r="G279" t="str">
            <v>Direct Billed</v>
          </cell>
          <cell r="H279" t="str">
            <v xml:space="preserve">DAEC OA                    </v>
          </cell>
          <cell r="I279" t="str">
            <v>PROD</v>
          </cell>
        </row>
        <row r="280">
          <cell r="A280" t="str">
            <v>FB7MG1</v>
          </cell>
          <cell r="B280" t="str">
            <v>ER-INVEST 2052</v>
          </cell>
          <cell r="C280" t="str">
            <v>Non DAEC</v>
          </cell>
          <cell r="F280" t="str">
            <v>KCZ1PM</v>
          </cell>
          <cell r="G280" t="str">
            <v>Direct Billed</v>
          </cell>
          <cell r="H280" t="str">
            <v>PLANT OPERATIONS</v>
          </cell>
          <cell r="I280" t="str">
            <v>DEPT</v>
          </cell>
        </row>
        <row r="281">
          <cell r="A281" t="str">
            <v>FBT41N</v>
          </cell>
          <cell r="B281" t="str">
            <v>DANE CTY ACCT   1505</v>
          </cell>
          <cell r="C281" t="str">
            <v>Non DAEC</v>
          </cell>
          <cell r="F281" t="str">
            <v>MK2D1B</v>
          </cell>
          <cell r="G281" t="str">
            <v>CS</v>
          </cell>
          <cell r="H281" t="str">
            <v xml:space="preserve">DOCUMASTER DVLPMT          </v>
          </cell>
          <cell r="I281" t="str">
            <v>DVLP</v>
          </cell>
        </row>
        <row r="282">
          <cell r="A282" t="str">
            <v>FC69C8</v>
          </cell>
          <cell r="B282" t="str">
            <v>ER-INVEST 2054</v>
          </cell>
          <cell r="C282" t="str">
            <v>Non DAEC</v>
          </cell>
          <cell r="F282" t="str">
            <v>MK515Z</v>
          </cell>
          <cell r="G282" t="str">
            <v>Direct Billed</v>
          </cell>
          <cell r="H282" t="str">
            <v>DAEC CCA</v>
          </cell>
          <cell r="I282" t="str">
            <v>PROD</v>
          </cell>
        </row>
        <row r="283">
          <cell r="A283" t="str">
            <v>FDRHJN</v>
          </cell>
          <cell r="B283" t="str">
            <v>NO ILL NON-COM  0286</v>
          </cell>
          <cell r="C283" t="str">
            <v>Non DAEC</v>
          </cell>
          <cell r="F283" t="str">
            <v>MKZYZP</v>
          </cell>
          <cell r="G283" t="str">
            <v>CS</v>
          </cell>
          <cell r="H283" t="str">
            <v>DOCUMASTER</v>
          </cell>
          <cell r="I283" t="str">
            <v>PROD</v>
          </cell>
        </row>
        <row r="284">
          <cell r="A284" t="str">
            <v>FEHPPD</v>
          </cell>
          <cell r="B284" t="str">
            <v>SO BEL NON COMM 1985</v>
          </cell>
          <cell r="C284" t="str">
            <v>Non DAEC</v>
          </cell>
          <cell r="F284" t="str">
            <v>MLAF5M</v>
          </cell>
          <cell r="G284" t="str">
            <v>Direct Billed</v>
          </cell>
          <cell r="H284" t="str">
            <v>DAEC CORE COMPONENT ACCT DV</v>
          </cell>
          <cell r="I284" t="str">
            <v>DVLP</v>
          </cell>
        </row>
        <row r="285">
          <cell r="A285" t="str">
            <v>FFNFCE</v>
          </cell>
          <cell r="B285" t="str">
            <v>ER-INVEST 2055</v>
          </cell>
          <cell r="C285" t="str">
            <v>Non DAEC</v>
          </cell>
          <cell r="F285" t="str">
            <v>MT53BX</v>
          </cell>
          <cell r="G285" t="str">
            <v>CS</v>
          </cell>
          <cell r="H285" t="str">
            <v xml:space="preserve">TABLES MS/AS DVLPMT        </v>
          </cell>
          <cell r="I285" t="str">
            <v>DVLP</v>
          </cell>
        </row>
        <row r="286">
          <cell r="A286" t="str">
            <v>FFVHHN</v>
          </cell>
          <cell r="B286" t="str">
            <v>CIS STRATEGY</v>
          </cell>
          <cell r="C286" t="str">
            <v>Non DAEC</v>
          </cell>
          <cell r="F286" t="str">
            <v>MTJKWB</v>
          </cell>
          <cell r="G286" t="str">
            <v>CS</v>
          </cell>
          <cell r="H286" t="str">
            <v>TABLES - MS/AS</v>
          </cell>
          <cell r="I286" t="str">
            <v>PROD</v>
          </cell>
        </row>
        <row r="287">
          <cell r="A287" t="str">
            <v>FFWRCB</v>
          </cell>
          <cell r="B287" t="str">
            <v>FOSSIL</v>
          </cell>
          <cell r="C287" t="str">
            <v>Non DAEC</v>
          </cell>
          <cell r="F287" t="str">
            <v>MVJ3XW</v>
          </cell>
          <cell r="G287" t="str">
            <v>Direct Billed</v>
          </cell>
          <cell r="H287" t="str">
            <v>CHAMPS</v>
          </cell>
          <cell r="I287" t="str">
            <v>PROD</v>
          </cell>
        </row>
        <row r="288">
          <cell r="A288" t="str">
            <v>FGTGEJ</v>
          </cell>
          <cell r="B288" t="str">
            <v>SE TOOLS-IEF</v>
          </cell>
          <cell r="C288" t="str">
            <v>Non DAEC</v>
          </cell>
          <cell r="F288" t="str">
            <v>MVL1BE</v>
          </cell>
          <cell r="G288" t="str">
            <v>Direct Billed</v>
          </cell>
          <cell r="H288" t="str">
            <v xml:space="preserve">POWER PLANT MAINT DVLPMT)  </v>
          </cell>
          <cell r="I288" t="str">
            <v>DVLP</v>
          </cell>
        </row>
        <row r="289">
          <cell r="A289" t="str">
            <v>FHZXXR</v>
          </cell>
          <cell r="B289" t="str">
            <v>ER-INVEST 2058</v>
          </cell>
          <cell r="C289" t="str">
            <v>Non DAEC</v>
          </cell>
          <cell r="F289" t="str">
            <v>NLAXPT</v>
          </cell>
          <cell r="G289" t="str">
            <v>Direct Billed</v>
          </cell>
          <cell r="H289" t="str">
            <v>TRTS</v>
          </cell>
          <cell r="I289" t="str">
            <v>PROD</v>
          </cell>
        </row>
        <row r="290">
          <cell r="A290" t="str">
            <v>FJR43F</v>
          </cell>
          <cell r="B290" t="str">
            <v>ER-INVEST 2061</v>
          </cell>
          <cell r="C290" t="str">
            <v>Non DAEC</v>
          </cell>
          <cell r="F290" t="str">
            <v>NLJSFY</v>
          </cell>
          <cell r="G290" t="str">
            <v>Direct Billed</v>
          </cell>
          <cell r="H290" t="str">
            <v>TRNG. RECORDS TRACKING DVLP</v>
          </cell>
          <cell r="I290" t="str">
            <v>DVLP</v>
          </cell>
        </row>
        <row r="291">
          <cell r="A291" t="str">
            <v>FLZXG9</v>
          </cell>
          <cell r="B291" t="str">
            <v>REG PRICING WI/IL-MD</v>
          </cell>
          <cell r="C291" t="str">
            <v>Non DAEC</v>
          </cell>
          <cell r="F291" t="str">
            <v>RP2GX2</v>
          </cell>
          <cell r="G291" t="str">
            <v>Direct Billed</v>
          </cell>
          <cell r="H291" t="str">
            <v>V.P. SALES &amp; SERVICE</v>
          </cell>
          <cell r="I291" t="str">
            <v>DEPT</v>
          </cell>
        </row>
        <row r="292">
          <cell r="A292" t="str">
            <v>FMR4MZ</v>
          </cell>
          <cell r="B292" t="str">
            <v>MGR DIST ENG &amp; STDS</v>
          </cell>
          <cell r="C292" t="str">
            <v>Non DAEC</v>
          </cell>
          <cell r="F292" t="str">
            <v>ZHDZ8E</v>
          </cell>
          <cell r="G292" t="str">
            <v>ED</v>
          </cell>
          <cell r="H292" t="str">
            <v xml:space="preserve">CID 3-TO-2 DEVELOPMENT        </v>
          </cell>
          <cell r="I292" t="str">
            <v>DVLP</v>
          </cell>
        </row>
        <row r="293">
          <cell r="A293" t="str">
            <v>FNP3JV</v>
          </cell>
          <cell r="B293" t="str">
            <v>TM LDR SYS OPS-MD</v>
          </cell>
          <cell r="C293" t="str">
            <v>Non DAEC</v>
          </cell>
          <cell r="F293" t="str">
            <v>1BLHEG</v>
          </cell>
          <cell r="G293" t="str">
            <v>ED</v>
          </cell>
          <cell r="H293" t="str">
            <v>MAINT TEAM LEADER (DB)</v>
          </cell>
          <cell r="I293" t="str">
            <v>DEPT</v>
          </cell>
        </row>
        <row r="294">
          <cell r="A294" t="str">
            <v>FPLAGD</v>
          </cell>
          <cell r="B294" t="str">
            <v>TRANS &amp; SUB ENG OFF</v>
          </cell>
          <cell r="C294" t="str">
            <v>Non DAEC</v>
          </cell>
          <cell r="F294" t="str">
            <v>1BPM67</v>
          </cell>
          <cell r="G294" t="str">
            <v>ED</v>
          </cell>
          <cell r="H294" t="str">
            <v>BUS &amp; FINL PERF OFF</v>
          </cell>
          <cell r="I294" t="str">
            <v>DEPT</v>
          </cell>
        </row>
        <row r="295">
          <cell r="A295" t="str">
            <v>FSY4KZ</v>
          </cell>
          <cell r="B295" t="str">
            <v>GM-COMBUSTION INITIATIVE</v>
          </cell>
          <cell r="C295" t="str">
            <v>Non DAEC</v>
          </cell>
          <cell r="F295" t="str">
            <v>1CRP32</v>
          </cell>
          <cell r="G295" t="str">
            <v>ED</v>
          </cell>
          <cell r="H295" t="str">
            <v>TM LDR MAINT-POY</v>
          </cell>
          <cell r="I295" t="str">
            <v>DEPT</v>
          </cell>
        </row>
        <row r="296">
          <cell r="A296" t="str">
            <v>FSYZWC</v>
          </cell>
          <cell r="B296" t="str">
            <v>ER-BUS &amp; FIN PERF 3000</v>
          </cell>
          <cell r="C296" t="str">
            <v>Non DAEC</v>
          </cell>
          <cell r="F296" t="str">
            <v>1DHX8R</v>
          </cell>
          <cell r="G296" t="str">
            <v>ED</v>
          </cell>
          <cell r="H296" t="str">
            <v>EAST - DIR OF SALES, KEY ACCTS</v>
          </cell>
          <cell r="I296" t="str">
            <v>DEPT</v>
          </cell>
        </row>
        <row r="297">
          <cell r="A297" t="str">
            <v>FTGLBP</v>
          </cell>
          <cell r="B297" t="str">
            <v xml:space="preserve">V.P.-MANUFACTURING      </v>
          </cell>
          <cell r="C297" t="str">
            <v>Non DAEC</v>
          </cell>
          <cell r="F297" t="str">
            <v>1EHPE5</v>
          </cell>
          <cell r="G297" t="str">
            <v>ED</v>
          </cell>
          <cell r="H297" t="str">
            <v>MGR RESIDENTIAL &amp; SM BUS MKT</v>
          </cell>
          <cell r="I297" t="str">
            <v>DEPT</v>
          </cell>
        </row>
        <row r="298">
          <cell r="A298" t="str">
            <v>FTHGG2</v>
          </cell>
          <cell r="B298" t="str">
            <v>SHEB CUS SERV-WO0121</v>
          </cell>
          <cell r="C298" t="str">
            <v>Non DAEC</v>
          </cell>
          <cell r="F298" t="str">
            <v>1F8G5N</v>
          </cell>
          <cell r="G298" t="str">
            <v>ED</v>
          </cell>
          <cell r="H298" t="str">
            <v>MGR MARKETING OFF</v>
          </cell>
          <cell r="I298" t="str">
            <v>DEPT</v>
          </cell>
        </row>
        <row r="299">
          <cell r="A299" t="str">
            <v>FV5ERX</v>
          </cell>
          <cell r="B299" t="str">
            <v>EDGE 3 MECH MNT 8407</v>
          </cell>
          <cell r="C299" t="str">
            <v>Non DAEC</v>
          </cell>
          <cell r="F299" t="str">
            <v>1FYPCE</v>
          </cell>
          <cell r="G299" t="str">
            <v>ED</v>
          </cell>
          <cell r="H299" t="str">
            <v>WHOLESALES SERVICES</v>
          </cell>
          <cell r="I299" t="str">
            <v>DEPT</v>
          </cell>
        </row>
        <row r="300">
          <cell r="A300" t="str">
            <v>FVANMR</v>
          </cell>
          <cell r="B300" t="str">
            <v>OPERATIONS OVRHD</v>
          </cell>
          <cell r="C300" t="str">
            <v>Non DAEC</v>
          </cell>
          <cell r="F300" t="str">
            <v>1G3X1Z</v>
          </cell>
          <cell r="G300" t="str">
            <v>ED</v>
          </cell>
          <cell r="H300" t="str">
            <v>MKTG SEGMENTATION</v>
          </cell>
          <cell r="I300" t="str">
            <v>DEPT</v>
          </cell>
        </row>
        <row r="301">
          <cell r="A301" t="str">
            <v>FVYGEB</v>
          </cell>
          <cell r="B301" t="str">
            <v>RR PEAKERS #5 &amp; #6</v>
          </cell>
          <cell r="C301" t="str">
            <v>Non DAEC</v>
          </cell>
          <cell r="F301" t="str">
            <v>1HV46N</v>
          </cell>
          <cell r="G301" t="str">
            <v>ED</v>
          </cell>
          <cell r="H301" t="str">
            <v>MGR SUPPORT SERVICES</v>
          </cell>
          <cell r="I301" t="str">
            <v>DEPT</v>
          </cell>
        </row>
        <row r="302">
          <cell r="A302" t="str">
            <v>GA7A84</v>
          </cell>
          <cell r="B302" t="str">
            <v>WHOLESALE SVS OFF</v>
          </cell>
          <cell r="C302" t="str">
            <v>Non DAEC</v>
          </cell>
          <cell r="F302" t="str">
            <v>1J2PZ2</v>
          </cell>
          <cell r="G302" t="str">
            <v>ED</v>
          </cell>
          <cell r="H302" t="str">
            <v>TECHNICAL SALES - DEL &amp; SPEC PROJ</v>
          </cell>
          <cell r="I302" t="str">
            <v>DEPT</v>
          </cell>
        </row>
        <row r="303">
          <cell r="A303" t="str">
            <v>GA7SL2</v>
          </cell>
          <cell r="B303" t="str">
            <v>ER-CORP RES&amp;MKT PLNG 3140</v>
          </cell>
          <cell r="C303" t="str">
            <v>Non DAEC</v>
          </cell>
          <cell r="F303" t="str">
            <v>1JAA3T</v>
          </cell>
          <cell r="G303" t="str">
            <v>ED</v>
          </cell>
          <cell r="H303" t="str">
            <v>TECHNICAL SALES - SUPPORT</v>
          </cell>
          <cell r="I303" t="str">
            <v>DEPT</v>
          </cell>
        </row>
        <row r="304">
          <cell r="A304" t="str">
            <v>GAAF5Z</v>
          </cell>
          <cell r="B304" t="str">
            <v>ER-CORP RES&amp;MKT PLNG 3100</v>
          </cell>
          <cell r="C304" t="str">
            <v>Non DAEC</v>
          </cell>
          <cell r="F304" t="str">
            <v>1JBML3</v>
          </cell>
          <cell r="G304" t="str">
            <v>ED</v>
          </cell>
          <cell r="H304" t="str">
            <v xml:space="preserve">IPC USAGE                  </v>
          </cell>
          <cell r="I304" t="str">
            <v>PROD</v>
          </cell>
        </row>
        <row r="305">
          <cell r="A305" t="str">
            <v>GACJ5Y</v>
          </cell>
          <cell r="B305" t="str">
            <v>ER-CORP RES&amp;MKT PLNG 3110</v>
          </cell>
          <cell r="C305" t="str">
            <v>Non DAEC</v>
          </cell>
          <cell r="F305" t="str">
            <v>1JT33J</v>
          </cell>
          <cell r="G305" t="str">
            <v>ED</v>
          </cell>
          <cell r="H305" t="str">
            <v>MGR SALES &amp; SVC TRNG</v>
          </cell>
          <cell r="I305" t="str">
            <v>DEPT</v>
          </cell>
        </row>
        <row r="306">
          <cell r="A306" t="str">
            <v>GAEM5X</v>
          </cell>
          <cell r="B306" t="str">
            <v xml:space="preserve">ENGINEERING SYSTEMS     </v>
          </cell>
          <cell r="C306" t="str">
            <v>Non DAEC</v>
          </cell>
          <cell r="F306" t="str">
            <v>1JVXC3</v>
          </cell>
          <cell r="G306" t="str">
            <v>ED</v>
          </cell>
          <cell r="H306" t="str">
            <v>TECHNICAL SALES - ENG. APPLIC.</v>
          </cell>
          <cell r="I306" t="str">
            <v>DEPT</v>
          </cell>
        </row>
        <row r="307">
          <cell r="A307" t="str">
            <v>GAPRPN</v>
          </cell>
          <cell r="B307" t="str">
            <v>ER-CORP RES&amp;MKT PLNG 3120</v>
          </cell>
          <cell r="C307" t="str">
            <v>Non DAEC</v>
          </cell>
          <cell r="F307" t="str">
            <v>1K9XAC</v>
          </cell>
          <cell r="G307" t="str">
            <v>ED</v>
          </cell>
          <cell r="H307" t="str">
            <v>MGR CUST BILLING</v>
          </cell>
          <cell r="I307" t="str">
            <v>DEPT</v>
          </cell>
        </row>
        <row r="308">
          <cell r="A308" t="str">
            <v>GASSBC</v>
          </cell>
          <cell r="B308" t="str">
            <v>ER-CORP RES&amp;MKT PLNG 3130</v>
          </cell>
          <cell r="C308" t="str">
            <v>Non DAEC</v>
          </cell>
          <cell r="F308" t="str">
            <v>1KH5CG</v>
          </cell>
          <cell r="G308" t="str">
            <v>ED</v>
          </cell>
          <cell r="H308" t="str">
            <v>TECH. SALES/SERV. - STEAM SPEC PRJ</v>
          </cell>
          <cell r="I308" t="str">
            <v>DEPT</v>
          </cell>
        </row>
        <row r="309">
          <cell r="A309" t="str">
            <v>GAXHFV</v>
          </cell>
          <cell r="B309" t="str">
            <v>NEL DEW MGR OFF 8601</v>
          </cell>
          <cell r="C309" t="str">
            <v>Non DAEC</v>
          </cell>
          <cell r="F309" t="str">
            <v>1KL4HS</v>
          </cell>
          <cell r="G309" t="str">
            <v>ED</v>
          </cell>
          <cell r="H309" t="str">
            <v>CUST INFO &amp; SVC OFF</v>
          </cell>
          <cell r="I309" t="str">
            <v>DEPT</v>
          </cell>
        </row>
        <row r="310">
          <cell r="A310" t="str">
            <v>GBRYB5</v>
          </cell>
          <cell r="B310" t="str">
            <v>MKTG,SUPP &amp; PRC OFF</v>
          </cell>
          <cell r="C310" t="str">
            <v>Non DAEC</v>
          </cell>
          <cell r="F310" t="str">
            <v>1MVAV2</v>
          </cell>
          <cell r="G310" t="str">
            <v>ED</v>
          </cell>
          <cell r="H310" t="str">
            <v>MGR CUST ACCOUNTS</v>
          </cell>
          <cell r="I310" t="str">
            <v>DEPT</v>
          </cell>
        </row>
        <row r="311">
          <cell r="A311" t="str">
            <v>GCH5GV</v>
          </cell>
          <cell r="B311" t="str">
            <v>1ST TIME MOB UN INST</v>
          </cell>
          <cell r="C311" t="str">
            <v>Non DAEC</v>
          </cell>
          <cell r="F311" t="str">
            <v>1N64A1</v>
          </cell>
          <cell r="G311" t="str">
            <v>ED</v>
          </cell>
          <cell r="H311" t="str">
            <v>MGR DATA ACQUIS</v>
          </cell>
          <cell r="I311" t="str">
            <v>DEPT</v>
          </cell>
        </row>
        <row r="312">
          <cell r="A312" t="str">
            <v>GCTX94</v>
          </cell>
          <cell r="B312" t="str">
            <v>SHEBOYGAN LEC   0111</v>
          </cell>
          <cell r="C312" t="str">
            <v>Non DAEC</v>
          </cell>
          <cell r="F312" t="str">
            <v>1N9ASB</v>
          </cell>
          <cell r="G312" t="str">
            <v>ED</v>
          </cell>
          <cell r="H312" t="str">
            <v>MGR SVC QUAL &amp; MEAS</v>
          </cell>
          <cell r="I312" t="str">
            <v>DEPT</v>
          </cell>
        </row>
        <row r="313">
          <cell r="A313" t="str">
            <v>GD8X7D</v>
          </cell>
          <cell r="B313" t="str">
            <v>RIPON LEC       0811</v>
          </cell>
          <cell r="C313" t="str">
            <v>Non DAEC</v>
          </cell>
          <cell r="F313" t="str">
            <v>1P838Z</v>
          </cell>
          <cell r="G313" t="str">
            <v>ED</v>
          </cell>
          <cell r="H313" t="str">
            <v>DIR SUPPLY CHAIN</v>
          </cell>
          <cell r="I313" t="str">
            <v>DEPT</v>
          </cell>
        </row>
        <row r="314">
          <cell r="A314" t="str">
            <v>GE8PDS</v>
          </cell>
          <cell r="B314" t="str">
            <v>BELOIT CON SER  0205</v>
          </cell>
          <cell r="C314" t="str">
            <v>Non DAEC</v>
          </cell>
          <cell r="F314" t="str">
            <v>1PDN6F</v>
          </cell>
          <cell r="G314" t="str">
            <v>ED</v>
          </cell>
          <cell r="H314" t="str">
            <v>MGR SYSTEM SUPPORT</v>
          </cell>
          <cell r="I314" t="str">
            <v>DEPT</v>
          </cell>
        </row>
        <row r="315">
          <cell r="A315" t="str">
            <v>GEHTL8</v>
          </cell>
          <cell r="B315" t="str">
            <v>ER-MASS MKT DEV 3300</v>
          </cell>
          <cell r="C315" t="str">
            <v>Non DAEC</v>
          </cell>
          <cell r="F315" t="str">
            <v>1VPW4D</v>
          </cell>
          <cell r="G315" t="str">
            <v>ED</v>
          </cell>
          <cell r="H315" t="str">
            <v>SUPPLYCHAIN ED SRCNG</v>
          </cell>
          <cell r="I315" t="str">
            <v>DEPT</v>
          </cell>
        </row>
        <row r="316">
          <cell r="A316" t="str">
            <v>GEKXL7</v>
          </cell>
          <cell r="B316" t="str">
            <v>MAUSTON LEC     1012</v>
          </cell>
          <cell r="C316" t="str">
            <v>Non DAEC</v>
          </cell>
          <cell r="F316" t="str">
            <v>2CLBNX</v>
          </cell>
          <cell r="G316" t="str">
            <v>ED</v>
          </cell>
          <cell r="H316" t="str">
            <v>ED LGSTC GENERAL</v>
          </cell>
          <cell r="I316" t="str">
            <v>DEPT</v>
          </cell>
        </row>
        <row r="317">
          <cell r="A317" t="str">
            <v>GF1XJG</v>
          </cell>
          <cell r="B317" t="str">
            <v>EDGE 3 ELEC MNT 8410</v>
          </cell>
          <cell r="C317" t="str">
            <v>Non DAEC</v>
          </cell>
          <cell r="F317" t="str">
            <v>3LJLD2</v>
          </cell>
          <cell r="G317" t="str">
            <v>ED</v>
          </cell>
          <cell r="H317" t="str">
            <v xml:space="preserve">PR T&amp;D                     </v>
          </cell>
          <cell r="I317" t="str">
            <v>PROD</v>
          </cell>
        </row>
        <row r="318">
          <cell r="A318" t="str">
            <v>GG5472</v>
          </cell>
          <cell r="B318" t="str">
            <v>OTTUMWA PLANT</v>
          </cell>
          <cell r="C318" t="str">
            <v>Non DAEC</v>
          </cell>
          <cell r="F318" t="str">
            <v>3LLPD1</v>
          </cell>
          <cell r="G318" t="str">
            <v>ED</v>
          </cell>
          <cell r="H318" t="str">
            <v>CEN. - DIR OF SALES, KEY ACCTS</v>
          </cell>
          <cell r="I318" t="str">
            <v>DEPT</v>
          </cell>
        </row>
        <row r="319">
          <cell r="A319" t="str">
            <v>GHVHHL</v>
          </cell>
          <cell r="B319" t="str">
            <v>ER-INDUST SVS 3400</v>
          </cell>
          <cell r="C319" t="str">
            <v>Non DAEC</v>
          </cell>
          <cell r="F319" t="str">
            <v>3RJC7Y</v>
          </cell>
          <cell r="G319" t="str">
            <v>ED</v>
          </cell>
          <cell r="H319" t="str">
            <v>VP MANUFACTURING</v>
          </cell>
          <cell r="I319" t="str">
            <v>DEPT</v>
          </cell>
        </row>
        <row r="320">
          <cell r="A320" t="str">
            <v>GHYCZA</v>
          </cell>
          <cell r="B320" t="str">
            <v>ER-INDUST SVS 3410</v>
          </cell>
          <cell r="C320" t="str">
            <v>Non DAEC</v>
          </cell>
          <cell r="F320" t="str">
            <v>3SZK2Z</v>
          </cell>
          <cell r="G320" t="str">
            <v>ED</v>
          </cell>
          <cell r="H320" t="str">
            <v>EDGE 4 STORE RM 4804</v>
          </cell>
          <cell r="I320" t="str">
            <v>DEPT</v>
          </cell>
        </row>
        <row r="321">
          <cell r="A321" t="str">
            <v>GJ4X64</v>
          </cell>
          <cell r="B321" t="str">
            <v>GM RESOURCE SVS</v>
          </cell>
          <cell r="C321" t="str">
            <v>Non DAEC</v>
          </cell>
          <cell r="F321" t="str">
            <v>5CZA5P</v>
          </cell>
          <cell r="G321" t="str">
            <v>ED</v>
          </cell>
          <cell r="H321" t="str">
            <v>PROJECTS-AMES</v>
          </cell>
          <cell r="I321" t="str">
            <v>DEPT</v>
          </cell>
        </row>
        <row r="322">
          <cell r="A322" t="str">
            <v>GJCG9W</v>
          </cell>
          <cell r="B322" t="str">
            <v>MGR TECH TRAIN &amp; CERT</v>
          </cell>
          <cell r="C322" t="str">
            <v>Non DAEC</v>
          </cell>
          <cell r="F322" t="str">
            <v>5DTP11</v>
          </cell>
          <cell r="G322" t="str">
            <v>ED</v>
          </cell>
          <cell r="H322" t="str">
            <v>PROJECTS-BURLINGTON</v>
          </cell>
          <cell r="I322" t="str">
            <v>DEPT</v>
          </cell>
        </row>
        <row r="323">
          <cell r="A323" t="str">
            <v>GJHG2V</v>
          </cell>
          <cell r="B323" t="str">
            <v>ER-INDUST SVS 3500</v>
          </cell>
          <cell r="C323" t="str">
            <v>Non DAEC</v>
          </cell>
          <cell r="F323" t="str">
            <v>5EA5DF</v>
          </cell>
          <cell r="G323" t="str">
            <v>ED</v>
          </cell>
          <cell r="H323" t="str">
            <v>PROJECTS-OTTUMWA</v>
          </cell>
          <cell r="I323" t="str">
            <v>DEPT</v>
          </cell>
        </row>
        <row r="324">
          <cell r="A324" t="str">
            <v>GJLPNB</v>
          </cell>
          <cell r="B324" t="str">
            <v>ER-INDUST SVS 3510</v>
          </cell>
          <cell r="C324" t="str">
            <v>Non DAEC</v>
          </cell>
          <cell r="F324" t="str">
            <v>5H9KN5</v>
          </cell>
          <cell r="G324" t="str">
            <v>ED</v>
          </cell>
          <cell r="H324" t="str">
            <v xml:space="preserve">UWEMPLS                    </v>
          </cell>
          <cell r="I324" t="str">
            <v>PROD</v>
          </cell>
        </row>
        <row r="325">
          <cell r="A325" t="str">
            <v>GJT5DV</v>
          </cell>
          <cell r="B325" t="str">
            <v>TM LDR DIST ENG-JN</v>
          </cell>
          <cell r="C325" t="str">
            <v>Non DAEC</v>
          </cell>
          <cell r="F325" t="str">
            <v>5LFYAH</v>
          </cell>
          <cell r="G325" t="str">
            <v>ED</v>
          </cell>
          <cell r="H325" t="str">
            <v xml:space="preserve">PP&amp;1 ADMIN.                </v>
          </cell>
          <cell r="I325" t="str">
            <v>PROD</v>
          </cell>
        </row>
        <row r="326">
          <cell r="A326" t="str">
            <v>GMXG24</v>
          </cell>
          <cell r="B326" t="str">
            <v>MARION URG OPS  1831</v>
          </cell>
          <cell r="C326" t="str">
            <v>Non DAEC</v>
          </cell>
          <cell r="F326" t="str">
            <v>6A5LG1</v>
          </cell>
          <cell r="G326" t="str">
            <v>ED</v>
          </cell>
          <cell r="H326" t="str">
            <v>NEL DEW COAL YD 8606</v>
          </cell>
          <cell r="I326" t="str">
            <v>DEPT</v>
          </cell>
        </row>
        <row r="327">
          <cell r="A327" t="str">
            <v>GNA4VN</v>
          </cell>
          <cell r="B327" t="str">
            <v>ER-SPEC PROJECTS 3910</v>
          </cell>
          <cell r="C327" t="str">
            <v>Non DAEC</v>
          </cell>
          <cell r="F327" t="str">
            <v>6KRTB1</v>
          </cell>
          <cell r="G327" t="str">
            <v>ED</v>
          </cell>
          <cell r="H327" t="str">
            <v>PR T&amp;D</v>
          </cell>
          <cell r="I327" t="str">
            <v>DEPT</v>
          </cell>
        </row>
        <row r="328">
          <cell r="A328" t="str">
            <v>GNDXEJ</v>
          </cell>
          <cell r="B328" t="str">
            <v>SALES MGR-FDLAC 0341</v>
          </cell>
          <cell r="C328" t="str">
            <v>Non DAEC</v>
          </cell>
          <cell r="F328" t="str">
            <v>6RBEEX</v>
          </cell>
          <cell r="G328" t="str">
            <v>ED</v>
          </cell>
          <cell r="H328" t="str">
            <v>ORACLE BATCH</v>
          </cell>
          <cell r="I328" t="str">
            <v>PROD</v>
          </cell>
        </row>
        <row r="329">
          <cell r="A329" t="str">
            <v>GNNN7T</v>
          </cell>
          <cell r="B329" t="str">
            <v>SALES MGR-TOMAH 1041</v>
          </cell>
          <cell r="C329" t="str">
            <v>Non DAEC</v>
          </cell>
          <cell r="F329" t="str">
            <v>6SJT7F</v>
          </cell>
          <cell r="G329" t="str">
            <v>ED</v>
          </cell>
          <cell r="H329" t="str">
            <v>SFDL COM TURB 1 3501</v>
          </cell>
          <cell r="I329" t="str">
            <v>DEPT</v>
          </cell>
        </row>
        <row r="330">
          <cell r="A330" t="str">
            <v>GPCWBE</v>
          </cell>
          <cell r="B330" t="str">
            <v>ACCTG-MAUSTON   1062</v>
          </cell>
          <cell r="C330" t="str">
            <v>Non DAEC</v>
          </cell>
          <cell r="F330" t="str">
            <v>7EH8Y5</v>
          </cell>
          <cell r="G330" t="str">
            <v>ED</v>
          </cell>
          <cell r="H330" t="str">
            <v>MW ORACLE BATCH TEST</v>
          </cell>
          <cell r="I330" t="str">
            <v>DVLP</v>
          </cell>
        </row>
        <row r="331">
          <cell r="A331" t="str">
            <v>GSA4E7</v>
          </cell>
          <cell r="B331" t="str">
            <v>NEWMGR-DELAVAN  1322</v>
          </cell>
          <cell r="C331" t="str">
            <v>Non DAEC</v>
          </cell>
          <cell r="F331" t="str">
            <v>7VFFGZ</v>
          </cell>
          <cell r="G331" t="str">
            <v>ED</v>
          </cell>
          <cell r="H331" t="str">
            <v xml:space="preserve">ISU USERS/ADMIN. ONLINE    </v>
          </cell>
          <cell r="I331" t="str">
            <v>PROD</v>
          </cell>
        </row>
        <row r="332">
          <cell r="A332" t="str">
            <v>HA45BA</v>
          </cell>
          <cell r="B332" t="str">
            <v>EDGE 3-5 OPS    4905</v>
          </cell>
          <cell r="C332" t="str">
            <v>Non DAEC</v>
          </cell>
          <cell r="F332" t="str">
            <v>8E2MBK</v>
          </cell>
          <cell r="G332" t="str">
            <v>ED</v>
          </cell>
          <cell r="H332" t="str">
            <v>MW ORACLE TEST</v>
          </cell>
          <cell r="I332" t="str">
            <v>DVLP</v>
          </cell>
        </row>
        <row r="333">
          <cell r="A333" t="str">
            <v>HAKD7C</v>
          </cell>
          <cell r="B333" t="str">
            <v xml:space="preserve">LINE MAINTENANCE        </v>
          </cell>
          <cell r="C333" t="str">
            <v>Non DAEC</v>
          </cell>
          <cell r="F333" t="str">
            <v>8EDVJ1</v>
          </cell>
          <cell r="G333" t="str">
            <v>ED</v>
          </cell>
          <cell r="H333" t="str">
            <v>MW ORACLE BATCH MODEL OFFICE</v>
          </cell>
          <cell r="I333" t="str">
            <v>PROD</v>
          </cell>
        </row>
        <row r="334">
          <cell r="A334" t="str">
            <v>HALRRL</v>
          </cell>
          <cell r="B334" t="str">
            <v>RK RIV SHRD FAC 8510</v>
          </cell>
          <cell r="C334" t="str">
            <v>Non DAEC</v>
          </cell>
          <cell r="F334" t="str">
            <v>AH721Y</v>
          </cell>
          <cell r="G334" t="str">
            <v>ED</v>
          </cell>
          <cell r="H334" t="str">
            <v>GM FOSSIL FUEL PROC</v>
          </cell>
          <cell r="I334" t="str">
            <v>DEPT</v>
          </cell>
        </row>
        <row r="335">
          <cell r="A335" t="str">
            <v>HBEWDZ</v>
          </cell>
          <cell r="B335" t="str">
            <v xml:space="preserve">PREV MAINT PROG - EAST  </v>
          </cell>
          <cell r="C335" t="str">
            <v>Non DAEC</v>
          </cell>
          <cell r="F335" t="str">
            <v>AK2GDM</v>
          </cell>
          <cell r="G335" t="str">
            <v>ED</v>
          </cell>
          <cell r="H335" t="str">
            <v>DIR TECH SALES SVS</v>
          </cell>
          <cell r="I335" t="str">
            <v>DEPT</v>
          </cell>
        </row>
        <row r="336">
          <cell r="A336" t="str">
            <v>HBXBP9</v>
          </cell>
          <cell r="B336" t="str">
            <v>EDGE3-5 ELEC MNT4910</v>
          </cell>
          <cell r="C336" t="str">
            <v>Non DAEC</v>
          </cell>
          <cell r="F336" t="str">
            <v>AKYLEG</v>
          </cell>
          <cell r="G336" t="str">
            <v>ED</v>
          </cell>
          <cell r="H336" t="str">
            <v>MONROE NON-COMM 0685</v>
          </cell>
          <cell r="I336" t="str">
            <v>DEPT</v>
          </cell>
        </row>
        <row r="337">
          <cell r="A337" t="str">
            <v>HCLA6D</v>
          </cell>
          <cell r="B337" t="str">
            <v>TM LDR DSM PLANNING</v>
          </cell>
          <cell r="C337" t="str">
            <v>Non DAEC</v>
          </cell>
          <cell r="F337" t="str">
            <v>ALTNJC</v>
          </cell>
          <cell r="G337" t="str">
            <v>ED</v>
          </cell>
          <cell r="H337" t="str">
            <v>DATA ACQUIS OFF</v>
          </cell>
          <cell r="I337" t="str">
            <v>DEPT</v>
          </cell>
        </row>
        <row r="338">
          <cell r="A338" t="str">
            <v>HCNHWZ</v>
          </cell>
          <cell r="B338" t="str">
            <v>TOMAH ACCTG     1006</v>
          </cell>
          <cell r="C338" t="str">
            <v>Non DAEC</v>
          </cell>
          <cell r="F338" t="str">
            <v>AMTN7Z</v>
          </cell>
          <cell r="G338" t="str">
            <v>ED</v>
          </cell>
          <cell r="H338" t="str">
            <v>CallOut Roster</v>
          </cell>
          <cell r="I338" t="str">
            <v>PROD</v>
          </cell>
        </row>
        <row r="339">
          <cell r="A339" t="str">
            <v>HDM5R7</v>
          </cell>
          <cell r="B339" t="str">
            <v xml:space="preserve">DUBUQUE OFF ADMIN       </v>
          </cell>
          <cell r="C339" t="str">
            <v>Non DAEC</v>
          </cell>
          <cell r="F339" t="str">
            <v>ANRSYH</v>
          </cell>
          <cell r="G339" t="str">
            <v>ED</v>
          </cell>
          <cell r="H339" t="str">
            <v>CallOut Roster DVLPMT</v>
          </cell>
          <cell r="I339" t="str">
            <v>DVLP</v>
          </cell>
        </row>
        <row r="340">
          <cell r="A340" t="str">
            <v>HDVCP5</v>
          </cell>
          <cell r="B340" t="str">
            <v>IES CORP./DIVERS. USERS ADM</v>
          </cell>
          <cell r="C340" t="str">
            <v>Non DAEC</v>
          </cell>
          <cell r="F340" t="str">
            <v>APDS4A</v>
          </cell>
          <cell r="G340" t="str">
            <v>ED</v>
          </cell>
          <cell r="H340" t="str">
            <v>Construct Maint Sys</v>
          </cell>
          <cell r="I340" t="str">
            <v>PROD</v>
          </cell>
        </row>
        <row r="341">
          <cell r="A341" t="str">
            <v>HDWGCM</v>
          </cell>
          <cell r="B341" t="str">
            <v>CIS/IPL TEST RGN DVLP</v>
          </cell>
          <cell r="C341" t="str">
            <v>Non DAEC</v>
          </cell>
          <cell r="F341" t="str">
            <v>AS39HW</v>
          </cell>
          <cell r="G341" t="str">
            <v>ED</v>
          </cell>
          <cell r="H341" t="str">
            <v>Contrctr Billng Sys DVLPMT</v>
          </cell>
          <cell r="I341" t="str">
            <v>DVLP</v>
          </cell>
        </row>
        <row r="342">
          <cell r="A342" t="str">
            <v>HEYYNJ</v>
          </cell>
          <cell r="B342" t="str">
            <v>EDGE 3 INST/TST 8412</v>
          </cell>
          <cell r="C342" t="str">
            <v>Non DAEC</v>
          </cell>
          <cell r="F342" t="str">
            <v>AS5W5X</v>
          </cell>
          <cell r="G342" t="str">
            <v>ED</v>
          </cell>
          <cell r="H342" t="str">
            <v>Cust Interrupt Rept</v>
          </cell>
          <cell r="I342" t="str">
            <v>PROD</v>
          </cell>
        </row>
        <row r="343">
          <cell r="A343" t="str">
            <v>HF8HM7</v>
          </cell>
          <cell r="B343" t="str">
            <v>LG CON &amp; SER DP 1305</v>
          </cell>
          <cell r="C343" t="str">
            <v>Non DAEC</v>
          </cell>
          <cell r="F343" t="str">
            <v>ASAG3D</v>
          </cell>
          <cell r="G343" t="str">
            <v>ED</v>
          </cell>
          <cell r="H343" t="str">
            <v>Construct Maint Sys DVLPMT</v>
          </cell>
          <cell r="I343" t="str">
            <v>DVLP</v>
          </cell>
        </row>
        <row r="344">
          <cell r="A344" t="str">
            <v>HFHG62</v>
          </cell>
          <cell r="B344" t="str">
            <v>BEL CUS SERV-WO 0221</v>
          </cell>
          <cell r="C344" t="str">
            <v>Non DAEC</v>
          </cell>
          <cell r="F344" t="str">
            <v>ASV4CM</v>
          </cell>
          <cell r="G344" t="str">
            <v>ED</v>
          </cell>
          <cell r="H344" t="str">
            <v>Contrctr Billng Sys</v>
          </cell>
          <cell r="I344" t="str">
            <v>PROD</v>
          </cell>
        </row>
        <row r="345">
          <cell r="A345" t="str">
            <v>HG1PTX</v>
          </cell>
          <cell r="B345" t="str">
            <v>SALES CONS-NO   2646</v>
          </cell>
          <cell r="C345" t="str">
            <v>Non DAEC</v>
          </cell>
          <cell r="F345" t="str">
            <v>ATVF2X</v>
          </cell>
          <cell r="G345" t="str">
            <v>ED</v>
          </cell>
          <cell r="H345" t="str">
            <v xml:space="preserve">IPC CNT CHARGE             </v>
          </cell>
          <cell r="I345" t="str">
            <v>PROD</v>
          </cell>
        </row>
        <row r="346">
          <cell r="A346" t="str">
            <v>HGYG4B</v>
          </cell>
          <cell r="B346" t="str">
            <v>RR PEAKER #4</v>
          </cell>
          <cell r="C346" t="str">
            <v>Non DAEC</v>
          </cell>
          <cell r="F346" t="str">
            <v>AVC9VE</v>
          </cell>
          <cell r="G346" t="str">
            <v>ED</v>
          </cell>
          <cell r="H346" t="str">
            <v>MGR MEAS &amp; REG-WEST</v>
          </cell>
          <cell r="I346" t="str">
            <v>DEPT</v>
          </cell>
        </row>
        <row r="347">
          <cell r="A347" t="str">
            <v>HH7BL9</v>
          </cell>
          <cell r="B347" t="str">
            <v>RIPON SER/REP   0881</v>
          </cell>
          <cell r="C347" t="str">
            <v>Non DAEC</v>
          </cell>
          <cell r="F347" t="str">
            <v>BAVDDV</v>
          </cell>
          <cell r="G347" t="str">
            <v>ED</v>
          </cell>
          <cell r="H347" t="str">
            <v>Cust Interrupt Rept DVLPMT</v>
          </cell>
          <cell r="I347" t="str">
            <v>DVLP</v>
          </cell>
        </row>
        <row r="348">
          <cell r="A348" t="str">
            <v>HHSXZL</v>
          </cell>
          <cell r="B348" t="str">
            <v>REAL EST&amp;BLDNGS 6204</v>
          </cell>
          <cell r="C348" t="str">
            <v>Non DAEC</v>
          </cell>
          <cell r="F348" t="str">
            <v>BBLKJJ</v>
          </cell>
          <cell r="G348" t="str">
            <v>ED</v>
          </cell>
          <cell r="H348" t="str">
            <v>Cust Service Prog</v>
          </cell>
          <cell r="I348" t="str">
            <v>PROD</v>
          </cell>
        </row>
        <row r="349">
          <cell r="A349" t="str">
            <v>HJJ45B</v>
          </cell>
          <cell r="B349" t="str">
            <v>EDGE 5 TOTAL</v>
          </cell>
          <cell r="C349" t="str">
            <v>Non DAEC</v>
          </cell>
          <cell r="F349" t="str">
            <v>BCN2WF</v>
          </cell>
          <cell r="G349" t="str">
            <v>ED</v>
          </cell>
          <cell r="H349" t="str">
            <v>Cust Service Prog DVLPMT</v>
          </cell>
          <cell r="I349" t="str">
            <v>DVLP</v>
          </cell>
        </row>
        <row r="350">
          <cell r="A350" t="str">
            <v>HJZHSZ</v>
          </cell>
          <cell r="B350" t="str">
            <v>MONTELO OVD OPS 0853</v>
          </cell>
          <cell r="C350" t="str">
            <v>Non DAEC</v>
          </cell>
          <cell r="F350" t="str">
            <v>BD1VNR</v>
          </cell>
          <cell r="G350" t="str">
            <v>ED</v>
          </cell>
          <cell r="H350" t="str">
            <v>Cust Service Sys</v>
          </cell>
          <cell r="I350" t="str">
            <v>PROD</v>
          </cell>
        </row>
        <row r="351">
          <cell r="A351" t="str">
            <v>HK1KNT</v>
          </cell>
          <cell r="B351" t="str">
            <v>DAEC OA</v>
          </cell>
          <cell r="C351" t="str">
            <v>Non DAEC</v>
          </cell>
          <cell r="F351" t="str">
            <v>BE171N</v>
          </cell>
          <cell r="G351" t="str">
            <v>ED</v>
          </cell>
          <cell r="H351" t="str">
            <v>Cust Service Sys DVLPMT</v>
          </cell>
          <cell r="I351" t="str">
            <v>DVLP</v>
          </cell>
        </row>
        <row r="352">
          <cell r="A352" t="str">
            <v>HKVN4Z</v>
          </cell>
          <cell r="B352" t="str">
            <v>MIN PT OPS-WO   0907</v>
          </cell>
          <cell r="C352" t="str">
            <v>Non DAEC</v>
          </cell>
          <cell r="F352" t="str">
            <v>BGBHC1</v>
          </cell>
          <cell r="G352" t="str">
            <v>ED</v>
          </cell>
          <cell r="H352" t="str">
            <v>Dstribtn Improv Dev</v>
          </cell>
          <cell r="I352" t="str">
            <v>PROD</v>
          </cell>
        </row>
        <row r="353">
          <cell r="A353" t="str">
            <v>HLB4GE</v>
          </cell>
          <cell r="B353" t="str">
            <v>TOMAH URG OPS   1031</v>
          </cell>
          <cell r="C353" t="str">
            <v>Non DAEC</v>
          </cell>
          <cell r="F353" t="str">
            <v>BKDH4N</v>
          </cell>
          <cell r="G353" t="str">
            <v>ED</v>
          </cell>
          <cell r="H353" t="str">
            <v>Dstribtn Improv Dev DVLPMT</v>
          </cell>
          <cell r="I353" t="str">
            <v>DVLP</v>
          </cell>
        </row>
        <row r="354">
          <cell r="A354" t="str">
            <v>HLJS9P</v>
          </cell>
          <cell r="B354" t="str">
            <v>ER-BUS &amp; FIN PERF 4000</v>
          </cell>
          <cell r="C354" t="str">
            <v>Non DAEC</v>
          </cell>
          <cell r="F354" t="str">
            <v>BKLHNG</v>
          </cell>
          <cell r="G354" t="str">
            <v>ED</v>
          </cell>
          <cell r="H354" t="str">
            <v>Elect Facilit Dist</v>
          </cell>
          <cell r="I354" t="str">
            <v>PROD</v>
          </cell>
        </row>
        <row r="355">
          <cell r="A355" t="str">
            <v>HMNMRE</v>
          </cell>
          <cell r="B355" t="str">
            <v xml:space="preserve">CHRITABLE GIVING        </v>
          </cell>
          <cell r="C355" t="str">
            <v>Non DAEC</v>
          </cell>
          <cell r="F355" t="str">
            <v>BLWWF6</v>
          </cell>
          <cell r="G355" t="str">
            <v>ED</v>
          </cell>
          <cell r="H355" t="str">
            <v>MGR SYSTEM OPS-WPL</v>
          </cell>
          <cell r="I355" t="str">
            <v>DEPT</v>
          </cell>
        </row>
        <row r="356">
          <cell r="A356" t="str">
            <v>HNFG8T</v>
          </cell>
          <cell r="B356" t="str">
            <v>UTILITY ACCOUNTING - WPL</v>
          </cell>
          <cell r="C356" t="str">
            <v>Non DAEC</v>
          </cell>
          <cell r="F356" t="str">
            <v>BM96TJ</v>
          </cell>
          <cell r="G356" t="str">
            <v>ED</v>
          </cell>
          <cell r="H356" t="str">
            <v>Elect Facilit Sys</v>
          </cell>
          <cell r="I356" t="str">
            <v>PROD</v>
          </cell>
        </row>
        <row r="357">
          <cell r="A357" t="str">
            <v>HNJATN</v>
          </cell>
          <cell r="B357" t="str">
            <v>BARABOO MGR OFF 1104</v>
          </cell>
          <cell r="C357" t="str">
            <v>Non DAEC</v>
          </cell>
          <cell r="F357" t="str">
            <v>BMB4WS</v>
          </cell>
          <cell r="G357" t="str">
            <v>ED</v>
          </cell>
          <cell r="H357" t="str">
            <v>BELOIT LEC      0211</v>
          </cell>
          <cell r="I357" t="str">
            <v>DEPT</v>
          </cell>
        </row>
        <row r="358">
          <cell r="A358" t="str">
            <v>HNRKTK</v>
          </cell>
          <cell r="B358" t="str">
            <v>IPACS/MANAGER COMMON SYS</v>
          </cell>
          <cell r="C358" t="str">
            <v>Non DAEC</v>
          </cell>
          <cell r="F358" t="str">
            <v>BMNATV</v>
          </cell>
          <cell r="G358" t="str">
            <v>ED</v>
          </cell>
          <cell r="H358" t="str">
            <v>Elect Facilit Dist DVLPMT</v>
          </cell>
          <cell r="I358" t="str">
            <v>DVLP</v>
          </cell>
        </row>
        <row r="359">
          <cell r="A359" t="str">
            <v>HPBGZD</v>
          </cell>
          <cell r="B359" t="str">
            <v>TOMAH OPS-WO    1004</v>
          </cell>
          <cell r="C359" t="str">
            <v>Non DAEC</v>
          </cell>
          <cell r="F359" t="str">
            <v>BN943W</v>
          </cell>
          <cell r="G359" t="str">
            <v>ED</v>
          </cell>
          <cell r="H359" t="str">
            <v>Elect Facilit Tran</v>
          </cell>
          <cell r="I359" t="str">
            <v>PROD</v>
          </cell>
        </row>
        <row r="360">
          <cell r="A360" t="str">
            <v>HPVG87</v>
          </cell>
          <cell r="B360" t="str">
            <v xml:space="preserve">MERCHANT PLANTS         </v>
          </cell>
          <cell r="C360" t="str">
            <v>Non DAEC</v>
          </cell>
          <cell r="F360" t="str">
            <v>BNFGZJ</v>
          </cell>
          <cell r="G360" t="str">
            <v>ED</v>
          </cell>
          <cell r="H360" t="str">
            <v>Elect Facilit Sys DVLPMT</v>
          </cell>
          <cell r="I360" t="str">
            <v>DVLP</v>
          </cell>
        </row>
        <row r="361">
          <cell r="A361" t="str">
            <v>HPXG22</v>
          </cell>
          <cell r="B361" t="str">
            <v>CORPORATE ACCOUNTING - TAX</v>
          </cell>
          <cell r="C361" t="str">
            <v>Non DAEC</v>
          </cell>
          <cell r="F361" t="str">
            <v>BS8MX1</v>
          </cell>
          <cell r="G361" t="str">
            <v>ED</v>
          </cell>
          <cell r="H361" t="str">
            <v>Equipment Mgmt Sys</v>
          </cell>
          <cell r="I361" t="str">
            <v>PROD</v>
          </cell>
        </row>
        <row r="362">
          <cell r="A362" t="str">
            <v>HR92YP</v>
          </cell>
          <cell r="B362" t="str">
            <v xml:space="preserve">MGR SUB CONS - WI       </v>
          </cell>
          <cell r="C362" t="str">
            <v>Non DAEC</v>
          </cell>
          <cell r="F362" t="str">
            <v>BSCNZ7</v>
          </cell>
          <cell r="G362" t="str">
            <v>ED</v>
          </cell>
          <cell r="H362" t="str">
            <v>Elect Facilit Tran DVLPMT</v>
          </cell>
          <cell r="I362" t="str">
            <v>DVLP</v>
          </cell>
        </row>
        <row r="363">
          <cell r="A363" t="str">
            <v>HRPDSM</v>
          </cell>
          <cell r="B363" t="str">
            <v xml:space="preserve">PROJECTS-SPIRIT LAKE    </v>
          </cell>
          <cell r="C363" t="str">
            <v>Non DAEC</v>
          </cell>
          <cell r="F363" t="str">
            <v>BTRYFS</v>
          </cell>
          <cell r="G363" t="str">
            <v>ED</v>
          </cell>
          <cell r="H363" t="str">
            <v>Equipment Mgmt Sys DVLPMT</v>
          </cell>
          <cell r="I363" t="str">
            <v>DVLP</v>
          </cell>
        </row>
        <row r="364">
          <cell r="A364" t="str">
            <v>HTSHKB</v>
          </cell>
          <cell r="B364" t="str">
            <v xml:space="preserve">DEPT 4500               </v>
          </cell>
          <cell r="C364" t="str">
            <v>Non DAEC</v>
          </cell>
          <cell r="F364" t="str">
            <v>CB62BE</v>
          </cell>
          <cell r="G364" t="str">
            <v>ED</v>
          </cell>
          <cell r="H364" t="str">
            <v>IMS DB Backup/Recov DVLPMT</v>
          </cell>
          <cell r="I364" t="str">
            <v>DVLP</v>
          </cell>
        </row>
        <row r="365">
          <cell r="A365" t="str">
            <v>HTWGRL</v>
          </cell>
          <cell r="B365" t="str">
            <v>LAKE NEWEVA ACC 1304</v>
          </cell>
          <cell r="C365" t="str">
            <v>Non DAEC</v>
          </cell>
          <cell r="F365" t="str">
            <v>CBJ37N</v>
          </cell>
          <cell r="G365" t="str">
            <v>ED</v>
          </cell>
          <cell r="H365" t="str">
            <v>IMS DB Backup/Recov</v>
          </cell>
          <cell r="I365" t="str">
            <v>PROD</v>
          </cell>
        </row>
        <row r="366">
          <cell r="A366" t="str">
            <v>HVLDND</v>
          </cell>
          <cell r="B366" t="str">
            <v xml:space="preserve">BURLINGTON OFF ADMIN    </v>
          </cell>
          <cell r="C366" t="str">
            <v>Non DAEC</v>
          </cell>
          <cell r="F366" t="str">
            <v>CCHEMN</v>
          </cell>
          <cell r="G366" t="str">
            <v>ED</v>
          </cell>
          <cell r="H366" t="str">
            <v>Instrmnt Transformr</v>
          </cell>
          <cell r="I366" t="str">
            <v>PROD</v>
          </cell>
        </row>
        <row r="367">
          <cell r="A367" t="str">
            <v>HVMNXB</v>
          </cell>
          <cell r="B367" t="str">
            <v>TOMAH C.R./C.S  1003</v>
          </cell>
          <cell r="C367" t="str">
            <v>Non DAEC</v>
          </cell>
          <cell r="F367" t="str">
            <v>CDGJ5Z</v>
          </cell>
          <cell r="G367" t="str">
            <v>ED</v>
          </cell>
          <cell r="H367" t="str">
            <v>JANESVILLE LEC  0411</v>
          </cell>
          <cell r="I367" t="str">
            <v>DEPT</v>
          </cell>
        </row>
        <row r="368">
          <cell r="A368" t="str">
            <v>HVTTDX</v>
          </cell>
          <cell r="B368" t="str">
            <v xml:space="preserve">AER GAS MANAGEMENT      </v>
          </cell>
          <cell r="C368" t="str">
            <v>Non DAEC</v>
          </cell>
          <cell r="F368" t="str">
            <v>CF5792</v>
          </cell>
          <cell r="G368" t="str">
            <v>ED</v>
          </cell>
          <cell r="H368" t="str">
            <v>PROJ MGR FIM GAS</v>
          </cell>
          <cell r="I368" t="str">
            <v>DEPT</v>
          </cell>
        </row>
        <row r="369">
          <cell r="A369" t="str">
            <v>HVY6Z9</v>
          </cell>
          <cell r="B369" t="str">
            <v>DISTRIBUTED RESOURCES</v>
          </cell>
          <cell r="C369" t="str">
            <v>Non DAEC</v>
          </cell>
          <cell r="F369" t="str">
            <v>CHHGXP</v>
          </cell>
          <cell r="G369" t="str">
            <v>ED</v>
          </cell>
          <cell r="H369" t="str">
            <v>Instrmnt Transformr DVLPMT</v>
          </cell>
          <cell r="I369" t="str">
            <v>DVLP</v>
          </cell>
        </row>
        <row r="370">
          <cell r="A370" t="str">
            <v>JA9HPE</v>
          </cell>
          <cell r="B370" t="str">
            <v>CROSS CHARGE    9099</v>
          </cell>
          <cell r="C370" t="str">
            <v>Non DAEC</v>
          </cell>
          <cell r="F370" t="str">
            <v>CJ1CW9</v>
          </cell>
          <cell r="G370" t="str">
            <v>ED</v>
          </cell>
          <cell r="H370" t="str">
            <v>Leak &amp; Valve Rcrds</v>
          </cell>
          <cell r="I370" t="str">
            <v>PROD</v>
          </cell>
        </row>
        <row r="371">
          <cell r="A371" t="str">
            <v>JALPYV</v>
          </cell>
          <cell r="B371" t="str">
            <v>RIPON URG OPS   0831</v>
          </cell>
          <cell r="C371" t="str">
            <v>Non DAEC</v>
          </cell>
          <cell r="F371" t="str">
            <v>CK5RLP</v>
          </cell>
          <cell r="G371" t="str">
            <v>ED</v>
          </cell>
          <cell r="H371" t="str">
            <v>Leak &amp; Valve Rcrds DVLPMT</v>
          </cell>
          <cell r="I371" t="str">
            <v>DVLP</v>
          </cell>
        </row>
        <row r="372">
          <cell r="A372" t="str">
            <v>JBDX4J</v>
          </cell>
          <cell r="B372" t="str">
            <v>FDL OPS&amp;SERV-WO 0302</v>
          </cell>
          <cell r="C372" t="str">
            <v>Non DAEC</v>
          </cell>
          <cell r="F372" t="str">
            <v>CLVG45</v>
          </cell>
          <cell r="G372" t="str">
            <v>ED</v>
          </cell>
          <cell r="H372" t="str">
            <v>CROSS CHARGE ROLL-UP</v>
          </cell>
          <cell r="I372" t="str">
            <v>DEPT</v>
          </cell>
        </row>
        <row r="373">
          <cell r="A373" t="str">
            <v>JD6PP3</v>
          </cell>
          <cell r="B373" t="str">
            <v>BERLIN SER/REP  0781</v>
          </cell>
          <cell r="C373" t="str">
            <v>Non DAEC</v>
          </cell>
          <cell r="F373" t="str">
            <v>CM9G2E</v>
          </cell>
          <cell r="G373" t="str">
            <v>ED</v>
          </cell>
          <cell r="H373" t="str">
            <v>CROSS CHARGE    9999</v>
          </cell>
          <cell r="I373" t="str">
            <v>DEPT</v>
          </cell>
        </row>
        <row r="374">
          <cell r="A374" t="str">
            <v>JEA447</v>
          </cell>
          <cell r="B374" t="str">
            <v>ACCTG-PR DU CHN 0965</v>
          </cell>
          <cell r="C374" t="str">
            <v>Non DAEC</v>
          </cell>
          <cell r="F374" t="str">
            <v>CN5PNR</v>
          </cell>
          <cell r="G374" t="str">
            <v>ED</v>
          </cell>
          <cell r="H374" t="str">
            <v>Market Research Sys DVLPMT</v>
          </cell>
          <cell r="I374" t="str">
            <v>DVLP</v>
          </cell>
        </row>
        <row r="375">
          <cell r="A375" t="str">
            <v>JEYXWS</v>
          </cell>
          <cell r="B375" t="str">
            <v>BERLIN ACCTG    0707</v>
          </cell>
          <cell r="C375" t="str">
            <v>Non DAEC</v>
          </cell>
          <cell r="F375" t="str">
            <v>CNGXX6</v>
          </cell>
          <cell r="G375" t="str">
            <v>ED</v>
          </cell>
          <cell r="H375" t="str">
            <v>Market Research Sys</v>
          </cell>
          <cell r="I375" t="str">
            <v>PROD</v>
          </cell>
        </row>
        <row r="376">
          <cell r="A376" t="str">
            <v>JG4GK1</v>
          </cell>
          <cell r="B376" t="str">
            <v>PT EDWARDS OFFICE</v>
          </cell>
          <cell r="C376" t="str">
            <v>Non DAEC</v>
          </cell>
          <cell r="F376" t="str">
            <v>CSM91Y</v>
          </cell>
          <cell r="G376" t="str">
            <v>ED</v>
          </cell>
          <cell r="H376" t="str">
            <v>CIS/IPL TRAINING RGN DVLP</v>
          </cell>
          <cell r="I376" t="str">
            <v>DVLP</v>
          </cell>
        </row>
        <row r="377">
          <cell r="A377" t="str">
            <v>JGWBES</v>
          </cell>
          <cell r="B377" t="str">
            <v>SALES MGR-DEFOR 1543</v>
          </cell>
          <cell r="C377" t="str">
            <v>Non DAEC</v>
          </cell>
          <cell r="F377" t="str">
            <v>CP1XH8</v>
          </cell>
          <cell r="G377" t="str">
            <v>ED</v>
          </cell>
          <cell r="H377" t="str">
            <v>Mtr Tstng &amp; Records</v>
          </cell>
          <cell r="I377" t="str">
            <v>PROD</v>
          </cell>
        </row>
        <row r="378">
          <cell r="A378" t="str">
            <v>JHMHKG</v>
          </cell>
          <cell r="B378" t="str">
            <v>SALES MGR-MCFAR 1544</v>
          </cell>
          <cell r="C378" t="str">
            <v>Non DAEC</v>
          </cell>
          <cell r="F378" t="str">
            <v>CTBZRL</v>
          </cell>
          <cell r="G378" t="str">
            <v>ED</v>
          </cell>
          <cell r="H378" t="str">
            <v>OH OPS-MARSHALLTOWN</v>
          </cell>
          <cell r="I378" t="str">
            <v>DEPT</v>
          </cell>
        </row>
        <row r="379">
          <cell r="A379" t="str">
            <v>JJ94TP</v>
          </cell>
          <cell r="B379" t="str">
            <v>CROSS CHARGE    9799</v>
          </cell>
          <cell r="C379" t="str">
            <v>Non DAEC</v>
          </cell>
          <cell r="F379" t="str">
            <v>CTWFNK</v>
          </cell>
          <cell r="G379" t="str">
            <v>ED</v>
          </cell>
          <cell r="H379" t="str">
            <v>Mtr Tstng &amp; Records DVLPMT</v>
          </cell>
          <cell r="I379" t="str">
            <v>DVLP</v>
          </cell>
        </row>
        <row r="380">
          <cell r="A380" t="str">
            <v>JJBX6B</v>
          </cell>
          <cell r="B380" t="str">
            <v>CUST SVC &amp; SALES</v>
          </cell>
          <cell r="C380" t="str">
            <v>Non DAEC</v>
          </cell>
          <cell r="F380" t="str">
            <v>DA5EC3</v>
          </cell>
          <cell r="G380" t="str">
            <v>ED</v>
          </cell>
          <cell r="H380" t="str">
            <v>MGR CUST SVC &amp; SALES</v>
          </cell>
          <cell r="I380" t="str">
            <v>DEPT</v>
          </cell>
        </row>
        <row r="381">
          <cell r="A381" t="str">
            <v>JK135S</v>
          </cell>
          <cell r="B381" t="str">
            <v>WI GENCO PROGRM</v>
          </cell>
          <cell r="C381" t="str">
            <v>Non DAEC</v>
          </cell>
          <cell r="F381" t="str">
            <v>DABJE8</v>
          </cell>
          <cell r="G381" t="str">
            <v>ED</v>
          </cell>
          <cell r="H381" t="str">
            <v>R/E &amp; RT-OF-WAY OFF</v>
          </cell>
          <cell r="I381" t="str">
            <v>DEPT</v>
          </cell>
        </row>
        <row r="382">
          <cell r="A382" t="str">
            <v>JKLBJJ</v>
          </cell>
          <cell r="B382" t="str">
            <v>SER/REP-SHEBYGN 0181</v>
          </cell>
          <cell r="C382" t="str">
            <v>Non DAEC</v>
          </cell>
          <cell r="F382" t="str">
            <v>DB6643</v>
          </cell>
          <cell r="G382" t="str">
            <v>ED</v>
          </cell>
          <cell r="H382" t="str">
            <v>Outage Mgmt Sys DVLPMT</v>
          </cell>
          <cell r="I382" t="str">
            <v>DVLP</v>
          </cell>
        </row>
        <row r="383">
          <cell r="A383" t="str">
            <v>JLK417</v>
          </cell>
          <cell r="B383" t="str">
            <v>SOC</v>
          </cell>
          <cell r="C383" t="str">
            <v>Non DAEC</v>
          </cell>
          <cell r="F383" t="str">
            <v>DB8942</v>
          </cell>
          <cell r="G383" t="str">
            <v>ED</v>
          </cell>
          <cell r="H383" t="str">
            <v>COL MECH MAINT  4504</v>
          </cell>
          <cell r="I383" t="str">
            <v>DEPT</v>
          </cell>
        </row>
        <row r="384">
          <cell r="A384" t="str">
            <v>JLNXK3</v>
          </cell>
          <cell r="B384" t="str">
            <v>CSS PROJECT</v>
          </cell>
          <cell r="C384" t="str">
            <v>Non DAEC</v>
          </cell>
          <cell r="F384" t="str">
            <v>DB9BPK</v>
          </cell>
          <cell r="G384" t="str">
            <v>ED</v>
          </cell>
          <cell r="H384" t="str">
            <v>MGR SALES SUPP SYS</v>
          </cell>
          <cell r="I384" t="str">
            <v>DEPT</v>
          </cell>
        </row>
        <row r="385">
          <cell r="A385" t="str">
            <v>JR2BPZ</v>
          </cell>
          <cell r="B385" t="str">
            <v>CUST CARE</v>
          </cell>
          <cell r="C385" t="str">
            <v>Non DAEC</v>
          </cell>
          <cell r="F385" t="str">
            <v>DBYGN4</v>
          </cell>
          <cell r="G385" t="str">
            <v>ED</v>
          </cell>
          <cell r="H385" t="str">
            <v>Outage Mgmt Sys</v>
          </cell>
          <cell r="I385" t="str">
            <v>PROD</v>
          </cell>
        </row>
        <row r="386">
          <cell r="A386" t="str">
            <v>KCXXPN</v>
          </cell>
          <cell r="B386" t="str">
            <v>MW ORACLE MODEL OFFICE</v>
          </cell>
          <cell r="C386" t="str">
            <v>Non DAEC</v>
          </cell>
          <cell r="F386" t="str">
            <v>DBZW46</v>
          </cell>
          <cell r="G386" t="str">
            <v>ED</v>
          </cell>
          <cell r="H386" t="str">
            <v>DIR. MARK.,SALES SUP &amp; PRICING</v>
          </cell>
          <cell r="I386" t="str">
            <v>DEPT</v>
          </cell>
        </row>
        <row r="387">
          <cell r="A387" t="str">
            <v>KCZ1PM</v>
          </cell>
          <cell r="B387" t="str">
            <v>PLANT OPERATIONS</v>
          </cell>
          <cell r="C387" t="str">
            <v>DAEC</v>
          </cell>
          <cell r="F387" t="str">
            <v>DC2HWA</v>
          </cell>
          <cell r="G387" t="str">
            <v>ED</v>
          </cell>
          <cell r="H387" t="str">
            <v>MGR DATA ACQUIS</v>
          </cell>
          <cell r="I387" t="str">
            <v>DEPT</v>
          </cell>
        </row>
        <row r="388">
          <cell r="A388" t="str">
            <v>KE1Z3Z</v>
          </cell>
          <cell r="B388" t="str">
            <v>IES OPERATIONS USERS ADMIN</v>
          </cell>
          <cell r="C388" t="str">
            <v>Non DAEC</v>
          </cell>
          <cell r="F388" t="str">
            <v>DCDJHA</v>
          </cell>
          <cell r="G388" t="str">
            <v>ED</v>
          </cell>
          <cell r="H388" t="str">
            <v>EXEC VP - ENERGY DELIVERY</v>
          </cell>
          <cell r="I388" t="str">
            <v>DEPT</v>
          </cell>
        </row>
        <row r="389">
          <cell r="A389" t="str">
            <v>KE97GE</v>
          </cell>
          <cell r="B389" t="str">
            <v>IES IC USERS ADMIN</v>
          </cell>
          <cell r="C389" t="str">
            <v>Non DAEC</v>
          </cell>
          <cell r="F389" t="str">
            <v>DCDP4P</v>
          </cell>
          <cell r="G389" t="str">
            <v>ED</v>
          </cell>
          <cell r="H389" t="str">
            <v>REG PRICING IA/MN-DB</v>
          </cell>
          <cell r="I389" t="str">
            <v>DEPT</v>
          </cell>
        </row>
        <row r="390">
          <cell r="A390" t="str">
            <v>LKS72B</v>
          </cell>
          <cell r="B390" t="str">
            <v>IEF SOFTWARE SUPPORT</v>
          </cell>
          <cell r="C390" t="str">
            <v>Non DAEC</v>
          </cell>
          <cell r="F390" t="str">
            <v>DE6HP8</v>
          </cell>
          <cell r="G390" t="str">
            <v>ED</v>
          </cell>
          <cell r="H390" t="str">
            <v>GM DEL SYS PLANNING</v>
          </cell>
          <cell r="I390" t="str">
            <v>DEPT</v>
          </cell>
        </row>
        <row r="391">
          <cell r="A391" t="str">
            <v>MA8DJC</v>
          </cell>
          <cell r="B391" t="str">
            <v>TIME PAID-NOT WORKED DVLPMT</v>
          </cell>
          <cell r="C391" t="str">
            <v>Non DAEC</v>
          </cell>
          <cell r="F391" t="str">
            <v>DESYC4</v>
          </cell>
          <cell r="G391" t="str">
            <v>ED</v>
          </cell>
          <cell r="H391" t="str">
            <v>Regulatr Relief Vlv</v>
          </cell>
          <cell r="I391" t="str">
            <v>PROD</v>
          </cell>
        </row>
        <row r="392">
          <cell r="A392" t="str">
            <v>MATKCK</v>
          </cell>
          <cell r="B392" t="str">
            <v>TIME PAID-NOT WORKED</v>
          </cell>
          <cell r="C392" t="str">
            <v>Non DAEC</v>
          </cell>
          <cell r="F392" t="str">
            <v>DFEAJH</v>
          </cell>
          <cell r="G392" t="str">
            <v>ED</v>
          </cell>
          <cell r="H392" t="str">
            <v>ECON DEVELOPMENT OFF</v>
          </cell>
          <cell r="I392" t="str">
            <v>DEPT</v>
          </cell>
        </row>
        <row r="393">
          <cell r="A393" t="str">
            <v>MBX12Y</v>
          </cell>
          <cell r="B393" t="str">
            <v>MISC PC AND HANDHELD DEVICE</v>
          </cell>
          <cell r="C393" t="str">
            <v>Non DAEC</v>
          </cell>
          <cell r="F393" t="str">
            <v>DFTD6D</v>
          </cell>
          <cell r="G393" t="str">
            <v>ED</v>
          </cell>
          <cell r="H393" t="str">
            <v>Regulatr Relief Vlv DVLPMT</v>
          </cell>
          <cell r="I393" t="str">
            <v>DVLP</v>
          </cell>
        </row>
        <row r="394">
          <cell r="A394" t="str">
            <v>MC1JGW</v>
          </cell>
          <cell r="B394" t="str">
            <v>SHAREHOLDERS</v>
          </cell>
          <cell r="C394" t="str">
            <v>Non DAEC</v>
          </cell>
          <cell r="F394" t="str">
            <v>DFWG6C</v>
          </cell>
          <cell r="G394" t="str">
            <v>ED</v>
          </cell>
          <cell r="H394" t="str">
            <v>PROJ MGR FIM ELEC</v>
          </cell>
          <cell r="I394" t="str">
            <v>DEPT</v>
          </cell>
        </row>
        <row r="395">
          <cell r="A395" t="str">
            <v>MCE7DK</v>
          </cell>
          <cell r="B395" t="str">
            <v>KEYMASTER</v>
          </cell>
          <cell r="C395" t="str">
            <v>Non DAEC</v>
          </cell>
          <cell r="F395" t="str">
            <v>DFYPWY</v>
          </cell>
          <cell r="G395" t="str">
            <v>ED</v>
          </cell>
          <cell r="H395" t="str">
            <v>BELOIT URG OPS  0231</v>
          </cell>
          <cell r="I395" t="str">
            <v>DEPT</v>
          </cell>
        </row>
        <row r="396">
          <cell r="A396" t="str">
            <v>MCEAY2</v>
          </cell>
          <cell r="B396" t="str">
            <v>MIS PC&amp;HANDHELD DEVICES DVL</v>
          </cell>
          <cell r="C396" t="str">
            <v>Non DAEC</v>
          </cell>
          <cell r="F396" t="str">
            <v>DK6481</v>
          </cell>
          <cell r="G396" t="str">
            <v>ED</v>
          </cell>
          <cell r="H396" t="str">
            <v>Time of Day DVLPMT</v>
          </cell>
          <cell r="I396" t="str">
            <v>DVLP</v>
          </cell>
        </row>
        <row r="397">
          <cell r="A397" t="str">
            <v>MCPABN</v>
          </cell>
          <cell r="B397" t="str">
            <v>KEYMASTER DVLPMT</v>
          </cell>
          <cell r="C397" t="str">
            <v>Non DAEC</v>
          </cell>
          <cell r="F397" t="str">
            <v>DK7AJ6</v>
          </cell>
          <cell r="G397" t="str">
            <v>ED</v>
          </cell>
          <cell r="H397" t="str">
            <v xml:space="preserve">MARKETING                  </v>
          </cell>
          <cell r="I397" t="str">
            <v>DEPT</v>
          </cell>
        </row>
        <row r="398">
          <cell r="A398" t="str">
            <v>MCPFX4</v>
          </cell>
          <cell r="B398" t="str">
            <v>DEMAND LOAD DATA</v>
          </cell>
          <cell r="C398" t="str">
            <v>Non DAEC</v>
          </cell>
          <cell r="F398" t="str">
            <v>DK7N4A</v>
          </cell>
          <cell r="G398" t="str">
            <v>ED</v>
          </cell>
          <cell r="H398" t="str">
            <v>NEL DEW MAINT   8605</v>
          </cell>
          <cell r="I398" t="str">
            <v>DEPT</v>
          </cell>
        </row>
        <row r="399">
          <cell r="A399" t="str">
            <v>MCXRX1</v>
          </cell>
          <cell r="B399" t="str">
            <v>CAP Proj 4 - TBD</v>
          </cell>
          <cell r="C399" t="str">
            <v>Non DAEC</v>
          </cell>
          <cell r="F399" t="str">
            <v>DK9XTW</v>
          </cell>
          <cell r="G399" t="str">
            <v>ED</v>
          </cell>
          <cell r="H399" t="str">
            <v>DIR SALES MAJOR EAST</v>
          </cell>
          <cell r="I399" t="str">
            <v>DEPT</v>
          </cell>
        </row>
        <row r="400">
          <cell r="A400" t="str">
            <v>MD31TS</v>
          </cell>
          <cell r="B400" t="str">
            <v>CIS SPECIAL REPORTING</v>
          </cell>
          <cell r="C400" t="str">
            <v>Non DAEC</v>
          </cell>
          <cell r="F400" t="str">
            <v>DKHZAK</v>
          </cell>
          <cell r="G400" t="str">
            <v>ED</v>
          </cell>
          <cell r="H400" t="str">
            <v>CUST CARE - CEDAR RAPIDS</v>
          </cell>
          <cell r="I400" t="str">
            <v>DEPT</v>
          </cell>
        </row>
        <row r="401">
          <cell r="A401" t="str">
            <v>MD4R9G</v>
          </cell>
          <cell r="B401" t="str">
            <v>CIS SPECIAL REPORTING DVLPM</v>
          </cell>
          <cell r="C401" t="str">
            <v>Non DAEC</v>
          </cell>
          <cell r="F401" t="str">
            <v>DKYA4E</v>
          </cell>
          <cell r="G401" t="str">
            <v>ED</v>
          </cell>
          <cell r="H401" t="str">
            <v>Time of Day</v>
          </cell>
          <cell r="I401" t="str">
            <v>PROD</v>
          </cell>
        </row>
        <row r="402">
          <cell r="A402" t="str">
            <v>MDLNGB</v>
          </cell>
          <cell r="B402" t="str">
            <v>SHAREHOLDERS DVLPMT</v>
          </cell>
          <cell r="C402" t="str">
            <v>Non DAEC</v>
          </cell>
          <cell r="F402" t="str">
            <v>DLK3Y6</v>
          </cell>
          <cell r="G402" t="str">
            <v>ED</v>
          </cell>
          <cell r="H402" t="str">
            <v>MGR FORE &amp; ECON DEV</v>
          </cell>
          <cell r="I402" t="str">
            <v>DEPT</v>
          </cell>
        </row>
        <row r="403">
          <cell r="A403" t="str">
            <v>MDV18Z</v>
          </cell>
          <cell r="B403" t="str">
            <v>HANDHELD INVENTORY SUPPORT</v>
          </cell>
          <cell r="C403" t="str">
            <v>Non DAEC</v>
          </cell>
          <cell r="F403" t="str">
            <v>DM9KY9</v>
          </cell>
          <cell r="G403" t="str">
            <v>ED</v>
          </cell>
          <cell r="H403" t="str">
            <v>Trnsfrmr Rcrds SbSys</v>
          </cell>
          <cell r="I403" t="str">
            <v>PROD</v>
          </cell>
        </row>
        <row r="404">
          <cell r="A404" t="str">
            <v>MDXYMH</v>
          </cell>
          <cell r="B404" t="str">
            <v>HANDHELD INVENTORY DVLPMT</v>
          </cell>
          <cell r="C404" t="str">
            <v>Non DAEC</v>
          </cell>
          <cell r="F404" t="str">
            <v>DMGAWP</v>
          </cell>
          <cell r="G404" t="str">
            <v>ED</v>
          </cell>
          <cell r="H404" t="str">
            <v>CSC SVC-BARABOO</v>
          </cell>
          <cell r="I404" t="str">
            <v>DEPT</v>
          </cell>
        </row>
        <row r="405">
          <cell r="A405" t="str">
            <v>ME46XR</v>
          </cell>
          <cell r="B405" t="str">
            <v>GAS CUSTOMER REPORTING</v>
          </cell>
          <cell r="C405" t="str">
            <v>Non DAEC</v>
          </cell>
          <cell r="F405" t="str">
            <v>DMHHPC</v>
          </cell>
          <cell r="G405" t="str">
            <v>ED</v>
          </cell>
          <cell r="H405" t="str">
            <v>ELEC METER &amp; TEST OFF</v>
          </cell>
          <cell r="I405" t="str">
            <v>DEPT</v>
          </cell>
        </row>
        <row r="406">
          <cell r="A406" t="str">
            <v>ME66PK</v>
          </cell>
          <cell r="B406" t="str">
            <v>GAS CUSTOMER REPORTING DVLP</v>
          </cell>
          <cell r="C406" t="str">
            <v>Non DAEC</v>
          </cell>
          <cell r="F406" t="str">
            <v>DN4W4Y</v>
          </cell>
          <cell r="G406" t="str">
            <v>ED</v>
          </cell>
          <cell r="H406" t="str">
            <v>MGR LEC-NO &amp; NE</v>
          </cell>
          <cell r="I406" t="str">
            <v>DEPT</v>
          </cell>
        </row>
        <row r="407">
          <cell r="A407" t="str">
            <v>MF4DH3</v>
          </cell>
          <cell r="B407" t="str">
            <v>COLLECTIONS</v>
          </cell>
          <cell r="C407" t="str">
            <v>Non DAEC</v>
          </cell>
          <cell r="F407" t="str">
            <v>DNCHH2</v>
          </cell>
          <cell r="G407" t="str">
            <v>ED</v>
          </cell>
          <cell r="H407" t="str">
            <v>Trnsfrmr Rcrds SbSys DVLMT</v>
          </cell>
          <cell r="I407" t="str">
            <v>DVLP</v>
          </cell>
        </row>
        <row r="408">
          <cell r="A408" t="str">
            <v>MFGNWH</v>
          </cell>
          <cell r="B408" t="str">
            <v>ON-LINE CASH</v>
          </cell>
          <cell r="C408" t="str">
            <v>Non DAEC</v>
          </cell>
          <cell r="F408" t="str">
            <v>DNT4BN</v>
          </cell>
          <cell r="G408" t="str">
            <v>ED</v>
          </cell>
          <cell r="H408" t="str">
            <v>GM BUS &amp; FINL PERF</v>
          </cell>
          <cell r="I408" t="str">
            <v>DEPT</v>
          </cell>
        </row>
        <row r="409">
          <cell r="A409" t="str">
            <v>MFYBCT</v>
          </cell>
          <cell r="B409" t="str">
            <v>ON-LINE CASH DVLPMT</v>
          </cell>
          <cell r="C409" t="str">
            <v>Non DAEC</v>
          </cell>
          <cell r="F409" t="str">
            <v>DR2AMY</v>
          </cell>
          <cell r="G409" t="str">
            <v>ED</v>
          </cell>
          <cell r="H409" t="str">
            <v>B DAM CUS SER-WO0521</v>
          </cell>
          <cell r="I409" t="str">
            <v>DEPT</v>
          </cell>
        </row>
        <row r="410">
          <cell r="A410" t="str">
            <v>MG494R</v>
          </cell>
          <cell r="B410" t="str">
            <v>CIS MISCELLANEOUS</v>
          </cell>
          <cell r="C410" t="str">
            <v>Non DAEC</v>
          </cell>
          <cell r="F410" t="str">
            <v>DREK1D</v>
          </cell>
          <cell r="G410" t="str">
            <v>ED</v>
          </cell>
          <cell r="H410" t="str">
            <v>TECHNICAL SERVICES</v>
          </cell>
          <cell r="I410" t="str">
            <v>DEPT</v>
          </cell>
        </row>
        <row r="411">
          <cell r="A411" t="str">
            <v>MGBFSF</v>
          </cell>
          <cell r="B411" t="str">
            <v>COLLECTIONS DVLPMT</v>
          </cell>
          <cell r="C411" t="str">
            <v>Non DAEC</v>
          </cell>
          <cell r="F411" t="str">
            <v>DS5ZTG</v>
          </cell>
          <cell r="G411" t="str">
            <v>ED</v>
          </cell>
          <cell r="H411" t="str">
            <v>MGR FLEET OFF</v>
          </cell>
          <cell r="I411" t="str">
            <v>DEPT</v>
          </cell>
        </row>
        <row r="412">
          <cell r="A412" t="str">
            <v>MGDJSE</v>
          </cell>
          <cell r="B412" t="str">
            <v>MERCHANDISE</v>
          </cell>
          <cell r="C412" t="str">
            <v>Non DAEC</v>
          </cell>
          <cell r="F412" t="str">
            <v>DS7P55</v>
          </cell>
          <cell r="G412" t="str">
            <v>ED</v>
          </cell>
          <cell r="H412" t="str">
            <v>SYS PROT &amp; COMM OFF</v>
          </cell>
          <cell r="I412" t="str">
            <v>DEPT</v>
          </cell>
        </row>
        <row r="413">
          <cell r="A413" t="str">
            <v>MGLVM9</v>
          </cell>
          <cell r="B413" t="str">
            <v>MERCHANDISE DVLPMT</v>
          </cell>
          <cell r="C413" t="str">
            <v>Non DAEC</v>
          </cell>
          <cell r="F413" t="str">
            <v>DSL7FE</v>
          </cell>
          <cell r="G413" t="str">
            <v>ED</v>
          </cell>
          <cell r="H413" t="str">
            <v>GM PROJECTS WEST</v>
          </cell>
          <cell r="I413" t="str">
            <v>DEPT</v>
          </cell>
        </row>
        <row r="414">
          <cell r="A414" t="str">
            <v>MHBD2S</v>
          </cell>
          <cell r="B414" t="str">
            <v>CIS MISCELLANEOUS DVLPMT</v>
          </cell>
          <cell r="C414" t="str">
            <v>Non DAEC</v>
          </cell>
          <cell r="F414" t="str">
            <v>DSR5Z6</v>
          </cell>
          <cell r="G414" t="str">
            <v>ED</v>
          </cell>
          <cell r="H414" t="str">
            <v>TECHNICAL SERVICES</v>
          </cell>
          <cell r="I414" t="str">
            <v>DEPT</v>
          </cell>
        </row>
        <row r="415">
          <cell r="A415" t="str">
            <v>MHDBFB</v>
          </cell>
          <cell r="B415" t="str">
            <v>CIS MTHLY AN ANNUAL</v>
          </cell>
          <cell r="C415" t="str">
            <v>Non DAEC</v>
          </cell>
          <cell r="F415" t="str">
            <v>DSS9LN</v>
          </cell>
          <cell r="G415" t="str">
            <v>ED</v>
          </cell>
          <cell r="H415" t="str">
            <v>MAINT-OTTUMWA     -1131</v>
          </cell>
          <cell r="I415" t="str">
            <v>DEPT</v>
          </cell>
        </row>
        <row r="416">
          <cell r="A416" t="str">
            <v>MHZ9VB</v>
          </cell>
          <cell r="B416" t="str">
            <v>CIS MTHLY AND ANNUAL DVLPMT</v>
          </cell>
          <cell r="C416" t="str">
            <v>Non DAEC</v>
          </cell>
          <cell r="F416" t="str">
            <v>DSYTH7</v>
          </cell>
          <cell r="G416" t="str">
            <v>ED</v>
          </cell>
          <cell r="H416" t="str">
            <v>DEL SYS PLANNING OFF</v>
          </cell>
          <cell r="I416" t="str">
            <v>DEPT</v>
          </cell>
        </row>
        <row r="417">
          <cell r="A417" t="str">
            <v>MJC4XZ</v>
          </cell>
          <cell r="B417" t="str">
            <v>CIS DAILY</v>
          </cell>
          <cell r="C417" t="str">
            <v>Non DAEC</v>
          </cell>
          <cell r="F417" t="str">
            <v>DTDWCD</v>
          </cell>
          <cell r="G417" t="str">
            <v>ED</v>
          </cell>
          <cell r="H417" t="str">
            <v>OH OPS-OELWEIN</v>
          </cell>
          <cell r="I417" t="str">
            <v>DEPT</v>
          </cell>
        </row>
        <row r="418">
          <cell r="A418" t="str">
            <v>MK2D1B</v>
          </cell>
          <cell r="B418" t="str">
            <v>DAEC DOCUMASTER DVLPMT</v>
          </cell>
          <cell r="C418" t="str">
            <v>Non DAEC</v>
          </cell>
          <cell r="F418" t="str">
            <v>DTNM5M</v>
          </cell>
          <cell r="G418" t="str">
            <v>ED</v>
          </cell>
          <cell r="H418" t="str">
            <v>OTTUMWA OH OPS</v>
          </cell>
          <cell r="I418" t="str">
            <v>DEPT</v>
          </cell>
        </row>
        <row r="419">
          <cell r="A419" t="str">
            <v>MK515Z</v>
          </cell>
          <cell r="B419" t="str">
            <v>DAEC CORE COMPONENT ACCT</v>
          </cell>
          <cell r="C419" t="str">
            <v>DAEC</v>
          </cell>
          <cell r="F419" t="str">
            <v>DTV7NV</v>
          </cell>
          <cell r="G419" t="str">
            <v>ED</v>
          </cell>
          <cell r="H419" t="str">
            <v>OH OPS-AMES</v>
          </cell>
          <cell r="I419" t="str">
            <v>DEPT</v>
          </cell>
        </row>
        <row r="420">
          <cell r="A420" t="str">
            <v>MKP38K</v>
          </cell>
          <cell r="B420" t="str">
            <v>CIS DAILY DVLPMT</v>
          </cell>
          <cell r="C420" t="str">
            <v>Non DAEC</v>
          </cell>
          <cell r="F420" t="str">
            <v>EABX6K</v>
          </cell>
          <cell r="G420" t="str">
            <v>ED</v>
          </cell>
          <cell r="H420" t="str">
            <v>RESOURCE SVS OFF</v>
          </cell>
          <cell r="I420" t="str">
            <v>DEPT</v>
          </cell>
        </row>
        <row r="421">
          <cell r="A421" t="str">
            <v>MKZYZP</v>
          </cell>
          <cell r="B421" t="str">
            <v>DAEC DOCUMASTER</v>
          </cell>
          <cell r="C421" t="str">
            <v>Non DAEC</v>
          </cell>
          <cell r="F421" t="str">
            <v>EBMPZW</v>
          </cell>
          <cell r="G421" t="str">
            <v>ED</v>
          </cell>
          <cell r="H421" t="str">
            <v>BURLINGTON OH OPS</v>
          </cell>
          <cell r="I421" t="str">
            <v>DEPT</v>
          </cell>
        </row>
        <row r="422">
          <cell r="A422" t="str">
            <v>MLAF5M</v>
          </cell>
          <cell r="B422" t="str">
            <v>DAEC CORE COMPONENT ACCT DV</v>
          </cell>
          <cell r="C422" t="str">
            <v>DAEC</v>
          </cell>
          <cell r="F422" t="str">
            <v>EBZ7ZP</v>
          </cell>
          <cell r="G422" t="str">
            <v>ED</v>
          </cell>
          <cell r="H422" t="str">
            <v>OH OPS-MASON CITY</v>
          </cell>
          <cell r="I422" t="str">
            <v>DEPT</v>
          </cell>
        </row>
        <row r="423">
          <cell r="A423" t="str">
            <v>MM3WJE</v>
          </cell>
          <cell r="B423" t="str">
            <v>DESIGN DOCUMENTS DVLPMT</v>
          </cell>
          <cell r="C423" t="str">
            <v>Non DAEC</v>
          </cell>
          <cell r="F423" t="str">
            <v>EC19WJ</v>
          </cell>
          <cell r="G423" t="str">
            <v>ED</v>
          </cell>
          <cell r="H423" t="str">
            <v xml:space="preserve">AMES DISTRICT RECAP        </v>
          </cell>
          <cell r="I423" t="str">
            <v>DEPT</v>
          </cell>
        </row>
        <row r="424">
          <cell r="A424" t="str">
            <v>MMCWKR</v>
          </cell>
          <cell r="B424" t="str">
            <v>DESIGN DOCUMENTS</v>
          </cell>
          <cell r="C424" t="str">
            <v>Non DAEC</v>
          </cell>
          <cell r="F424" t="str">
            <v>EEZJKW</v>
          </cell>
          <cell r="G424" t="str">
            <v>ED</v>
          </cell>
          <cell r="H424" t="str">
            <v xml:space="preserve">ISU NEWTON DISTRICT        </v>
          </cell>
          <cell r="I424" t="str">
            <v>DEPT</v>
          </cell>
        </row>
        <row r="425">
          <cell r="A425" t="str">
            <v>MNL35B</v>
          </cell>
          <cell r="B425" t="str">
            <v>ELECTRIC METER TEST</v>
          </cell>
          <cell r="C425" t="str">
            <v>Non DAEC</v>
          </cell>
          <cell r="F425" t="str">
            <v>EFKBX1</v>
          </cell>
          <cell r="G425" t="str">
            <v>ED</v>
          </cell>
          <cell r="H425" t="str">
            <v>KEOKUK OH OPS     -2550</v>
          </cell>
          <cell r="I425" t="str">
            <v>DEPT</v>
          </cell>
        </row>
        <row r="426">
          <cell r="A426" t="str">
            <v>MP1CGP</v>
          </cell>
          <cell r="B426" t="str">
            <v>CIS LABEL/LIST RATE INCREAS</v>
          </cell>
          <cell r="C426" t="str">
            <v>Non DAEC</v>
          </cell>
          <cell r="F426" t="str">
            <v>EJMASW</v>
          </cell>
          <cell r="G426" t="str">
            <v>ED</v>
          </cell>
          <cell r="H426" t="str">
            <v>CROSS CHARGE    6299</v>
          </cell>
          <cell r="I426" t="str">
            <v>DEPT</v>
          </cell>
        </row>
        <row r="427">
          <cell r="A427" t="str">
            <v>MPE6ZV</v>
          </cell>
          <cell r="B427" t="str">
            <v>ELECTRIC METER TEST DVLPMT</v>
          </cell>
          <cell r="C427" t="str">
            <v>Non DAEC</v>
          </cell>
          <cell r="F427" t="str">
            <v>EK5HER</v>
          </cell>
          <cell r="G427" t="str">
            <v>ED</v>
          </cell>
          <cell r="H427" t="str">
            <v>COLUMBIA PERF   4506</v>
          </cell>
          <cell r="I427" t="str">
            <v>DEPT</v>
          </cell>
        </row>
        <row r="428">
          <cell r="A428" t="str">
            <v>MT53BX</v>
          </cell>
          <cell r="B428" t="str">
            <v>TABLES MS/AS DVLPMT</v>
          </cell>
          <cell r="C428" t="str">
            <v>Non DAEC</v>
          </cell>
          <cell r="F428" t="str">
            <v>EM7AJ4</v>
          </cell>
          <cell r="G428" t="str">
            <v>ED</v>
          </cell>
          <cell r="H428" t="str">
            <v>SFDL COM TURB 3 3503</v>
          </cell>
          <cell r="I428" t="str">
            <v>DEPT</v>
          </cell>
        </row>
        <row r="429">
          <cell r="A429" t="str">
            <v>MTDX78</v>
          </cell>
          <cell r="B429" t="str">
            <v>CIS LABELIST RATE INCRS DVL</v>
          </cell>
          <cell r="C429" t="str">
            <v>Non DAEC</v>
          </cell>
          <cell r="F429" t="str">
            <v>ENZGPT</v>
          </cell>
          <cell r="G429" t="str">
            <v>ED</v>
          </cell>
          <cell r="H429" t="str">
            <v>GM BUS &amp; FINL PERF</v>
          </cell>
          <cell r="I429" t="str">
            <v>DEPT</v>
          </cell>
        </row>
        <row r="430">
          <cell r="A430" t="str">
            <v>MTJKWB</v>
          </cell>
          <cell r="B430" t="str">
            <v>TABLES MS/AS</v>
          </cell>
          <cell r="C430" t="str">
            <v>Non DAEC</v>
          </cell>
          <cell r="F430" t="str">
            <v>EPRNWH</v>
          </cell>
          <cell r="G430" t="str">
            <v>ED</v>
          </cell>
          <cell r="H430" t="str">
            <v>DIR ECON DEVELOPMENT</v>
          </cell>
          <cell r="I430" t="str">
            <v>DEPT</v>
          </cell>
        </row>
        <row r="431">
          <cell r="A431" t="str">
            <v>MV47T7</v>
          </cell>
          <cell r="B431" t="str">
            <v>FITNESS FOR DUTY (FFDS)</v>
          </cell>
          <cell r="C431" t="str">
            <v>Non DAEC</v>
          </cell>
          <cell r="F431" t="str">
            <v>ESLMDX</v>
          </cell>
          <cell r="G431" t="str">
            <v>ED</v>
          </cell>
          <cell r="H431" t="str">
            <v>MGR CUST SVC &amp; SALES-9461</v>
          </cell>
          <cell r="I431" t="str">
            <v>DEPT</v>
          </cell>
        </row>
        <row r="432">
          <cell r="A432" t="str">
            <v>MV4M2Z</v>
          </cell>
          <cell r="B432" t="str">
            <v>PAINT INFO PLNG (MIPS) DVLP</v>
          </cell>
          <cell r="C432" t="str">
            <v>Non DAEC</v>
          </cell>
          <cell r="F432" t="str">
            <v>ETHHAT</v>
          </cell>
          <cell r="G432" t="str">
            <v>ED</v>
          </cell>
          <cell r="H432" t="str">
            <v>COOR ENG SYSTEMS-MD</v>
          </cell>
          <cell r="I432" t="str">
            <v>DEPT</v>
          </cell>
        </row>
        <row r="433">
          <cell r="A433" t="str">
            <v>MVFNNZ</v>
          </cell>
          <cell r="B433" t="str">
            <v>BILL FREQ/RATE STUDY</v>
          </cell>
          <cell r="C433" t="str">
            <v>Non DAEC</v>
          </cell>
          <cell r="F433" t="str">
            <v>EV8SDA</v>
          </cell>
          <cell r="G433" t="str">
            <v>ED</v>
          </cell>
          <cell r="H433" t="str">
            <v xml:space="preserve">DISTRIBUTION ENG.          </v>
          </cell>
          <cell r="I433" t="str">
            <v>DEPT</v>
          </cell>
        </row>
        <row r="434">
          <cell r="A434" t="str">
            <v>MVGBYJ</v>
          </cell>
          <cell r="B434" t="str">
            <v>BILL FREQ/RATE STUDY DVLP</v>
          </cell>
          <cell r="C434" t="str">
            <v>Non DAEC</v>
          </cell>
          <cell r="F434" t="str">
            <v>FDRHJN</v>
          </cell>
          <cell r="G434" t="str">
            <v>ED</v>
          </cell>
          <cell r="H434" t="str">
            <v>NO ILL NON-COM  0286</v>
          </cell>
          <cell r="I434" t="str">
            <v>DEPT</v>
          </cell>
        </row>
        <row r="435">
          <cell r="A435" t="str">
            <v>MVJ3XW</v>
          </cell>
          <cell r="B435" t="str">
            <v>DAEC POWER PLANT MAING(CHAMPS)</v>
          </cell>
          <cell r="C435" t="str">
            <v>DAEC</v>
          </cell>
          <cell r="F435" t="str">
            <v>FEHPPD</v>
          </cell>
          <cell r="G435" t="str">
            <v>ED</v>
          </cell>
          <cell r="H435" t="str">
            <v>SO BEL NON COMM 1985</v>
          </cell>
          <cell r="I435" t="str">
            <v>DEPT</v>
          </cell>
        </row>
        <row r="436">
          <cell r="A436" t="str">
            <v>MVL1BE</v>
          </cell>
          <cell r="B436" t="str">
            <v>DAEC POWER PLANT MAINT DEV</v>
          </cell>
          <cell r="C436" t="str">
            <v>DAEC</v>
          </cell>
          <cell r="F436" t="str">
            <v>FFVHHN</v>
          </cell>
          <cell r="G436" t="str">
            <v>ED</v>
          </cell>
          <cell r="H436" t="str">
            <v>CIS STRATEGY</v>
          </cell>
          <cell r="I436" t="str">
            <v>PROD</v>
          </cell>
        </row>
        <row r="437">
          <cell r="A437" t="str">
            <v>MVM236</v>
          </cell>
          <cell r="B437" t="str">
            <v>MAINT INFO PLNG (MIPS)</v>
          </cell>
          <cell r="C437" t="str">
            <v>Non DAEC</v>
          </cell>
          <cell r="F437" t="str">
            <v>FLZXG9</v>
          </cell>
          <cell r="G437" t="str">
            <v>ED</v>
          </cell>
          <cell r="H437" t="str">
            <v>REG PRICING WI/IL-MD</v>
          </cell>
          <cell r="I437" t="str">
            <v>DEPT</v>
          </cell>
        </row>
        <row r="438">
          <cell r="A438" t="str">
            <v>NA1C6S</v>
          </cell>
          <cell r="B438" t="str">
            <v>RATE REFUND</v>
          </cell>
          <cell r="C438" t="str">
            <v>Non DAEC</v>
          </cell>
          <cell r="F438" t="str">
            <v>FMR4MZ</v>
          </cell>
          <cell r="G438" t="str">
            <v>ED</v>
          </cell>
          <cell r="H438" t="str">
            <v>MGR DIST ENG &amp; STDS</v>
          </cell>
          <cell r="I438" t="str">
            <v>DEPT</v>
          </cell>
        </row>
        <row r="439">
          <cell r="A439" t="str">
            <v>NABHMF</v>
          </cell>
          <cell r="B439" t="str">
            <v>FITNESS FOR DUTY (FFDS) DVL</v>
          </cell>
          <cell r="C439" t="str">
            <v>Non DAEC</v>
          </cell>
          <cell r="F439" t="str">
            <v>FNP3JV</v>
          </cell>
          <cell r="G439" t="str">
            <v>ED</v>
          </cell>
          <cell r="H439" t="str">
            <v>TM LDR SYS OPS-MD</v>
          </cell>
          <cell r="I439" t="str">
            <v>DEPT</v>
          </cell>
        </row>
        <row r="440">
          <cell r="A440" t="str">
            <v>NB73TY</v>
          </cell>
          <cell r="B440" t="str">
            <v>GAS METER TESTING</v>
          </cell>
          <cell r="C440" t="str">
            <v>Non DAEC</v>
          </cell>
          <cell r="F440" t="str">
            <v>FPLAGD</v>
          </cell>
          <cell r="G440" t="str">
            <v>ED</v>
          </cell>
          <cell r="H440" t="str">
            <v>TRANS &amp; SUB ENG OFF</v>
          </cell>
          <cell r="I440" t="str">
            <v>DEPT</v>
          </cell>
        </row>
        <row r="441">
          <cell r="A441" t="str">
            <v>NB9EME</v>
          </cell>
          <cell r="B441" t="str">
            <v>GAS METER TESTING DVLPMT</v>
          </cell>
          <cell r="C441" t="str">
            <v>Non DAEC</v>
          </cell>
          <cell r="F441" t="str">
            <v>FTHGG2</v>
          </cell>
          <cell r="G441" t="str">
            <v>ED</v>
          </cell>
          <cell r="H441" t="str">
            <v>SHEB CUS SERV-WO0121</v>
          </cell>
          <cell r="I441" t="str">
            <v>DEPT</v>
          </cell>
        </row>
        <row r="442">
          <cell r="A442" t="str">
            <v>NBAGJB</v>
          </cell>
          <cell r="B442" t="str">
            <v>O&amp;M Proj 1 - MOSH</v>
          </cell>
          <cell r="C442" t="str">
            <v>Non DAEC</v>
          </cell>
          <cell r="F442" t="str">
            <v>FV5ERX</v>
          </cell>
          <cell r="G442" t="str">
            <v>ED</v>
          </cell>
          <cell r="H442" t="str">
            <v>EDGE 3 MECH MNT 8407</v>
          </cell>
          <cell r="I442" t="str">
            <v>DEPT</v>
          </cell>
        </row>
        <row r="443">
          <cell r="A443" t="str">
            <v>NBEV5N</v>
          </cell>
          <cell r="B443" t="str">
            <v>METER RECORDS</v>
          </cell>
          <cell r="C443" t="str">
            <v>Non DAEC</v>
          </cell>
          <cell r="F443" t="str">
            <v>FVANMR</v>
          </cell>
          <cell r="G443" t="str">
            <v>ED</v>
          </cell>
          <cell r="H443" t="str">
            <v>OPERATIONS OVRHD</v>
          </cell>
          <cell r="I443" t="str">
            <v>DEPT</v>
          </cell>
        </row>
        <row r="444">
          <cell r="A444" t="str">
            <v>NBV9E1</v>
          </cell>
          <cell r="B444" t="str">
            <v>O&amp;M Proj 2 - TBD</v>
          </cell>
          <cell r="C444" t="str">
            <v>Non DAEC</v>
          </cell>
          <cell r="F444" t="str">
            <v>FVYGEB</v>
          </cell>
          <cell r="G444" t="str">
            <v>ED</v>
          </cell>
          <cell r="H444" t="str">
            <v>RR PEAKERS #5 &amp; #6</v>
          </cell>
          <cell r="I444" t="str">
            <v>DEPT</v>
          </cell>
        </row>
        <row r="445">
          <cell r="A445" t="str">
            <v>NC3LN3</v>
          </cell>
          <cell r="B445" t="str">
            <v>O&amp;M Proj 3 - TBD</v>
          </cell>
          <cell r="C445" t="str">
            <v>Non DAEC</v>
          </cell>
          <cell r="F445" t="str">
            <v>GA7A84</v>
          </cell>
          <cell r="G445" t="str">
            <v>ED</v>
          </cell>
          <cell r="H445" t="str">
            <v>WHOLESALE SVS OFF</v>
          </cell>
          <cell r="I445" t="str">
            <v>DEPT</v>
          </cell>
        </row>
        <row r="446">
          <cell r="A446" t="str">
            <v>NC6F5R</v>
          </cell>
          <cell r="B446" t="str">
            <v>CAP Proj 3 - TBD</v>
          </cell>
          <cell r="C446" t="str">
            <v>Non DAEC</v>
          </cell>
          <cell r="F446" t="str">
            <v>GAEM5X</v>
          </cell>
          <cell r="G446" t="str">
            <v>ED</v>
          </cell>
          <cell r="H446" t="str">
            <v>Engineering Systems</v>
          </cell>
          <cell r="I446" t="str">
            <v>DEPT</v>
          </cell>
        </row>
        <row r="447">
          <cell r="A447" t="str">
            <v>NC8J5P</v>
          </cell>
          <cell r="B447" t="str">
            <v xml:space="preserve">CIS/IPL MODEL OFFICE </v>
          </cell>
          <cell r="C447" t="str">
            <v>Non DAEC</v>
          </cell>
          <cell r="F447" t="str">
            <v>GAXHFV</v>
          </cell>
          <cell r="G447" t="str">
            <v>ED</v>
          </cell>
          <cell r="H447" t="str">
            <v>NEL DEW MGR OFF 8601</v>
          </cell>
          <cell r="I447" t="str">
            <v>DEPT</v>
          </cell>
        </row>
        <row r="448">
          <cell r="A448" t="str">
            <v>NCJTTH</v>
          </cell>
          <cell r="B448" t="str">
            <v>ELECT METER READ (EMR)</v>
          </cell>
          <cell r="C448" t="str">
            <v>Non DAEC</v>
          </cell>
          <cell r="F448" t="str">
            <v>GBRYB5</v>
          </cell>
          <cell r="G448" t="str">
            <v>ED</v>
          </cell>
          <cell r="H448" t="str">
            <v>MKTG, SUPP &amp; PRC OFF</v>
          </cell>
          <cell r="I448" t="str">
            <v>DEPT</v>
          </cell>
        </row>
        <row r="449">
          <cell r="A449" t="str">
            <v>NCVL49</v>
          </cell>
          <cell r="B449" t="str">
            <v>O&amp;M Proj 4 - TBD</v>
          </cell>
          <cell r="C449" t="str">
            <v>Non DAEC</v>
          </cell>
          <cell r="F449" t="str">
            <v>GCH5GV</v>
          </cell>
          <cell r="G449" t="str">
            <v>ED</v>
          </cell>
          <cell r="H449" t="str">
            <v>1ST TIME MOB UN INST</v>
          </cell>
          <cell r="I449" t="str">
            <v>DEPT</v>
          </cell>
        </row>
        <row r="450">
          <cell r="A450" t="str">
            <v>NCZ9ZM</v>
          </cell>
          <cell r="B450" t="str">
            <v>ARJS</v>
          </cell>
          <cell r="C450" t="str">
            <v>Non DAEC</v>
          </cell>
          <cell r="F450" t="str">
            <v>GCTX94</v>
          </cell>
          <cell r="G450" t="str">
            <v>ED</v>
          </cell>
          <cell r="H450" t="str">
            <v>SHEBOYGAN LEC   0111</v>
          </cell>
          <cell r="I450" t="str">
            <v>DEPT</v>
          </cell>
        </row>
        <row r="451">
          <cell r="A451" t="str">
            <v>ND7KCX</v>
          </cell>
          <cell r="B451" t="str">
            <v>AUDIT AND REVIEW</v>
          </cell>
          <cell r="C451" t="str">
            <v>Non DAEC</v>
          </cell>
          <cell r="F451" t="str">
            <v>GD8X7D</v>
          </cell>
          <cell r="G451" t="str">
            <v>ED</v>
          </cell>
          <cell r="H451" t="str">
            <v>RIPON LEC       0811</v>
          </cell>
          <cell r="I451" t="str">
            <v>DEPT</v>
          </cell>
        </row>
        <row r="452">
          <cell r="A452" t="str">
            <v>ND8D7X</v>
          </cell>
          <cell r="B452" t="str">
            <v>AUDIT AND REVIEW DVLPMT</v>
          </cell>
          <cell r="C452" t="str">
            <v>Non DAEC</v>
          </cell>
          <cell r="F452" t="str">
            <v>GE8PDS</v>
          </cell>
          <cell r="G452" t="str">
            <v>ED</v>
          </cell>
          <cell r="H452" t="str">
            <v>BELOIT CON SER  0205</v>
          </cell>
          <cell r="I452" t="str">
            <v>DEPT</v>
          </cell>
        </row>
        <row r="453">
          <cell r="A453" t="str">
            <v>NDCSYE</v>
          </cell>
          <cell r="B453" t="str">
            <v>LOAD (RADIAL) ANALYSIS</v>
          </cell>
          <cell r="C453" t="str">
            <v>Non DAEC</v>
          </cell>
          <cell r="F453" t="str">
            <v>GEKXL7</v>
          </cell>
          <cell r="G453" t="str">
            <v>ED</v>
          </cell>
          <cell r="H453" t="str">
            <v>MAUSTON LEC     1012</v>
          </cell>
          <cell r="I453" t="str">
            <v>DEPT</v>
          </cell>
        </row>
        <row r="454">
          <cell r="A454" t="str">
            <v>NDEH93</v>
          </cell>
          <cell r="B454" t="str">
            <v>PC/HOST DATA COMM</v>
          </cell>
          <cell r="C454" t="str">
            <v>Non DAEC</v>
          </cell>
          <cell r="F454" t="str">
            <v>GF1XJG</v>
          </cell>
          <cell r="G454" t="str">
            <v>ED</v>
          </cell>
          <cell r="H454" t="str">
            <v>EDGE 3 ELEC MNT 8410</v>
          </cell>
          <cell r="I454" t="str">
            <v>DEPT</v>
          </cell>
        </row>
        <row r="455">
          <cell r="A455" t="str">
            <v>NDHV4N</v>
          </cell>
          <cell r="B455" t="str">
            <v>PC/HOST DATA COMM DVLPMT</v>
          </cell>
          <cell r="C455" t="str">
            <v>Non DAEC</v>
          </cell>
          <cell r="F455" t="str">
            <v>GG5472</v>
          </cell>
          <cell r="G455" t="str">
            <v>ED</v>
          </cell>
          <cell r="H455" t="str">
            <v>OTTUMWA PLANT</v>
          </cell>
          <cell r="I455" t="str">
            <v>DEPT</v>
          </cell>
        </row>
        <row r="456">
          <cell r="A456" t="str">
            <v>NDPLVV</v>
          </cell>
          <cell r="B456" t="str">
            <v>UTILITY PLANT IN SERVICE</v>
          </cell>
          <cell r="C456" t="str">
            <v>Non DAEC</v>
          </cell>
          <cell r="F456" t="str">
            <v>GJ4X64</v>
          </cell>
          <cell r="G456" t="str">
            <v>ED</v>
          </cell>
          <cell r="H456" t="str">
            <v>GM RESOURCE SVS</v>
          </cell>
          <cell r="I456" t="str">
            <v>DEPT</v>
          </cell>
        </row>
        <row r="457">
          <cell r="A457" t="str">
            <v>NDSPVT</v>
          </cell>
          <cell r="B457" t="str">
            <v>UTILITY PLANT IN SERVICE DV</v>
          </cell>
          <cell r="C457" t="str">
            <v>Non DAEC</v>
          </cell>
          <cell r="F457" t="str">
            <v>GJCG9W</v>
          </cell>
          <cell r="G457" t="str">
            <v>ED</v>
          </cell>
          <cell r="H457" t="str">
            <v>MGR TECH TRAIN &amp; CERT</v>
          </cell>
          <cell r="I457" t="str">
            <v>DEPT</v>
          </cell>
        </row>
        <row r="458">
          <cell r="A458" t="str">
            <v>NH2AH2</v>
          </cell>
          <cell r="B458" t="str">
            <v>GENERAL LEDGER DVLPMT</v>
          </cell>
          <cell r="C458" t="str">
            <v>Non DAEC</v>
          </cell>
          <cell r="F458" t="str">
            <v>GJT5DV</v>
          </cell>
          <cell r="G458" t="str">
            <v>ED</v>
          </cell>
          <cell r="H458" t="str">
            <v>TM LDR DIST ENG-JN</v>
          </cell>
          <cell r="I458" t="str">
            <v>DEPT</v>
          </cell>
        </row>
        <row r="459">
          <cell r="A459" t="str">
            <v>NHNKB8</v>
          </cell>
          <cell r="B459" t="str">
            <v>GENERAL LEDGER</v>
          </cell>
          <cell r="C459" t="str">
            <v>Non DAEC</v>
          </cell>
          <cell r="F459" t="str">
            <v>GNDXEJ</v>
          </cell>
          <cell r="G459" t="str">
            <v>ED</v>
          </cell>
          <cell r="H459" t="str">
            <v>SALES MGR-FDLAC 0341</v>
          </cell>
          <cell r="I459" t="str">
            <v>DEPT</v>
          </cell>
        </row>
        <row r="460">
          <cell r="A460" t="str">
            <v>NJ21HA</v>
          </cell>
          <cell r="B460" t="str">
            <v>MTRLS.MNGT.INFO/ACCT.PAYABL</v>
          </cell>
          <cell r="C460" t="str">
            <v>Non DAEC</v>
          </cell>
          <cell r="F460" t="str">
            <v>HA45BA</v>
          </cell>
          <cell r="G460" t="str">
            <v>ED</v>
          </cell>
          <cell r="H460" t="str">
            <v>EDGE 3-5 OPS    4905</v>
          </cell>
          <cell r="I460" t="str">
            <v>DEPT</v>
          </cell>
        </row>
        <row r="461">
          <cell r="A461" t="str">
            <v>NJ8WFK</v>
          </cell>
          <cell r="B461" t="str">
            <v>MTRLS.MNGT.INFO/ACCT.DVLPMT</v>
          </cell>
          <cell r="C461" t="str">
            <v>Non DAEC</v>
          </cell>
          <cell r="F461" t="str">
            <v>HAKD7C</v>
          </cell>
          <cell r="G461" t="str">
            <v>ED</v>
          </cell>
          <cell r="H461" t="str">
            <v>LINE MAINTENANCE</v>
          </cell>
          <cell r="I461" t="str">
            <v>DEPT</v>
          </cell>
        </row>
        <row r="462">
          <cell r="A462" t="str">
            <v>NJK3N1</v>
          </cell>
          <cell r="B462" t="str">
            <v>PROPERTY RECORDS</v>
          </cell>
          <cell r="C462" t="str">
            <v>Non DAEC</v>
          </cell>
          <cell r="F462" t="str">
            <v>HALRRL</v>
          </cell>
          <cell r="G462" t="str">
            <v>ED</v>
          </cell>
          <cell r="H462" t="str">
            <v>RK RIV SHRD FAC 8510</v>
          </cell>
          <cell r="I462" t="str">
            <v>DEPT</v>
          </cell>
        </row>
        <row r="463">
          <cell r="A463" t="str">
            <v>NJM839</v>
          </cell>
          <cell r="B463" t="str">
            <v>PROPERTY RECORDS DVLPMT</v>
          </cell>
          <cell r="C463" t="str">
            <v>Non DAEC</v>
          </cell>
          <cell r="F463" t="str">
            <v>HBEWDZ</v>
          </cell>
          <cell r="G463" t="str">
            <v>ED</v>
          </cell>
          <cell r="H463" t="str">
            <v>Prev Maint Prog - East</v>
          </cell>
          <cell r="I463" t="str">
            <v>DEPT</v>
          </cell>
        </row>
        <row r="464">
          <cell r="A464" t="str">
            <v>NK4EBP</v>
          </cell>
          <cell r="B464" t="str">
            <v>HRIS DVLPMT</v>
          </cell>
          <cell r="C464" t="str">
            <v>Non DAEC</v>
          </cell>
          <cell r="F464" t="str">
            <v>HBXBP9</v>
          </cell>
          <cell r="G464" t="str">
            <v>ED</v>
          </cell>
          <cell r="H464" t="str">
            <v>EDGE3-5 ELEC MNT4910</v>
          </cell>
          <cell r="I464" t="str">
            <v>DEPT</v>
          </cell>
        </row>
        <row r="465">
          <cell r="A465" t="str">
            <v>NKPZ2H</v>
          </cell>
          <cell r="B465" t="str">
            <v>HRIS</v>
          </cell>
          <cell r="C465" t="str">
            <v>Non DAEC</v>
          </cell>
          <cell r="F465" t="str">
            <v>HCLA6D</v>
          </cell>
          <cell r="G465" t="str">
            <v>ED</v>
          </cell>
          <cell r="H465" t="str">
            <v>TM LDR DSM PLANNING</v>
          </cell>
          <cell r="I465" t="str">
            <v>DEPT</v>
          </cell>
        </row>
        <row r="466">
          <cell r="A466" t="str">
            <v>NLAXPT</v>
          </cell>
          <cell r="B466" t="str">
            <v xml:space="preserve">DAEC TRNG RECORDS TRACKING    </v>
          </cell>
          <cell r="C466" t="str">
            <v>DAEC</v>
          </cell>
          <cell r="F466" t="str">
            <v>HDM5R7</v>
          </cell>
          <cell r="G466" t="str">
            <v>ED</v>
          </cell>
          <cell r="H466" t="str">
            <v>Dubuque Off Admin</v>
          </cell>
          <cell r="I466" t="str">
            <v>DEPT</v>
          </cell>
        </row>
        <row r="467">
          <cell r="A467" t="str">
            <v>NLAXPT</v>
          </cell>
          <cell r="B467" t="str">
            <v>DAEC TRNG RECORDS TRACKING</v>
          </cell>
          <cell r="C467" t="str">
            <v>DAEC</v>
          </cell>
          <cell r="F467" t="str">
            <v>HDWGCM</v>
          </cell>
          <cell r="G467" t="str">
            <v>ED</v>
          </cell>
          <cell r="H467" t="str">
            <v>CIS/IPL TEST RGN DVLP</v>
          </cell>
          <cell r="I467" t="str">
            <v>PROD</v>
          </cell>
        </row>
        <row r="468">
          <cell r="A468" t="str">
            <v>NLJSFY</v>
          </cell>
          <cell r="B468" t="str">
            <v xml:space="preserve">DAEC TRNG REC TRACK DVLP      </v>
          </cell>
          <cell r="C468" t="str">
            <v>DAEC</v>
          </cell>
          <cell r="F468" t="str">
            <v>HEYYNJ</v>
          </cell>
          <cell r="G468" t="str">
            <v>ED</v>
          </cell>
          <cell r="H468" t="str">
            <v>EDGE 3 INST/TST 8412</v>
          </cell>
          <cell r="I468" t="str">
            <v>DEPT</v>
          </cell>
        </row>
        <row r="469">
          <cell r="A469" t="str">
            <v>NLJSFY</v>
          </cell>
          <cell r="B469" t="str">
            <v>DAEC TRNG REC TRACK DVLP</v>
          </cell>
          <cell r="C469" t="str">
            <v>DAEC</v>
          </cell>
          <cell r="F469" t="str">
            <v>HFHG62</v>
          </cell>
          <cell r="G469" t="str">
            <v>ED</v>
          </cell>
          <cell r="H469" t="str">
            <v>BEL CUS SERV-WO 0221</v>
          </cell>
          <cell r="I469" t="str">
            <v>DEPT</v>
          </cell>
        </row>
        <row r="470">
          <cell r="A470" t="str">
            <v>NM92JE</v>
          </cell>
          <cell r="B470" t="str">
            <v>CICS USER TRAINING</v>
          </cell>
          <cell r="C470" t="str">
            <v>Non DAEC</v>
          </cell>
          <cell r="F470" t="str">
            <v>HG1PTX</v>
          </cell>
          <cell r="G470" t="str">
            <v>ED</v>
          </cell>
          <cell r="H470" t="str">
            <v>SALES CONS-NO   2646</v>
          </cell>
          <cell r="I470" t="str">
            <v>DEPT</v>
          </cell>
        </row>
        <row r="471">
          <cell r="A471" t="str">
            <v>NMANDP</v>
          </cell>
          <cell r="B471" t="str">
            <v>VM SYSTEM USAGE</v>
          </cell>
          <cell r="C471" t="str">
            <v>Non DAEC</v>
          </cell>
          <cell r="F471" t="str">
            <v>HGYG4B</v>
          </cell>
          <cell r="G471" t="str">
            <v>ED</v>
          </cell>
          <cell r="H471" t="str">
            <v>RR PEAKER #4</v>
          </cell>
          <cell r="I471" t="str">
            <v>DEPT</v>
          </cell>
        </row>
        <row r="472">
          <cell r="A472" t="str">
            <v>NMKCZV</v>
          </cell>
          <cell r="B472" t="str">
            <v>VM SYSTEM USAGE DVLPMT</v>
          </cell>
          <cell r="C472" t="str">
            <v>Non DAEC</v>
          </cell>
          <cell r="F472" t="str">
            <v>HHSXZL</v>
          </cell>
          <cell r="G472" t="str">
            <v>ED</v>
          </cell>
          <cell r="H472" t="str">
            <v>REAL EST&amp;BLDNGS 6204</v>
          </cell>
          <cell r="I472" t="str">
            <v>DEPT</v>
          </cell>
        </row>
        <row r="473">
          <cell r="A473" t="str">
            <v>NMTH53</v>
          </cell>
          <cell r="B473" t="str">
            <v>CICS SYSTEM USAGE</v>
          </cell>
          <cell r="C473" t="str">
            <v>Non DAEC</v>
          </cell>
          <cell r="F473" t="str">
            <v>HJJ45B</v>
          </cell>
          <cell r="G473" t="str">
            <v>ED</v>
          </cell>
          <cell r="H473" t="str">
            <v>EDGE 5 TOTAL</v>
          </cell>
          <cell r="I473" t="str">
            <v>DEPT</v>
          </cell>
        </row>
        <row r="474">
          <cell r="A474" t="str">
            <v>NMXVZN</v>
          </cell>
          <cell r="B474" t="str">
            <v>CICS SYSTEM USAGE DVLPMT</v>
          </cell>
          <cell r="C474" t="str">
            <v>Non DAEC</v>
          </cell>
          <cell r="F474" t="str">
            <v>HJZHSZ</v>
          </cell>
          <cell r="G474" t="str">
            <v>ED</v>
          </cell>
          <cell r="H474" t="str">
            <v>MONTELO OVD OPS 0853</v>
          </cell>
          <cell r="I474" t="str">
            <v>DEPT</v>
          </cell>
        </row>
        <row r="475">
          <cell r="A475" t="str">
            <v>NNJZV3</v>
          </cell>
          <cell r="B475" t="str">
            <v>MISCELLANEOUS USAGE</v>
          </cell>
          <cell r="C475" t="str">
            <v>Non DAEC</v>
          </cell>
          <cell r="F475" t="str">
            <v>HKVN4Z</v>
          </cell>
          <cell r="G475" t="str">
            <v>ED</v>
          </cell>
          <cell r="H475" t="str">
            <v>MIN PT OPS-WO   0907</v>
          </cell>
          <cell r="I475" t="str">
            <v>DEPT</v>
          </cell>
        </row>
        <row r="476">
          <cell r="A476" t="str">
            <v>NNN6V1</v>
          </cell>
          <cell r="B476" t="str">
            <v>MISCELLANEOUS USAGE DVLPMT</v>
          </cell>
          <cell r="C476" t="str">
            <v>Non DAEC</v>
          </cell>
          <cell r="F476" t="str">
            <v>HPVG87</v>
          </cell>
          <cell r="G476" t="str">
            <v>ED</v>
          </cell>
          <cell r="H476" t="str">
            <v>MERCHANT PLANTS</v>
          </cell>
          <cell r="I476" t="str">
            <v>DEPT</v>
          </cell>
        </row>
        <row r="477">
          <cell r="A477" t="str">
            <v>NR4GKR</v>
          </cell>
          <cell r="B477" t="str">
            <v>CHIEF EXECUTIVE OFFICER</v>
          </cell>
          <cell r="C477" t="str">
            <v>Non DAEC</v>
          </cell>
          <cell r="F477" t="str">
            <v>HR92YP</v>
          </cell>
          <cell r="G477" t="str">
            <v>ED</v>
          </cell>
          <cell r="H477" t="str">
            <v>MGR SUB CONS - WI</v>
          </cell>
          <cell r="I477" t="str">
            <v>DEPT</v>
          </cell>
        </row>
        <row r="478">
          <cell r="A478" t="str">
            <v>NSWNRF</v>
          </cell>
          <cell r="B478" t="str">
            <v>EX VP WEGNER OFFICE</v>
          </cell>
          <cell r="C478" t="str">
            <v>Non DAEC</v>
          </cell>
          <cell r="F478" t="str">
            <v>HRPDSM</v>
          </cell>
          <cell r="G478" t="str">
            <v>ED</v>
          </cell>
          <cell r="H478" t="str">
            <v>Projects-Spirit Lake</v>
          </cell>
          <cell r="I478" t="str">
            <v>DEPT</v>
          </cell>
        </row>
        <row r="479">
          <cell r="A479" t="str">
            <v>NT94TF</v>
          </cell>
          <cell r="B479" t="str">
            <v>CICS/VTAM/ASSIST GT</v>
          </cell>
          <cell r="C479" t="str">
            <v>Non DAEC</v>
          </cell>
          <cell r="F479" t="str">
            <v>HVLDND</v>
          </cell>
          <cell r="G479" t="str">
            <v>ED</v>
          </cell>
          <cell r="H479" t="str">
            <v>Burlington Off Admin</v>
          </cell>
          <cell r="I479" t="str">
            <v>DEPT</v>
          </cell>
        </row>
        <row r="480">
          <cell r="A480" t="str">
            <v>NVDTCE</v>
          </cell>
          <cell r="B480" t="str">
            <v>MISC. OR UNSYSTEMIZED</v>
          </cell>
          <cell r="C480" t="str">
            <v>Non DAEC</v>
          </cell>
          <cell r="F480" t="str">
            <v>HVY6Z9</v>
          </cell>
          <cell r="G480" t="str">
            <v>ED</v>
          </cell>
          <cell r="H480" t="str">
            <v>DISTRIBUTED RESOURCES</v>
          </cell>
          <cell r="I480" t="str">
            <v>DEPT</v>
          </cell>
        </row>
        <row r="481">
          <cell r="A481" t="str">
            <v>PALR1W</v>
          </cell>
          <cell r="B481" t="str">
            <v>TRAVEL/CONF SVC</v>
          </cell>
          <cell r="C481" t="str">
            <v>Non DAEC</v>
          </cell>
          <cell r="F481" t="str">
            <v>JA9HPE</v>
          </cell>
          <cell r="G481" t="str">
            <v>ED</v>
          </cell>
          <cell r="H481" t="str">
            <v>CROSS CHARGE    9099</v>
          </cell>
          <cell r="I481" t="str">
            <v>DEPT</v>
          </cell>
        </row>
        <row r="482">
          <cell r="A482" t="str">
            <v>PBDY6K</v>
          </cell>
          <cell r="B482" t="str">
            <v>DATA &amp; VIDEO NETWRKS</v>
          </cell>
          <cell r="C482" t="str">
            <v>Non DAEC</v>
          </cell>
          <cell r="F482" t="str">
            <v>JBDX4J</v>
          </cell>
          <cell r="G482" t="str">
            <v>ED</v>
          </cell>
          <cell r="H482" t="str">
            <v>FDL OPS&amp;SERV-WO 0302</v>
          </cell>
          <cell r="I482" t="str">
            <v>DEPT</v>
          </cell>
        </row>
        <row r="483">
          <cell r="A483" t="str">
            <v>PC6XPX</v>
          </cell>
          <cell r="B483" t="str">
            <v>TELECOM VOICE SYSTMS</v>
          </cell>
          <cell r="C483" t="str">
            <v>Non DAEC</v>
          </cell>
          <cell r="F483" t="str">
            <v>JEYXWS</v>
          </cell>
          <cell r="G483" t="str">
            <v>ED</v>
          </cell>
          <cell r="H483" t="str">
            <v>BERLIN ACCTG    0707</v>
          </cell>
          <cell r="I483" t="str">
            <v>DEPT</v>
          </cell>
        </row>
        <row r="484">
          <cell r="A484" t="str">
            <v>PCBHMD</v>
          </cell>
          <cell r="B484" t="str">
            <v>BACKBONE/RADIO NTWRK</v>
          </cell>
          <cell r="C484" t="str">
            <v>Non DAEC</v>
          </cell>
          <cell r="F484" t="str">
            <v>JG4GK1</v>
          </cell>
          <cell r="G484" t="str">
            <v>ED</v>
          </cell>
          <cell r="H484" t="str">
            <v>Pt Edwards Office</v>
          </cell>
          <cell r="I484" t="str">
            <v>DEPT</v>
          </cell>
        </row>
        <row r="485">
          <cell r="A485" t="str">
            <v>PCNH58</v>
          </cell>
          <cell r="B485" t="str">
            <v>FINANCIAL OPERATIONS</v>
          </cell>
          <cell r="C485" t="str">
            <v>Non DAEC</v>
          </cell>
          <cell r="F485" t="str">
            <v>JGWBES</v>
          </cell>
          <cell r="G485" t="str">
            <v>ED</v>
          </cell>
          <cell r="H485" t="str">
            <v>SALES MGR-DEFOR 1543</v>
          </cell>
          <cell r="I485" t="str">
            <v>DEPT</v>
          </cell>
        </row>
        <row r="486">
          <cell r="A486" t="str">
            <v>PF6A7W</v>
          </cell>
          <cell r="B486" t="str">
            <v>ELEC ENG &amp; STDS OFFICE</v>
          </cell>
          <cell r="C486" t="str">
            <v>Non DAEC</v>
          </cell>
          <cell r="F486" t="str">
            <v>JHMHKG</v>
          </cell>
          <cell r="G486" t="str">
            <v>ED</v>
          </cell>
          <cell r="H486" t="str">
            <v>SALES MGR-MCFAR 1544</v>
          </cell>
          <cell r="I486" t="str">
            <v>DEPT</v>
          </cell>
        </row>
        <row r="487">
          <cell r="A487" t="str">
            <v>PFWHEL</v>
          </cell>
          <cell r="B487" t="str">
            <v>CHAIRMN OF THE BOARD</v>
          </cell>
          <cell r="C487" t="str">
            <v>Non DAEC</v>
          </cell>
          <cell r="F487" t="str">
            <v>JJ94TP</v>
          </cell>
          <cell r="G487" t="str">
            <v>ED</v>
          </cell>
          <cell r="H487" t="str">
            <v>CROSS CHARGE    9799</v>
          </cell>
          <cell r="I487" t="str">
            <v>DEPT</v>
          </cell>
        </row>
        <row r="488">
          <cell r="A488" t="str">
            <v>PGMPKB</v>
          </cell>
          <cell r="B488" t="str">
            <v>GAS MEAS &amp; REG OFF</v>
          </cell>
          <cell r="C488" t="str">
            <v>Non DAEC</v>
          </cell>
          <cell r="F488" t="str">
            <v>JJBX6B</v>
          </cell>
          <cell r="G488" t="str">
            <v>ED</v>
          </cell>
          <cell r="H488" t="str">
            <v>Cust Svc &amp; Sales</v>
          </cell>
          <cell r="I488" t="str">
            <v>DEPT</v>
          </cell>
        </row>
        <row r="489">
          <cell r="A489" t="str">
            <v>PJSPE9</v>
          </cell>
          <cell r="B489" t="str">
            <v>CUST OPS ZUHLKE OFF</v>
          </cell>
          <cell r="C489" t="str">
            <v>Non DAEC</v>
          </cell>
          <cell r="F489" t="str">
            <v>JKLBJJ</v>
          </cell>
          <cell r="G489" t="str">
            <v>ED</v>
          </cell>
          <cell r="H489" t="str">
            <v>SER/REP-SHEBYGN 0181</v>
          </cell>
          <cell r="I489" t="str">
            <v>DEPT</v>
          </cell>
        </row>
        <row r="490">
          <cell r="A490" t="str">
            <v>PK7PCJ</v>
          </cell>
          <cell r="B490" t="str">
            <v>OVRHD OPS WEST OFF</v>
          </cell>
          <cell r="C490" t="str">
            <v>Non DAEC</v>
          </cell>
          <cell r="F490" t="str">
            <v>JLK417</v>
          </cell>
          <cell r="G490" t="str">
            <v>ED</v>
          </cell>
          <cell r="H490" t="str">
            <v>SOC</v>
          </cell>
          <cell r="I490" t="str">
            <v>DEPT</v>
          </cell>
        </row>
        <row r="491">
          <cell r="A491" t="str">
            <v>PKTAY6</v>
          </cell>
          <cell r="B491" t="str">
            <v>DATA PROC/USER COMMUNICATIO</v>
          </cell>
          <cell r="C491" t="str">
            <v>Non DAEC</v>
          </cell>
          <cell r="F491" t="str">
            <v>JLNXK3</v>
          </cell>
          <cell r="G491" t="str">
            <v>ED</v>
          </cell>
          <cell r="H491" t="str">
            <v>CSS Project</v>
          </cell>
          <cell r="I491" t="str">
            <v>DEPT</v>
          </cell>
        </row>
        <row r="492">
          <cell r="A492" t="str">
            <v>PLGHYK</v>
          </cell>
          <cell r="B492" t="str">
            <v>OPER. OVERHEAD - EAST</v>
          </cell>
          <cell r="C492" t="str">
            <v>Non DAEC</v>
          </cell>
          <cell r="F492" t="str">
            <v>JR2BPZ</v>
          </cell>
          <cell r="G492" t="str">
            <v>ED</v>
          </cell>
          <cell r="H492" t="str">
            <v>Cust Care</v>
          </cell>
          <cell r="I492" t="str">
            <v>DEPT</v>
          </cell>
        </row>
        <row r="493">
          <cell r="A493" t="str">
            <v>PPW4HX</v>
          </cell>
          <cell r="B493" t="str">
            <v>UNDGR OPS WEST OFF</v>
          </cell>
          <cell r="C493" t="str">
            <v>Non DAEC</v>
          </cell>
          <cell r="F493" t="str">
            <v>KCXXPN</v>
          </cell>
          <cell r="G493" t="str">
            <v>ED</v>
          </cell>
          <cell r="H493" t="str">
            <v>MW ORACLE MODEL OFFICE</v>
          </cell>
          <cell r="I493" t="str">
            <v>PROD</v>
          </cell>
        </row>
        <row r="494">
          <cell r="A494" t="str">
            <v>PRBAE2</v>
          </cell>
          <cell r="B494" t="str">
            <v>UNDGR OPS CENT OFF</v>
          </cell>
          <cell r="C494" t="str">
            <v>Non DAEC</v>
          </cell>
          <cell r="F494" t="str">
            <v>KE1Z3Z</v>
          </cell>
          <cell r="G494" t="str">
            <v>ED</v>
          </cell>
          <cell r="H494" t="str">
            <v xml:space="preserve">IES OPERATIONS USERS ADMIN </v>
          </cell>
          <cell r="I494" t="str">
            <v>PROD</v>
          </cell>
        </row>
        <row r="495">
          <cell r="A495" t="str">
            <v>PSRACB</v>
          </cell>
          <cell r="B495" t="str">
            <v>GM UNDGD OPS EAST</v>
          </cell>
          <cell r="C495" t="str">
            <v>Non DAEC</v>
          </cell>
          <cell r="F495" t="str">
            <v>MCPFX4</v>
          </cell>
          <cell r="G495" t="str">
            <v>ED</v>
          </cell>
          <cell r="H495" t="str">
            <v>DEMAND LOAD DATA</v>
          </cell>
          <cell r="I495" t="str">
            <v>PROD</v>
          </cell>
        </row>
        <row r="496">
          <cell r="A496" t="str">
            <v>RA9HZN</v>
          </cell>
          <cell r="B496" t="str">
            <v>MAINTENACE OFF</v>
          </cell>
          <cell r="C496" t="str">
            <v>Non DAEC</v>
          </cell>
          <cell r="F496" t="str">
            <v>MCXRX1</v>
          </cell>
          <cell r="G496" t="str">
            <v>ED</v>
          </cell>
          <cell r="H496" t="str">
            <v>CAP Proj 4 - TBD</v>
          </cell>
          <cell r="I496" t="str">
            <v>DVLP</v>
          </cell>
        </row>
        <row r="497">
          <cell r="A497" t="str">
            <v>RALP74</v>
          </cell>
          <cell r="B497" t="str">
            <v>GM PROJECTS EAST</v>
          </cell>
          <cell r="C497" t="str">
            <v>Non DAEC</v>
          </cell>
          <cell r="F497" t="str">
            <v>MD31TS</v>
          </cell>
          <cell r="G497" t="str">
            <v>ED</v>
          </cell>
          <cell r="H497" t="str">
            <v>CIS-SPECIAL REPORTS</v>
          </cell>
          <cell r="I497" t="str">
            <v>PROD</v>
          </cell>
        </row>
        <row r="498">
          <cell r="A498" t="str">
            <v>RAYGVA</v>
          </cell>
          <cell r="B498" t="str">
            <v>FEDERAL EXPRESS DETAIL</v>
          </cell>
          <cell r="C498" t="str">
            <v>Non DAEC</v>
          </cell>
          <cell r="F498" t="str">
            <v>MD4R9G</v>
          </cell>
          <cell r="G498" t="str">
            <v>ED</v>
          </cell>
          <cell r="H498" t="str">
            <v>CIS-SPECIAL REPORTS DVLPM</v>
          </cell>
          <cell r="I498" t="str">
            <v>DVLP</v>
          </cell>
        </row>
        <row r="499">
          <cell r="A499" t="str">
            <v>RB2P5D</v>
          </cell>
          <cell r="B499" t="str">
            <v>CUST OPS LANGER OFF</v>
          </cell>
          <cell r="C499" t="str">
            <v>Non DAEC</v>
          </cell>
          <cell r="F499" t="str">
            <v>ME46XR</v>
          </cell>
          <cell r="G499" t="str">
            <v>ED</v>
          </cell>
          <cell r="H499" t="str">
            <v>GAS CUST REPORTING</v>
          </cell>
          <cell r="I499" t="str">
            <v>PROD</v>
          </cell>
        </row>
        <row r="500">
          <cell r="A500" t="str">
            <v>RC2HBS</v>
          </cell>
          <cell r="B500" t="str">
            <v>DIST DISP CTR EAST</v>
          </cell>
          <cell r="C500" t="str">
            <v>Non DAEC</v>
          </cell>
          <cell r="F500" t="str">
            <v>ME66PK</v>
          </cell>
          <cell r="G500" t="str">
            <v>ED</v>
          </cell>
          <cell r="H500" t="str">
            <v>GAS REPORTING DVLP</v>
          </cell>
          <cell r="I500" t="str">
            <v>DVLP</v>
          </cell>
        </row>
        <row r="501">
          <cell r="A501" t="str">
            <v>RCDPJ7</v>
          </cell>
          <cell r="B501" t="str">
            <v>RESOURCE SVS OFF</v>
          </cell>
          <cell r="C501" t="str">
            <v>Non DAEC</v>
          </cell>
          <cell r="F501" t="str">
            <v>ME7DXJ</v>
          </cell>
          <cell r="G501" t="str">
            <v>ED</v>
          </cell>
          <cell r="H501" t="str">
            <v>TRANSFORMER LOAD MGMT</v>
          </cell>
          <cell r="I501" t="str">
            <v>PROD</v>
          </cell>
        </row>
        <row r="502">
          <cell r="A502" t="str">
            <v>RCW51N</v>
          </cell>
          <cell r="B502" t="str">
            <v>DIST DISP CTR WEST-0131</v>
          </cell>
          <cell r="C502" t="str">
            <v>Non DAEC</v>
          </cell>
          <cell r="F502" t="str">
            <v>MF4DH3</v>
          </cell>
          <cell r="G502" t="str">
            <v>ED</v>
          </cell>
          <cell r="H502" t="str">
            <v>COLLECTIONS</v>
          </cell>
          <cell r="I502" t="str">
            <v>PROD</v>
          </cell>
        </row>
        <row r="503">
          <cell r="A503" t="str">
            <v>RD2CDZ</v>
          </cell>
          <cell r="B503" t="str">
            <v>WP&amp;L MIGRATION</v>
          </cell>
          <cell r="C503" t="str">
            <v>Non DAEC</v>
          </cell>
          <cell r="F503" t="str">
            <v>MFDVEV</v>
          </cell>
          <cell r="G503" t="str">
            <v>ED</v>
          </cell>
          <cell r="H503" t="str">
            <v>TRANSFORMER LOAD MNGT DVLPM</v>
          </cell>
          <cell r="I503" t="str">
            <v>DVLP</v>
          </cell>
        </row>
        <row r="504">
          <cell r="A504" t="str">
            <v>RDTPGG</v>
          </cell>
          <cell r="B504" t="str">
            <v>MGR INDUST ENG-MD</v>
          </cell>
          <cell r="C504" t="str">
            <v>Non DAEC</v>
          </cell>
          <cell r="F504" t="str">
            <v>MFGNWH</v>
          </cell>
          <cell r="G504" t="str">
            <v>ED</v>
          </cell>
          <cell r="H504" t="str">
            <v>ON-LINE CASH</v>
          </cell>
          <cell r="I504" t="str">
            <v>PROD</v>
          </cell>
        </row>
        <row r="505">
          <cell r="A505" t="str">
            <v>REM5CS</v>
          </cell>
          <cell r="B505" t="str">
            <v>GENCO OFF</v>
          </cell>
          <cell r="C505" t="str">
            <v>Non DAEC</v>
          </cell>
          <cell r="F505" t="str">
            <v>MFYBCT</v>
          </cell>
          <cell r="G505" t="str">
            <v>ED</v>
          </cell>
          <cell r="H505" t="str">
            <v>ON-LINE CASH DVLPMT</v>
          </cell>
          <cell r="I505" t="str">
            <v>DVLP</v>
          </cell>
        </row>
        <row r="506">
          <cell r="A506" t="str">
            <v>REYX52</v>
          </cell>
          <cell r="B506" t="str">
            <v>CENTRAL OFFICE</v>
          </cell>
          <cell r="C506" t="str">
            <v>Non DAEC</v>
          </cell>
          <cell r="F506" t="str">
            <v>MG494R</v>
          </cell>
          <cell r="G506" t="str">
            <v>ED</v>
          </cell>
          <cell r="H506" t="str">
            <v>CIS MISCELLANEOUS</v>
          </cell>
          <cell r="I506" t="str">
            <v>PROD</v>
          </cell>
        </row>
        <row r="507">
          <cell r="A507" t="str">
            <v>RGPXG5</v>
          </cell>
          <cell r="B507" t="str">
            <v>ROCK RIVER GEN STAT</v>
          </cell>
          <cell r="C507" t="str">
            <v>Non DAEC</v>
          </cell>
          <cell r="F507" t="str">
            <v>MGBFSF</v>
          </cell>
          <cell r="G507" t="str">
            <v>ED</v>
          </cell>
          <cell r="H507" t="str">
            <v>COLLECTIONS DVLPMT</v>
          </cell>
          <cell r="I507" t="str">
            <v>DVLP</v>
          </cell>
        </row>
        <row r="508">
          <cell r="A508" t="str">
            <v>RGWBN2</v>
          </cell>
          <cell r="B508" t="str">
            <v>LANSING</v>
          </cell>
          <cell r="C508" t="str">
            <v>Non DAEC</v>
          </cell>
          <cell r="F508" t="str">
            <v>MHBD2S</v>
          </cell>
          <cell r="G508" t="str">
            <v>ED</v>
          </cell>
          <cell r="H508" t="str">
            <v>CIS MISCELLANEOUS DVLPMT</v>
          </cell>
          <cell r="I508" t="str">
            <v>DVLP</v>
          </cell>
        </row>
        <row r="509">
          <cell r="A509" t="str">
            <v>RHG4MV</v>
          </cell>
          <cell r="B509" t="str">
            <v>M L KAPP PLANT</v>
          </cell>
          <cell r="C509" t="str">
            <v>Non DAEC</v>
          </cell>
          <cell r="F509" t="str">
            <v>MHDBFB</v>
          </cell>
          <cell r="G509" t="str">
            <v>ED</v>
          </cell>
          <cell r="H509" t="str">
            <v>CIS MONTHLY &amp; ANN</v>
          </cell>
          <cell r="I509" t="str">
            <v>PROD</v>
          </cell>
        </row>
        <row r="510">
          <cell r="A510" t="str">
            <v>RJ943Z</v>
          </cell>
          <cell r="B510" t="str">
            <v>FOX LAKE</v>
          </cell>
          <cell r="C510" t="str">
            <v>Non DAEC</v>
          </cell>
          <cell r="F510" t="str">
            <v>MHZ9VB</v>
          </cell>
          <cell r="G510" t="str">
            <v>ED</v>
          </cell>
          <cell r="H510" t="str">
            <v>CIS MONTHLY &amp; ANNUAL DVLPMT</v>
          </cell>
          <cell r="I510" t="str">
            <v>DVLP</v>
          </cell>
        </row>
        <row r="511">
          <cell r="A511" t="str">
            <v>RK83ZV</v>
          </cell>
          <cell r="B511" t="str">
            <v>PERF ENG &amp; ENV OFF-0151</v>
          </cell>
          <cell r="C511" t="str">
            <v>Non DAEC</v>
          </cell>
          <cell r="F511" t="str">
            <v>MJC4XZ</v>
          </cell>
          <cell r="G511" t="str">
            <v>ED</v>
          </cell>
          <cell r="H511" t="str">
            <v>CIS DAILY</v>
          </cell>
          <cell r="I511" t="str">
            <v>PROD</v>
          </cell>
        </row>
        <row r="512">
          <cell r="A512" t="str">
            <v>RKK979</v>
          </cell>
          <cell r="B512" t="str">
            <v>DUBUQUE</v>
          </cell>
          <cell r="C512" t="str">
            <v>Non DAEC</v>
          </cell>
          <cell r="F512" t="str">
            <v>MKP38K</v>
          </cell>
          <cell r="G512" t="str">
            <v>ED</v>
          </cell>
          <cell r="H512" t="str">
            <v>CIS DAILY DVLPMT</v>
          </cell>
          <cell r="I512" t="str">
            <v>DVLP</v>
          </cell>
        </row>
        <row r="513">
          <cell r="A513" t="str">
            <v>RKPAZ4</v>
          </cell>
          <cell r="B513" t="str">
            <v>COLUMBIA CENTER</v>
          </cell>
          <cell r="C513" t="str">
            <v>Non DAEC</v>
          </cell>
          <cell r="F513" t="str">
            <v>MNL35B</v>
          </cell>
          <cell r="G513" t="str">
            <v>ED</v>
          </cell>
          <cell r="H513" t="str">
            <v>ELECTRIC METER TEST</v>
          </cell>
          <cell r="I513" t="str">
            <v>PROD</v>
          </cell>
        </row>
        <row r="514">
          <cell r="A514" t="str">
            <v>RL24E3</v>
          </cell>
          <cell r="B514" t="str">
            <v>SUP JT FACILITY-DB</v>
          </cell>
          <cell r="C514" t="str">
            <v>Non DAEC</v>
          </cell>
          <cell r="F514" t="str">
            <v>MP1CGP</v>
          </cell>
          <cell r="G514" t="str">
            <v>ED</v>
          </cell>
          <cell r="H514" t="str">
            <v>CIS LABEL/LIST</v>
          </cell>
          <cell r="I514" t="str">
            <v>PROD</v>
          </cell>
        </row>
        <row r="515">
          <cell r="A515" t="str">
            <v>RL7HLZ</v>
          </cell>
          <cell r="B515" t="str">
            <v>TRAINING</v>
          </cell>
          <cell r="C515" t="str">
            <v>Non DAEC</v>
          </cell>
          <cell r="F515" t="str">
            <v>MPE6ZV</v>
          </cell>
          <cell r="G515" t="str">
            <v>ED</v>
          </cell>
          <cell r="H515" t="str">
            <v>ELECTRIC METER TEST DVLPMT</v>
          </cell>
          <cell r="I515" t="str">
            <v>DVLP</v>
          </cell>
        </row>
        <row r="516">
          <cell r="A516" t="str">
            <v>RMBX14</v>
          </cell>
          <cell r="B516" t="str">
            <v>EX VP BUSINESS DEVELOPMENT</v>
          </cell>
          <cell r="C516" t="str">
            <v>Non DAEC</v>
          </cell>
          <cell r="F516" t="str">
            <v>MTDX78</v>
          </cell>
          <cell r="G516" t="str">
            <v>ED</v>
          </cell>
          <cell r="H516" t="str">
            <v>CIS LABEL/LIST RATE INCRS DVL</v>
          </cell>
          <cell r="I516" t="str">
            <v>DVLP</v>
          </cell>
        </row>
        <row r="517">
          <cell r="A517" t="str">
            <v>RNRXYD</v>
          </cell>
          <cell r="B517" t="str">
            <v>ENG &amp; OP SUPPORT OFF</v>
          </cell>
          <cell r="C517" t="str">
            <v>Non DAEC</v>
          </cell>
          <cell r="F517" t="str">
            <v>MVFNNZ</v>
          </cell>
          <cell r="G517" t="str">
            <v>ED</v>
          </cell>
          <cell r="H517" t="str">
            <v>BILL FREQ/RATE STUDY</v>
          </cell>
          <cell r="I517" t="str">
            <v>PROD</v>
          </cell>
        </row>
        <row r="518">
          <cell r="A518" t="str">
            <v>RP2GX2</v>
          </cell>
          <cell r="B518" t="str">
            <v>V.P. SALES &amp; SERVICE</v>
          </cell>
          <cell r="C518" t="str">
            <v>Non DAEC</v>
          </cell>
          <cell r="F518" t="str">
            <v>MVGBYJ</v>
          </cell>
          <cell r="G518" t="str">
            <v>ED</v>
          </cell>
          <cell r="H518" t="str">
            <v>BILL FREQ/RATE STUDY DVLP</v>
          </cell>
          <cell r="I518" t="str">
            <v>DVLP</v>
          </cell>
        </row>
        <row r="519">
          <cell r="A519" t="str">
            <v>RRHXAG</v>
          </cell>
          <cell r="B519" t="str">
            <v>LAND STEWARDSHIP TRUST</v>
          </cell>
          <cell r="C519" t="str">
            <v>Non DAEC</v>
          </cell>
          <cell r="F519" t="str">
            <v>NA1C6S</v>
          </cell>
          <cell r="G519" t="str">
            <v>ED</v>
          </cell>
          <cell r="H519" t="str">
            <v>RATE REFUND</v>
          </cell>
          <cell r="I519" t="str">
            <v>PROD</v>
          </cell>
        </row>
        <row r="520">
          <cell r="A520" t="str">
            <v>RSKW8F</v>
          </cell>
          <cell r="B520" t="str">
            <v>WEST OFFICE</v>
          </cell>
          <cell r="C520" t="str">
            <v>Non DAEC</v>
          </cell>
          <cell r="F520" t="str">
            <v>NB73TY</v>
          </cell>
          <cell r="G520" t="str">
            <v>ED</v>
          </cell>
          <cell r="H520" t="str">
            <v>GAS METER TEST</v>
          </cell>
          <cell r="I520" t="str">
            <v>PROD</v>
          </cell>
        </row>
        <row r="521">
          <cell r="A521" t="str">
            <v>RSM4Y2</v>
          </cell>
          <cell r="B521" t="str">
            <v>PROCESS IMPLEMENTATION</v>
          </cell>
          <cell r="C521" t="str">
            <v>Non DAEC</v>
          </cell>
          <cell r="F521" t="str">
            <v>NB9EME</v>
          </cell>
          <cell r="G521" t="str">
            <v>ED</v>
          </cell>
          <cell r="H521" t="str">
            <v>GAS METER TEST DVLPMT</v>
          </cell>
          <cell r="I521" t="str">
            <v>DVLP</v>
          </cell>
        </row>
        <row r="522">
          <cell r="A522" t="str">
            <v>RVE4A5</v>
          </cell>
          <cell r="B522" t="str">
            <v>PLANT BUS MGR-NELSON DEWEY</v>
          </cell>
          <cell r="C522" t="str">
            <v>Non DAEC</v>
          </cell>
          <cell r="F522" t="str">
            <v>NBAGJB</v>
          </cell>
          <cell r="G522" t="str">
            <v>ED</v>
          </cell>
          <cell r="H522" t="str">
            <v>O&amp;M Proj 1 - MOSH</v>
          </cell>
          <cell r="I522" t="str">
            <v>DVLP</v>
          </cell>
        </row>
        <row r="523">
          <cell r="A523" t="str">
            <v>SA7CA5</v>
          </cell>
          <cell r="B523" t="str">
            <v>SPIRIT LAKE OFF ADMIN</v>
          </cell>
          <cell r="C523" t="str">
            <v>Non DAEC</v>
          </cell>
          <cell r="F523" t="str">
            <v>NBEV5N</v>
          </cell>
          <cell r="G523" t="str">
            <v>ED</v>
          </cell>
          <cell r="H523" t="str">
            <v>METER RECORDS</v>
          </cell>
          <cell r="I523" t="str">
            <v>PROD</v>
          </cell>
        </row>
        <row r="524">
          <cell r="A524" t="str">
            <v>SAM9XA</v>
          </cell>
          <cell r="B524" t="str">
            <v>MASON CITY OFF ADMIN</v>
          </cell>
          <cell r="C524" t="str">
            <v>Non DAEC</v>
          </cell>
          <cell r="F524" t="str">
            <v>NBV9E1</v>
          </cell>
          <cell r="G524" t="str">
            <v>ED</v>
          </cell>
          <cell r="H524" t="str">
            <v>O&amp;M Proj 2 - TBD</v>
          </cell>
          <cell r="I524" t="str">
            <v>DVLP</v>
          </cell>
        </row>
        <row r="525">
          <cell r="A525" t="str">
            <v>SB4X27</v>
          </cell>
          <cell r="B525" t="str">
            <v>EDGEWATER #3</v>
          </cell>
          <cell r="C525" t="str">
            <v>Non DAEC</v>
          </cell>
          <cell r="F525" t="str">
            <v>NC3LN3</v>
          </cell>
          <cell r="G525" t="str">
            <v>ED</v>
          </cell>
          <cell r="H525" t="str">
            <v>O&amp;M Proj 3 - TBD</v>
          </cell>
          <cell r="I525" t="str">
            <v>DVLP</v>
          </cell>
        </row>
        <row r="526">
          <cell r="A526" t="str">
            <v>SBBRN9</v>
          </cell>
          <cell r="B526" t="str">
            <v>OELWEIN - OA</v>
          </cell>
          <cell r="C526" t="str">
            <v>Non DAEC</v>
          </cell>
          <cell r="F526" t="str">
            <v>NC6F5R</v>
          </cell>
          <cell r="G526" t="str">
            <v>ED</v>
          </cell>
          <cell r="H526" t="str">
            <v>CAP Proj 3 - TBD</v>
          </cell>
          <cell r="I526" t="str">
            <v>PROD</v>
          </cell>
        </row>
        <row r="527">
          <cell r="A527" t="str">
            <v>SBZJFV</v>
          </cell>
          <cell r="B527" t="str">
            <v>AG SERVICES</v>
          </cell>
          <cell r="C527" t="str">
            <v>Non DAEC</v>
          </cell>
          <cell r="F527" t="str">
            <v>NC8J5P</v>
          </cell>
          <cell r="G527" t="str">
            <v>ED</v>
          </cell>
          <cell r="H527" t="str">
            <v xml:space="preserve">CIS/IPL MODEL OFFICE </v>
          </cell>
          <cell r="I527" t="str">
            <v>DVLP</v>
          </cell>
        </row>
        <row r="528">
          <cell r="A528" t="str">
            <v>SCW47X</v>
          </cell>
          <cell r="B528" t="str">
            <v>SOUTH FDL</v>
          </cell>
          <cell r="C528" t="str">
            <v>Non DAEC</v>
          </cell>
          <cell r="F528" t="str">
            <v>NCJTTH</v>
          </cell>
          <cell r="G528" t="str">
            <v>ED</v>
          </cell>
          <cell r="H528" t="str">
            <v>EMR</v>
          </cell>
          <cell r="I528" t="str">
            <v>PROD</v>
          </cell>
        </row>
        <row r="529">
          <cell r="A529" t="str">
            <v>SD2BK7</v>
          </cell>
          <cell r="B529" t="str">
            <v>DIR INFO TECH</v>
          </cell>
          <cell r="C529" t="str">
            <v>Non DAEC</v>
          </cell>
          <cell r="F529" t="str">
            <v>NCVL49</v>
          </cell>
          <cell r="G529" t="str">
            <v>ED</v>
          </cell>
          <cell r="H529" t="str">
            <v>O&amp;M Proj 4 - TBD</v>
          </cell>
          <cell r="I529" t="str">
            <v>DVLP</v>
          </cell>
        </row>
        <row r="530">
          <cell r="A530" t="str">
            <v>SDBA42</v>
          </cell>
          <cell r="B530" t="str">
            <v>MAIL SERVICES</v>
          </cell>
          <cell r="C530" t="str">
            <v>Non DAEC</v>
          </cell>
          <cell r="F530" t="str">
            <v>NCZ9ZM</v>
          </cell>
          <cell r="G530" t="str">
            <v>ED</v>
          </cell>
          <cell r="H530" t="str">
            <v>ARJS</v>
          </cell>
          <cell r="I530" t="str">
            <v>PROD</v>
          </cell>
        </row>
        <row r="531">
          <cell r="A531" t="str">
            <v>SETHRX</v>
          </cell>
          <cell r="B531" t="str">
            <v>IT PLNG/FIN/SECURITY</v>
          </cell>
          <cell r="C531" t="str">
            <v>Non DAEC</v>
          </cell>
          <cell r="F531" t="str">
            <v>NDCSYE</v>
          </cell>
          <cell r="G531" t="str">
            <v>ED</v>
          </cell>
          <cell r="H531" t="str">
            <v>LOAD (RADIAL) ANALYSIS</v>
          </cell>
          <cell r="I531" t="str">
            <v>PROD</v>
          </cell>
        </row>
        <row r="532">
          <cell r="A532" t="str">
            <v>SGCX3B</v>
          </cell>
          <cell r="B532" t="str">
            <v xml:space="preserve">CAP Proj 1 - WEATHERPROOF </v>
          </cell>
          <cell r="C532" t="str">
            <v>Non DAEC</v>
          </cell>
          <cell r="F532" t="str">
            <v>NDCXM2</v>
          </cell>
          <cell r="G532" t="str">
            <v>ED</v>
          </cell>
          <cell r="H532" t="str">
            <v>LOAD (RADIAL) ANALYSIS DVLP</v>
          </cell>
          <cell r="I532" t="str">
            <v>DVLP</v>
          </cell>
        </row>
        <row r="533">
          <cell r="A533" t="str">
            <v>SGWAW9</v>
          </cell>
          <cell r="B533" t="str">
            <v>IT APP DEV GENCO/ADM</v>
          </cell>
          <cell r="C533" t="str">
            <v>Non DAEC</v>
          </cell>
          <cell r="F533" t="str">
            <v>PF6A7W</v>
          </cell>
          <cell r="G533" t="str">
            <v>ED</v>
          </cell>
          <cell r="H533" t="str">
            <v>ELEC ENG &amp; STDS OFFICE</v>
          </cell>
          <cell r="I533" t="str">
            <v>DEPT</v>
          </cell>
        </row>
        <row r="534">
          <cell r="A534" t="str">
            <v>SHMG2Z</v>
          </cell>
          <cell r="B534" t="str">
            <v>CAP Proj 2 - PCID</v>
          </cell>
          <cell r="C534" t="str">
            <v>Non DAEC</v>
          </cell>
          <cell r="F534" t="str">
            <v>PGMPKB</v>
          </cell>
          <cell r="G534" t="str">
            <v>ED</v>
          </cell>
          <cell r="H534" t="str">
            <v>GAS MEAS &amp; REG OFF</v>
          </cell>
          <cell r="I534" t="str">
            <v>DEPT</v>
          </cell>
        </row>
        <row r="535">
          <cell r="A535" t="str">
            <v>SJ5PNV</v>
          </cell>
          <cell r="B535" t="str">
            <v>GEOGRAPHIC INFORMATION SRVC</v>
          </cell>
          <cell r="C535" t="str">
            <v>Non DAEC</v>
          </cell>
          <cell r="F535" t="str">
            <v>PJSPE9</v>
          </cell>
          <cell r="G535" t="str">
            <v>ED</v>
          </cell>
          <cell r="H535" t="str">
            <v>CUST OPS ZUHLKE OFF</v>
          </cell>
          <cell r="I535" t="str">
            <v>DEPT</v>
          </cell>
        </row>
        <row r="536">
          <cell r="A536" t="str">
            <v>SJBP2D</v>
          </cell>
          <cell r="B536" t="str">
            <v>SERVER ADMIN OPS</v>
          </cell>
          <cell r="C536" t="str">
            <v>Non DAEC</v>
          </cell>
          <cell r="F536" t="str">
            <v>PK7PCJ</v>
          </cell>
          <cell r="G536" t="str">
            <v>ED</v>
          </cell>
          <cell r="H536" t="str">
            <v>OVRHD OPS WEST OFF</v>
          </cell>
          <cell r="I536" t="str">
            <v>DEPT</v>
          </cell>
        </row>
        <row r="537">
          <cell r="A537" t="str">
            <v>SJEN7N</v>
          </cell>
          <cell r="B537" t="str">
            <v>PROJECT MGMT</v>
          </cell>
          <cell r="C537" t="str">
            <v>Non DAEC</v>
          </cell>
          <cell r="F537" t="str">
            <v>PLGHYK</v>
          </cell>
          <cell r="G537" t="str">
            <v>ED</v>
          </cell>
          <cell r="H537" t="str">
            <v>OPER. OVERHEAD - EAST</v>
          </cell>
          <cell r="I537" t="str">
            <v>DEPT</v>
          </cell>
        </row>
        <row r="538">
          <cell r="A538" t="str">
            <v>SJGXX9</v>
          </cell>
          <cell r="B538" t="str">
            <v>YEAR 2000 ADMIN</v>
          </cell>
          <cell r="C538" t="str">
            <v>Non DAEC</v>
          </cell>
          <cell r="F538" t="str">
            <v>PPW4HX</v>
          </cell>
          <cell r="G538" t="str">
            <v>ED</v>
          </cell>
          <cell r="H538" t="str">
            <v>UNDGR OPS WEST OFF</v>
          </cell>
          <cell r="I538" t="str">
            <v>DEPT</v>
          </cell>
        </row>
        <row r="539">
          <cell r="A539" t="str">
            <v>SK4NKP</v>
          </cell>
          <cell r="B539" t="str">
            <v>HELP DESK</v>
          </cell>
          <cell r="C539" t="str">
            <v>Non DAEC</v>
          </cell>
          <cell r="F539" t="str">
            <v>PRBAE2</v>
          </cell>
          <cell r="G539" t="str">
            <v>ED</v>
          </cell>
          <cell r="H539" t="str">
            <v>UNDGR OPS CENT OFF</v>
          </cell>
          <cell r="I539" t="str">
            <v>DEPT</v>
          </cell>
        </row>
        <row r="540">
          <cell r="A540" t="str">
            <v>SKXXVJ</v>
          </cell>
          <cell r="B540" t="str">
            <v>WORK MANAGEMENT SYSTEMS</v>
          </cell>
          <cell r="C540" t="str">
            <v>Non DAEC</v>
          </cell>
          <cell r="F540" t="str">
            <v>PSRACB</v>
          </cell>
          <cell r="G540" t="str">
            <v>ED</v>
          </cell>
          <cell r="H540" t="str">
            <v>GM UNDGD OPS EAST</v>
          </cell>
          <cell r="I540" t="str">
            <v>DEPT</v>
          </cell>
        </row>
        <row r="541">
          <cell r="A541" t="str">
            <v>SL7GT7</v>
          </cell>
          <cell r="B541" t="str">
            <v>WORKSTATIONS</v>
          </cell>
          <cell r="C541" t="str">
            <v>Non DAEC</v>
          </cell>
          <cell r="F541" t="str">
            <v>RA9HZN</v>
          </cell>
          <cell r="G541" t="str">
            <v>ED</v>
          </cell>
          <cell r="H541" t="str">
            <v>MAINTENACE OFF</v>
          </cell>
          <cell r="I541" t="str">
            <v>DEPT</v>
          </cell>
        </row>
        <row r="542">
          <cell r="A542" t="str">
            <v>SLWWRE</v>
          </cell>
          <cell r="B542" t="str">
            <v>UNIX</v>
          </cell>
          <cell r="C542" t="str">
            <v>Non DAEC</v>
          </cell>
          <cell r="F542" t="str">
            <v>RALP74</v>
          </cell>
          <cell r="G542" t="str">
            <v>ED</v>
          </cell>
          <cell r="H542" t="str">
            <v>GM PROJECTS EAST</v>
          </cell>
          <cell r="I542" t="str">
            <v>DEPT</v>
          </cell>
        </row>
        <row r="543">
          <cell r="A543" t="str">
            <v>SMVBDJ</v>
          </cell>
          <cell r="B543" t="str">
            <v>SERVERS</v>
          </cell>
          <cell r="C543" t="str">
            <v>Non DAEC</v>
          </cell>
          <cell r="F543" t="str">
            <v>RB2P5D</v>
          </cell>
          <cell r="G543" t="str">
            <v>ED</v>
          </cell>
          <cell r="H543" t="str">
            <v>CUST OPS LANGER OFF</v>
          </cell>
          <cell r="I543" t="str">
            <v>DEPT</v>
          </cell>
        </row>
        <row r="544">
          <cell r="A544" t="str">
            <v>SMZNZX</v>
          </cell>
          <cell r="B544" t="str">
            <v>BUS UNIT HR OFFICE</v>
          </cell>
          <cell r="C544" t="str">
            <v>Non DAEC</v>
          </cell>
          <cell r="F544" t="str">
            <v>RC2HBS</v>
          </cell>
          <cell r="G544" t="str">
            <v>ED</v>
          </cell>
          <cell r="H544" t="str">
            <v>DIST DISP CTR EAST</v>
          </cell>
          <cell r="I544" t="str">
            <v>DEPT</v>
          </cell>
        </row>
        <row r="545">
          <cell r="A545" t="str">
            <v>SNF4CC</v>
          </cell>
          <cell r="B545" t="str">
            <v>CSC SVC-CLINTON</v>
          </cell>
          <cell r="C545" t="str">
            <v>Non DAEC</v>
          </cell>
          <cell r="F545" t="str">
            <v>RCDPJ7</v>
          </cell>
          <cell r="G545" t="str">
            <v>ED</v>
          </cell>
          <cell r="H545" t="str">
            <v>RESOURCE SVS OFF</v>
          </cell>
          <cell r="I545" t="str">
            <v>DEPT</v>
          </cell>
        </row>
        <row r="546">
          <cell r="A546" t="str">
            <v>SNRW5L</v>
          </cell>
          <cell r="B546" t="str">
            <v>EMP &amp; ORG DEVELOPMNT</v>
          </cell>
          <cell r="C546" t="str">
            <v>Non DAEC</v>
          </cell>
          <cell r="F546" t="str">
            <v>RCW51N</v>
          </cell>
          <cell r="G546" t="str">
            <v>ED</v>
          </cell>
          <cell r="H546" t="str">
            <v>DIST DISP CTR WEST</v>
          </cell>
          <cell r="I546" t="str">
            <v>DEPT</v>
          </cell>
        </row>
        <row r="547">
          <cell r="A547" t="str">
            <v>SRNANL</v>
          </cell>
          <cell r="B547" t="str">
            <v>CSC SVC-MASON CITY</v>
          </cell>
          <cell r="C547" t="str">
            <v>Non DAEC</v>
          </cell>
          <cell r="F547" t="str">
            <v>RDTPGG</v>
          </cell>
          <cell r="G547" t="str">
            <v>ED</v>
          </cell>
          <cell r="H547" t="str">
            <v>MGR INDUST ENG-MD</v>
          </cell>
          <cell r="I547" t="str">
            <v>DEPT</v>
          </cell>
        </row>
        <row r="548">
          <cell r="A548" t="str">
            <v>SRRHD7</v>
          </cell>
          <cell r="B548" t="str">
            <v>HRIS</v>
          </cell>
          <cell r="C548" t="str">
            <v>Non DAEC</v>
          </cell>
          <cell r="F548" t="str">
            <v>RL24E3</v>
          </cell>
          <cell r="G548" t="str">
            <v>ED</v>
          </cell>
          <cell r="H548" t="str">
            <v>SUP JT FACILITY-DB</v>
          </cell>
          <cell r="I548" t="str">
            <v>DEPT</v>
          </cell>
        </row>
        <row r="549">
          <cell r="A549" t="str">
            <v>SSFGVB</v>
          </cell>
          <cell r="B549" t="str">
            <v>LABOR RELATIONS</v>
          </cell>
          <cell r="C549" t="str">
            <v>Non DAEC</v>
          </cell>
          <cell r="F549" t="str">
            <v>RNRXYD</v>
          </cell>
          <cell r="G549" t="str">
            <v>ED</v>
          </cell>
          <cell r="H549" t="str">
            <v>ENG &amp; OP SUPPORT OFF</v>
          </cell>
          <cell r="I549" t="str">
            <v>DEPT</v>
          </cell>
        </row>
        <row r="550">
          <cell r="A550" t="str">
            <v>SSM359</v>
          </cell>
          <cell r="B550" t="str">
            <v>CUST CARE - BURLINGTON</v>
          </cell>
          <cell r="C550" t="str">
            <v>Non DAEC</v>
          </cell>
          <cell r="F550" t="str">
            <v>RP2GX2</v>
          </cell>
          <cell r="G550" t="str">
            <v>ED</v>
          </cell>
          <cell r="H550" t="str">
            <v>V.P. SALES &amp; SERVICE</v>
          </cell>
          <cell r="I550" t="str">
            <v>DEPT</v>
          </cell>
        </row>
        <row r="551">
          <cell r="A551" t="str">
            <v>ST333J</v>
          </cell>
          <cell r="B551" t="str">
            <v>CUST CARE - CENTERVILLE</v>
          </cell>
          <cell r="C551" t="str">
            <v>Non DAEC</v>
          </cell>
          <cell r="F551" t="str">
            <v>RSM4Y2</v>
          </cell>
          <cell r="G551" t="str">
            <v>ED</v>
          </cell>
          <cell r="H551" t="str">
            <v>PROCESS IMPLEMENTA</v>
          </cell>
          <cell r="I551" t="str">
            <v>DEPT</v>
          </cell>
        </row>
        <row r="552">
          <cell r="A552" t="str">
            <v>ST8G9F</v>
          </cell>
          <cell r="B552" t="str">
            <v>CUST CARE - MARSHALLTOWN</v>
          </cell>
          <cell r="C552" t="str">
            <v>Non DAEC</v>
          </cell>
          <cell r="F552" t="str">
            <v>SA7CA5</v>
          </cell>
          <cell r="G552" t="str">
            <v>ED</v>
          </cell>
          <cell r="H552" t="str">
            <v>SPIRIT LAKE OFF ADMIN</v>
          </cell>
          <cell r="I552" t="str">
            <v>DEPT</v>
          </cell>
        </row>
        <row r="553">
          <cell r="A553" t="str">
            <v>SV8AFV</v>
          </cell>
          <cell r="B553" t="str">
            <v>CUST SVC-SYSTEMS</v>
          </cell>
          <cell r="C553" t="str">
            <v>Non DAEC</v>
          </cell>
          <cell r="F553" t="str">
            <v>SAM9XA</v>
          </cell>
          <cell r="G553" t="str">
            <v>ED</v>
          </cell>
          <cell r="H553" t="str">
            <v>MASON CITY OFF ADMIN</v>
          </cell>
          <cell r="I553" t="str">
            <v>DEPT</v>
          </cell>
        </row>
        <row r="554">
          <cell r="A554" t="str">
            <v>SVKGN9</v>
          </cell>
          <cell r="B554" t="str">
            <v>CUST SVC-KEOKUK</v>
          </cell>
          <cell r="C554" t="str">
            <v>Non DAEC</v>
          </cell>
          <cell r="F554" t="str">
            <v>SBBRN9</v>
          </cell>
          <cell r="G554" t="str">
            <v>ED</v>
          </cell>
          <cell r="H554" t="str">
            <v>OELWEIN - OA</v>
          </cell>
          <cell r="I554" t="str">
            <v>DEPT</v>
          </cell>
        </row>
        <row r="555">
          <cell r="A555" t="str">
            <v>SWCNVZ</v>
          </cell>
          <cell r="B555" t="str">
            <v>GM BUS &amp; FINL PERF-0401</v>
          </cell>
          <cell r="C555" t="str">
            <v>Non DAEC</v>
          </cell>
          <cell r="F555" t="str">
            <v>SBZJFV</v>
          </cell>
          <cell r="G555" t="str">
            <v>ED</v>
          </cell>
          <cell r="H555" t="str">
            <v>AG SERVICES</v>
          </cell>
          <cell r="I555" t="str">
            <v>DEPT</v>
          </cell>
        </row>
        <row r="556">
          <cell r="A556" t="str">
            <v>TAR6D1</v>
          </cell>
          <cell r="B556" t="str">
            <v>BUDGET SERVICES</v>
          </cell>
          <cell r="C556" t="str">
            <v>Non DAEC</v>
          </cell>
          <cell r="F556" t="str">
            <v>SGCX3B</v>
          </cell>
          <cell r="G556" t="str">
            <v>ED</v>
          </cell>
          <cell r="H556" t="str">
            <v xml:space="preserve">CAP Proj 1 - WEATHERPROOF </v>
          </cell>
          <cell r="I556" t="str">
            <v>DEPT</v>
          </cell>
        </row>
        <row r="557">
          <cell r="A557" t="str">
            <v>TBZHM3</v>
          </cell>
          <cell r="B557" t="str">
            <v>VP CHIEF ACCTG/FINAN</v>
          </cell>
          <cell r="C557" t="str">
            <v>Non DAEC</v>
          </cell>
          <cell r="F557" t="str">
            <v>SHMG2Z</v>
          </cell>
          <cell r="G557" t="str">
            <v>ED</v>
          </cell>
          <cell r="H557" t="str">
            <v>CAP Proj 2 - PCID</v>
          </cell>
          <cell r="I557" t="str">
            <v>DEPT</v>
          </cell>
        </row>
        <row r="558">
          <cell r="A558" t="str">
            <v>TCRPTS</v>
          </cell>
          <cell r="B558" t="str">
            <v>ASST CNTRLR CORP OFF</v>
          </cell>
          <cell r="C558" t="str">
            <v>Non DAEC</v>
          </cell>
          <cell r="F558" t="str">
            <v>SJ5PNV</v>
          </cell>
          <cell r="G558" t="str">
            <v>ED</v>
          </cell>
          <cell r="H558" t="str">
            <v>GEOGRAPHIC INFORMATION SERVICES</v>
          </cell>
          <cell r="I558" t="str">
            <v>DEPT</v>
          </cell>
        </row>
        <row r="559">
          <cell r="A559" t="str">
            <v>TFFBHG</v>
          </cell>
          <cell r="B559" t="str">
            <v>CORPORATE TAX</v>
          </cell>
          <cell r="C559" t="str">
            <v>Non DAEC</v>
          </cell>
          <cell r="F559" t="str">
            <v>SKXXVJ</v>
          </cell>
          <cell r="G559" t="str">
            <v>ED</v>
          </cell>
          <cell r="H559" t="str">
            <v>WORK MANAGEMENT SYSTEMS</v>
          </cell>
          <cell r="I559" t="str">
            <v>DEPT</v>
          </cell>
        </row>
        <row r="560">
          <cell r="A560" t="str">
            <v>TG3XRP</v>
          </cell>
          <cell r="B560" t="str">
            <v>INTERGRATED BUS PROC</v>
          </cell>
          <cell r="C560" t="str">
            <v>Non DAEC</v>
          </cell>
          <cell r="F560" t="str">
            <v>SNF4CC</v>
          </cell>
          <cell r="G560" t="str">
            <v>ED</v>
          </cell>
          <cell r="H560" t="str">
            <v>CSC SVC-CLINTON</v>
          </cell>
          <cell r="I560" t="str">
            <v>DEPT</v>
          </cell>
        </row>
        <row r="561">
          <cell r="A561" t="str">
            <v>TGE4Z5</v>
          </cell>
          <cell r="B561" t="str">
            <v>EXT RPT/SERVCO ACCTG</v>
          </cell>
          <cell r="C561" t="str">
            <v>Non DAEC</v>
          </cell>
          <cell r="F561" t="str">
            <v>SRNANL</v>
          </cell>
          <cell r="G561" t="str">
            <v>ED</v>
          </cell>
          <cell r="H561" t="str">
            <v>CSC SVC-MASON CITY</v>
          </cell>
          <cell r="I561" t="str">
            <v>DEPT</v>
          </cell>
        </row>
        <row r="562">
          <cell r="A562" t="str">
            <v>TJAATJ</v>
          </cell>
          <cell r="B562" t="str">
            <v>UTILITY ACCOUNTING - WPL</v>
          </cell>
          <cell r="C562" t="str">
            <v>Non DAEC</v>
          </cell>
          <cell r="F562" t="str">
            <v>SSM359</v>
          </cell>
          <cell r="G562" t="str">
            <v>ED</v>
          </cell>
          <cell r="H562" t="str">
            <v>CUST CARE - BURLINGTON</v>
          </cell>
          <cell r="I562" t="str">
            <v>DEPT</v>
          </cell>
        </row>
        <row r="563">
          <cell r="A563" t="str">
            <v>TJCHH5</v>
          </cell>
          <cell r="B563" t="str">
            <v>UTILITY ACCOUNTING - IPC</v>
          </cell>
          <cell r="C563" t="str">
            <v>Non DAEC</v>
          </cell>
          <cell r="F563" t="str">
            <v>ST333J</v>
          </cell>
          <cell r="G563" t="str">
            <v>ED</v>
          </cell>
          <cell r="H563" t="str">
            <v>CUST CARE - CENTERVILLE</v>
          </cell>
          <cell r="I563" t="str">
            <v>DEPT</v>
          </cell>
        </row>
        <row r="564">
          <cell r="A564" t="str">
            <v>TK3A8N</v>
          </cell>
          <cell r="B564" t="str">
            <v>FINL PLNG &amp; ANALYSIS</v>
          </cell>
          <cell r="C564" t="str">
            <v>Non DAEC</v>
          </cell>
          <cell r="F564" t="str">
            <v>ST8G9F</v>
          </cell>
          <cell r="G564" t="str">
            <v>ED</v>
          </cell>
          <cell r="H564" t="str">
            <v>CUST CARE - MARSHALLTOWN</v>
          </cell>
          <cell r="I564" t="str">
            <v>DEPT</v>
          </cell>
        </row>
        <row r="565">
          <cell r="A565" t="str">
            <v>TLGXX7</v>
          </cell>
          <cell r="B565" t="str">
            <v>VIP CIS MTHLY/ANNUAL</v>
          </cell>
          <cell r="C565" t="str">
            <v>Non DAEC</v>
          </cell>
          <cell r="F565" t="str">
            <v>SV8AFV</v>
          </cell>
          <cell r="G565" t="str">
            <v>ED</v>
          </cell>
          <cell r="H565" t="str">
            <v>CUST SVC-SYSTEMS</v>
          </cell>
          <cell r="I565" t="str">
            <v>DEPT</v>
          </cell>
        </row>
        <row r="566">
          <cell r="A566" t="str">
            <v>TLRGCA</v>
          </cell>
          <cell r="B566" t="str">
            <v>CORPORATE COMM - 0451</v>
          </cell>
          <cell r="C566" t="str">
            <v>Non DAEC</v>
          </cell>
          <cell r="F566" t="str">
            <v>SVKGN9</v>
          </cell>
          <cell r="G566" t="str">
            <v>ED</v>
          </cell>
          <cell r="H566" t="str">
            <v>CUST SVC-KEOKUK</v>
          </cell>
          <cell r="I566" t="str">
            <v>DEPT</v>
          </cell>
        </row>
        <row r="567">
          <cell r="A567" t="str">
            <v>TM1W1S</v>
          </cell>
          <cell r="B567" t="str">
            <v>PUBLIC AFF OFFICE-WI</v>
          </cell>
          <cell r="C567" t="str">
            <v>Non DAEC</v>
          </cell>
          <cell r="F567" t="str">
            <v>TK7ZLJ</v>
          </cell>
          <cell r="G567" t="str">
            <v>ED</v>
          </cell>
          <cell r="H567" t="str">
            <v>VIP TIME PAID NOT WORKED</v>
          </cell>
          <cell r="I567" t="str">
            <v>PROD</v>
          </cell>
        </row>
        <row r="568">
          <cell r="A568" t="str">
            <v>TM24VE</v>
          </cell>
          <cell r="B568" t="str">
            <v>CLAIMS ADMINISTRATION</v>
          </cell>
          <cell r="C568" t="str">
            <v>Non DAEC</v>
          </cell>
          <cell r="F568" t="str">
            <v>TLAG7N</v>
          </cell>
          <cell r="G568" t="str">
            <v>ED</v>
          </cell>
          <cell r="H568" t="str">
            <v xml:space="preserve">VIP TRANSFORMER LOAD MNGT  </v>
          </cell>
          <cell r="I568" t="str">
            <v>PROD</v>
          </cell>
        </row>
        <row r="569">
          <cell r="A569" t="str">
            <v>TMP9TY</v>
          </cell>
          <cell r="B569" t="str">
            <v>REG &amp; RESTRUCT OFF -</v>
          </cell>
          <cell r="C569" t="str">
            <v>Non DAEC</v>
          </cell>
          <cell r="F569" t="str">
            <v>TLBP2B</v>
          </cell>
          <cell r="G569" t="str">
            <v>ED</v>
          </cell>
          <cell r="H569" t="str">
            <v xml:space="preserve">VIP CIS MISCELLANEOUS      </v>
          </cell>
          <cell r="I569" t="str">
            <v>PROD</v>
          </cell>
        </row>
        <row r="570">
          <cell r="A570" t="str">
            <v>TMVAKS</v>
          </cell>
          <cell r="B570" t="str">
            <v>PUBLIC AFF OFFICE-IA</v>
          </cell>
          <cell r="C570" t="str">
            <v>Non DAEC</v>
          </cell>
          <cell r="F570" t="str">
            <v>TLGXX7</v>
          </cell>
          <cell r="G570" t="str">
            <v>ED</v>
          </cell>
          <cell r="H570" t="str">
            <v>VIP CIS MTHLY/ANNUAL</v>
          </cell>
          <cell r="I570" t="str">
            <v>PROD</v>
          </cell>
        </row>
        <row r="571">
          <cell r="A571" t="str">
            <v>TNLGRG</v>
          </cell>
          <cell r="B571" t="str">
            <v>LEGAL SERVICES EAST</v>
          </cell>
          <cell r="C571" t="str">
            <v>Non DAEC</v>
          </cell>
          <cell r="F571" t="str">
            <v>TLMXN6</v>
          </cell>
          <cell r="G571" t="str">
            <v>ED</v>
          </cell>
          <cell r="H571" t="str">
            <v xml:space="preserve">VIP CIS DAILY              </v>
          </cell>
          <cell r="I571" t="str">
            <v>PROD</v>
          </cell>
        </row>
        <row r="572">
          <cell r="A572" t="str">
            <v>TSHNR5</v>
          </cell>
          <cell r="B572" t="str">
            <v>LEGAL SERVICES WEST</v>
          </cell>
          <cell r="C572" t="str">
            <v>Non DAEC</v>
          </cell>
          <cell r="F572" t="str">
            <v>TLN7X4</v>
          </cell>
          <cell r="G572" t="str">
            <v>ED</v>
          </cell>
          <cell r="H572" t="str">
            <v xml:space="preserve">VIP GENERAL LEDGER         </v>
          </cell>
          <cell r="I572" t="str">
            <v>PROD</v>
          </cell>
        </row>
        <row r="573">
          <cell r="A573" t="str">
            <v>TTAWXV</v>
          </cell>
          <cell r="B573" t="str">
            <v>GM CORP ASSET MGMT</v>
          </cell>
          <cell r="C573" t="str">
            <v>Non DAEC</v>
          </cell>
          <cell r="F573" t="str">
            <v>TLNDCB</v>
          </cell>
          <cell r="G573" t="str">
            <v>ED</v>
          </cell>
          <cell r="H573" t="str">
            <v xml:space="preserve">VIP ARJS                   </v>
          </cell>
          <cell r="I573" t="str">
            <v>PROD</v>
          </cell>
        </row>
        <row r="574">
          <cell r="A574" t="str">
            <v>VAR5K8</v>
          </cell>
          <cell r="B574" t="str">
            <v>REG PRICING IA/MN-DB</v>
          </cell>
          <cell r="C574" t="str">
            <v>Non DAEC</v>
          </cell>
          <cell r="F574" t="str">
            <v>TLR5BM</v>
          </cell>
          <cell r="G574" t="str">
            <v>ED</v>
          </cell>
          <cell r="H574" t="str">
            <v xml:space="preserve">VIP PROPERTY RECORDS       </v>
          </cell>
          <cell r="I574" t="str">
            <v>PROD</v>
          </cell>
        </row>
        <row r="575">
          <cell r="A575" t="str">
            <v>VB65HH</v>
          </cell>
          <cell r="B575" t="str">
            <v>MGR PRC &amp; SPEC PROJS - 0552</v>
          </cell>
          <cell r="C575" t="str">
            <v>Non DAEC</v>
          </cell>
          <cell r="F575" t="str">
            <v>TLSCHL</v>
          </cell>
          <cell r="G575" t="str">
            <v>ED</v>
          </cell>
          <cell r="H575" t="str">
            <v xml:space="preserve">VIP MMIS/ACCT.PAYABLE      </v>
          </cell>
          <cell r="I575" t="str">
            <v>PROD</v>
          </cell>
        </row>
        <row r="576">
          <cell r="A576" t="str">
            <v>VBF42C</v>
          </cell>
          <cell r="B576" t="str">
            <v>REG PRICING WI/IL-MD-0551</v>
          </cell>
          <cell r="C576" t="str">
            <v>Non DAEC</v>
          </cell>
          <cell r="F576" t="str">
            <v>TMAAD3</v>
          </cell>
          <cell r="G576" t="str">
            <v>ED</v>
          </cell>
          <cell r="H576" t="str">
            <v xml:space="preserve">VIP HRIS                   </v>
          </cell>
          <cell r="I576" t="str">
            <v>PROD</v>
          </cell>
        </row>
        <row r="577">
          <cell r="A577" t="str">
            <v>VGAPK1</v>
          </cell>
          <cell r="B577" t="str">
            <v>MGR TREASURY OPS</v>
          </cell>
          <cell r="C577" t="str">
            <v>Non DAEC</v>
          </cell>
          <cell r="F577" t="str">
            <v>VB65HH</v>
          </cell>
          <cell r="G577" t="str">
            <v>ED</v>
          </cell>
          <cell r="H577" t="str">
            <v>MGR PRC &amp; SPEC PROJS</v>
          </cell>
          <cell r="I577" t="str">
            <v>DEPT</v>
          </cell>
        </row>
        <row r="578">
          <cell r="A578" t="str">
            <v>VH3P15</v>
          </cell>
          <cell r="B578" t="str">
            <v>MGR INVSTR RLTN/TRST</v>
          </cell>
          <cell r="C578" t="str">
            <v>Non DAEC</v>
          </cell>
          <cell r="F578" t="str">
            <v>VP6XA6</v>
          </cell>
          <cell r="G578" t="str">
            <v>ED</v>
          </cell>
          <cell r="H578" t="str">
            <v>MGR REAL ESTATE-CR</v>
          </cell>
          <cell r="I578" t="str">
            <v>DEPT</v>
          </cell>
        </row>
        <row r="579">
          <cell r="A579" t="str">
            <v>VL9PAH</v>
          </cell>
          <cell r="B579" t="str">
            <v>ASST TREAS &amp; DIR FIN</v>
          </cell>
          <cell r="C579" t="str">
            <v>Non DAEC</v>
          </cell>
          <cell r="F579" t="str">
            <v>VR8W85</v>
          </cell>
          <cell r="G579" t="str">
            <v>ED</v>
          </cell>
          <cell r="H579" t="str">
            <v>MGR SURVEYING/PERMITTING</v>
          </cell>
          <cell r="I579" t="str">
            <v>DEPT</v>
          </cell>
        </row>
        <row r="580">
          <cell r="A580" t="str">
            <v>VMD4NM</v>
          </cell>
          <cell r="B580" t="str">
            <v>RISK MANAGEMENT</v>
          </cell>
          <cell r="C580" t="str">
            <v>Non DAEC</v>
          </cell>
          <cell r="F580" t="str">
            <v>VRY4FW</v>
          </cell>
          <cell r="G580" t="str">
            <v>ED</v>
          </cell>
          <cell r="H580" t="str">
            <v>MGR RIGHT-OF-WAY-MD</v>
          </cell>
          <cell r="I580" t="str">
            <v>DEPT</v>
          </cell>
        </row>
        <row r="581">
          <cell r="A581" t="str">
            <v>VP6XA6</v>
          </cell>
          <cell r="B581" t="str">
            <v>MGR REAL ESTATE-CR - 0651</v>
          </cell>
          <cell r="C581" t="str">
            <v>Non DAEC</v>
          </cell>
          <cell r="F581" t="str">
            <v>WAVA9S</v>
          </cell>
          <cell r="G581" t="str">
            <v>ED</v>
          </cell>
          <cell r="H581" t="str">
            <v>TM LDR SYS PROT-CR</v>
          </cell>
          <cell r="I581" t="str">
            <v>DEPT</v>
          </cell>
        </row>
        <row r="582">
          <cell r="A582" t="str">
            <v>VR8W85</v>
          </cell>
          <cell r="B582" t="str">
            <v>MGR SURVEYING/PERMITTING</v>
          </cell>
          <cell r="C582" t="str">
            <v>Non DAEC</v>
          </cell>
          <cell r="F582" t="str">
            <v>WBDYCT</v>
          </cell>
          <cell r="G582" t="str">
            <v>ED</v>
          </cell>
          <cell r="H582" t="str">
            <v>TM LDR SYS PROT-DB</v>
          </cell>
          <cell r="I582" t="str">
            <v>DEPT</v>
          </cell>
        </row>
        <row r="583">
          <cell r="A583" t="str">
            <v>VRY4FW</v>
          </cell>
          <cell r="B583" t="str">
            <v>MGR RIGHT-OF-WAY-MD</v>
          </cell>
          <cell r="C583" t="str">
            <v>Non DAEC</v>
          </cell>
          <cell r="F583" t="str">
            <v>WBT9TB</v>
          </cell>
          <cell r="G583" t="str">
            <v>ED</v>
          </cell>
          <cell r="H583" t="str">
            <v>MIDDLEWARE USAGE</v>
          </cell>
          <cell r="I583" t="str">
            <v>PROD</v>
          </cell>
        </row>
        <row r="584">
          <cell r="A584" t="str">
            <v>VSZNZS</v>
          </cell>
          <cell r="B584" t="str">
            <v>CICS AH1K AA1CIC22</v>
          </cell>
          <cell r="C584" t="str">
            <v>Non DAEC</v>
          </cell>
          <cell r="F584" t="str">
            <v>WC4P3C</v>
          </cell>
          <cell r="G584" t="str">
            <v>ED</v>
          </cell>
          <cell r="H584" t="str">
            <v>TM LDR SYS OPS-MD</v>
          </cell>
          <cell r="I584" t="str">
            <v>DEPT</v>
          </cell>
        </row>
        <row r="585">
          <cell r="A585" t="str">
            <v>VTTAAA</v>
          </cell>
          <cell r="B585" t="str">
            <v>ENVIRON &amp; SAFETY - 0751</v>
          </cell>
          <cell r="C585" t="str">
            <v>Non DAEC</v>
          </cell>
          <cell r="F585" t="str">
            <v>WDFPG6</v>
          </cell>
          <cell r="G585" t="str">
            <v>ED</v>
          </cell>
          <cell r="H585" t="str">
            <v>TM LDR SYS END-MD</v>
          </cell>
          <cell r="I585" t="str">
            <v>DEPT</v>
          </cell>
        </row>
        <row r="586">
          <cell r="A586" t="str">
            <v>WAVA9S</v>
          </cell>
          <cell r="B586" t="str">
            <v>TM LDR SYS PROT-CR</v>
          </cell>
          <cell r="C586" t="str">
            <v>Non DAEC</v>
          </cell>
          <cell r="F586" t="str">
            <v>WEWPEF</v>
          </cell>
          <cell r="G586" t="str">
            <v>ED</v>
          </cell>
          <cell r="H586" t="str">
            <v>LINE CLEARANCE OFF</v>
          </cell>
          <cell r="I586" t="str">
            <v>DEPT</v>
          </cell>
        </row>
        <row r="587">
          <cell r="A587" t="str">
            <v>WBDYCT</v>
          </cell>
          <cell r="B587" t="str">
            <v>TM LDR SYS PROT-DB</v>
          </cell>
          <cell r="C587" t="str">
            <v>Non DAEC</v>
          </cell>
          <cell r="F587" t="str">
            <v>WF1X31</v>
          </cell>
          <cell r="G587" t="str">
            <v>ED</v>
          </cell>
          <cell r="H587" t="str">
            <v>TM LDR LINE CLR-NWPL</v>
          </cell>
          <cell r="I587" t="str">
            <v>DEPT</v>
          </cell>
        </row>
        <row r="588">
          <cell r="A588" t="str">
            <v>WBT9TB</v>
          </cell>
          <cell r="B588" t="str">
            <v>MIDDLEWARE ORACLE</v>
          </cell>
          <cell r="C588" t="str">
            <v>Non DAEC</v>
          </cell>
          <cell r="F588" t="str">
            <v>WGS48P</v>
          </cell>
          <cell r="G588" t="str">
            <v>ED</v>
          </cell>
          <cell r="H588" t="str">
            <v>TM LDR LINE CLR-WWPL</v>
          </cell>
          <cell r="I588" t="str">
            <v>DEPT</v>
          </cell>
        </row>
        <row r="589">
          <cell r="A589" t="str">
            <v>WC4P3C</v>
          </cell>
          <cell r="B589" t="str">
            <v>TM LDR SYS OPS-MD</v>
          </cell>
          <cell r="C589" t="str">
            <v>Non DAEC</v>
          </cell>
          <cell r="F589" t="str">
            <v>WGSYMA</v>
          </cell>
          <cell r="G589" t="str">
            <v>ED</v>
          </cell>
          <cell r="H589" t="str">
            <v>BUSINESS PROCESSES</v>
          </cell>
          <cell r="I589" t="str">
            <v>DEPT</v>
          </cell>
        </row>
        <row r="590">
          <cell r="A590" t="str">
            <v>WDFPG6</v>
          </cell>
          <cell r="B590" t="str">
            <v>TM LDR SYS END-MD</v>
          </cell>
          <cell r="C590" t="str">
            <v>Non DAEC</v>
          </cell>
          <cell r="F590" t="str">
            <v>WHSXE4</v>
          </cell>
          <cell r="G590" t="str">
            <v>ED</v>
          </cell>
          <cell r="H590" t="str">
            <v>TM LDR LINE CLR-IES</v>
          </cell>
          <cell r="I590" t="str">
            <v>DEPT</v>
          </cell>
        </row>
        <row r="591">
          <cell r="A591" t="str">
            <v>WEWPEF</v>
          </cell>
          <cell r="B591" t="str">
            <v>LINE CLEARANCE OFF</v>
          </cell>
          <cell r="C591" t="str">
            <v>Non DAEC</v>
          </cell>
          <cell r="F591" t="str">
            <v>WHZP23</v>
          </cell>
          <cell r="G591" t="str">
            <v>ED</v>
          </cell>
          <cell r="H591" t="str">
            <v>MAINT PLANNING</v>
          </cell>
          <cell r="I591" t="str">
            <v>DEPT</v>
          </cell>
        </row>
        <row r="592">
          <cell r="A592" t="str">
            <v>WF1X31</v>
          </cell>
          <cell r="B592" t="str">
            <v>TM LDR LINE CLR-NWPL</v>
          </cell>
          <cell r="C592" t="str">
            <v>Non DAEC</v>
          </cell>
          <cell r="F592" t="str">
            <v>WJ7XCD</v>
          </cell>
          <cell r="G592" t="str">
            <v>ED</v>
          </cell>
          <cell r="H592" t="str">
            <v>OVRHD OPS WEST OFF</v>
          </cell>
          <cell r="I592" t="str">
            <v>DEPT</v>
          </cell>
        </row>
        <row r="593">
          <cell r="A593" t="str">
            <v>WGS48P</v>
          </cell>
          <cell r="B593" t="str">
            <v>TM LDR LINE CLR-WWPL</v>
          </cell>
          <cell r="C593" t="str">
            <v>Non DAEC</v>
          </cell>
          <cell r="F593" t="str">
            <v>WJJ4KT</v>
          </cell>
          <cell r="G593" t="str">
            <v>ED</v>
          </cell>
          <cell r="H593" t="str">
            <v>TRANSCO</v>
          </cell>
          <cell r="I593" t="str">
            <v>DEPT</v>
          </cell>
        </row>
        <row r="594">
          <cell r="A594" t="str">
            <v>WGSYMA</v>
          </cell>
          <cell r="B594" t="str">
            <v>BUSINESS PROCESSES</v>
          </cell>
          <cell r="C594" t="str">
            <v>Non DAEC</v>
          </cell>
          <cell r="F594" t="str">
            <v>WJRX7S</v>
          </cell>
          <cell r="G594" t="str">
            <v>ED</v>
          </cell>
          <cell r="H594" t="str">
            <v>OVRHD OPS CENT OFF</v>
          </cell>
          <cell r="I594" t="str">
            <v>DEPT</v>
          </cell>
        </row>
        <row r="595">
          <cell r="A595" t="str">
            <v>WHSXE4</v>
          </cell>
          <cell r="B595" t="str">
            <v>TM LDR LINE CLR-IES</v>
          </cell>
          <cell r="C595" t="str">
            <v>Non DAEC</v>
          </cell>
          <cell r="F595" t="str">
            <v>WM44C2</v>
          </cell>
          <cell r="G595" t="str">
            <v>ED</v>
          </cell>
          <cell r="H595" t="str">
            <v>LINECO-CENTRAL</v>
          </cell>
          <cell r="I595" t="str">
            <v>DEPT</v>
          </cell>
        </row>
        <row r="596">
          <cell r="A596" t="str">
            <v>WHZP23</v>
          </cell>
          <cell r="B596" t="str">
            <v>MAINT PLANNING</v>
          </cell>
          <cell r="C596" t="str">
            <v>Non DAEC</v>
          </cell>
          <cell r="F596" t="str">
            <v>WM7AVC</v>
          </cell>
          <cell r="G596" t="str">
            <v>ED</v>
          </cell>
          <cell r="H596" t="str">
            <v>OH OPS-CEDAR RAPIDS</v>
          </cell>
          <cell r="I596" t="str">
            <v>DEPT</v>
          </cell>
        </row>
        <row r="597">
          <cell r="A597" t="str">
            <v>WJ7XCD</v>
          </cell>
          <cell r="B597" t="str">
            <v>OVRHD OPS WEST OFF</v>
          </cell>
          <cell r="C597" t="str">
            <v>Non DAEC</v>
          </cell>
          <cell r="F597" t="str">
            <v>WMJG3S</v>
          </cell>
          <cell r="G597" t="str">
            <v>ED</v>
          </cell>
          <cell r="H597" t="str">
            <v>UNDGR OPS CENT OFF</v>
          </cell>
          <cell r="I597" t="str">
            <v>DEPT</v>
          </cell>
        </row>
        <row r="598">
          <cell r="A598" t="str">
            <v>WJJ4KT</v>
          </cell>
          <cell r="B598" t="str">
            <v>TRANSCO</v>
          </cell>
          <cell r="C598" t="str">
            <v>Non DAEC</v>
          </cell>
          <cell r="F598" t="str">
            <v>WNBN8G</v>
          </cell>
          <cell r="G598" t="str">
            <v>ED</v>
          </cell>
          <cell r="H598" t="str">
            <v>MAINT-MARSHALLTOWN</v>
          </cell>
          <cell r="I598" t="str">
            <v>DEPT</v>
          </cell>
        </row>
        <row r="599">
          <cell r="A599" t="str">
            <v>WJRX7S</v>
          </cell>
          <cell r="B599" t="str">
            <v>OVRHD OPS CENT OFF</v>
          </cell>
          <cell r="C599" t="str">
            <v>Non DAEC</v>
          </cell>
          <cell r="F599" t="str">
            <v>WNSZN5</v>
          </cell>
          <cell r="G599" t="str">
            <v>ED</v>
          </cell>
          <cell r="H599" t="str">
            <v>MGR TECH TRAIN &amp; CERT</v>
          </cell>
          <cell r="I599" t="str">
            <v>DEPT</v>
          </cell>
        </row>
        <row r="600">
          <cell r="A600" t="str">
            <v>WKWY9X</v>
          </cell>
          <cell r="B600" t="str">
            <v>MS MAIL GATEWAY</v>
          </cell>
          <cell r="C600" t="str">
            <v>Non DAEC</v>
          </cell>
          <cell r="F600" t="str">
            <v>XDY45W</v>
          </cell>
          <cell r="G600" t="str">
            <v>ED</v>
          </cell>
          <cell r="H600" t="str">
            <v>MAINT-AMES</v>
          </cell>
          <cell r="I600" t="str">
            <v>DEPT</v>
          </cell>
        </row>
        <row r="601">
          <cell r="A601" t="str">
            <v>WM44C2</v>
          </cell>
          <cell r="B601" t="str">
            <v>LINECO-CENTRAL</v>
          </cell>
          <cell r="C601" t="str">
            <v>Non DAEC</v>
          </cell>
          <cell r="F601" t="str">
            <v>XE4BH6</v>
          </cell>
          <cell r="G601" t="str">
            <v>ED</v>
          </cell>
          <cell r="H601" t="str">
            <v>TM LDR-DIST ENG-MS</v>
          </cell>
          <cell r="I601" t="str">
            <v>DEPT</v>
          </cell>
        </row>
        <row r="602">
          <cell r="A602" t="str">
            <v>WM7AVC</v>
          </cell>
          <cell r="B602" t="str">
            <v>OH OPS-CEDAR RAPIDS</v>
          </cell>
          <cell r="C602" t="str">
            <v>Non DAEC</v>
          </cell>
          <cell r="F602" t="str">
            <v>XEDA21</v>
          </cell>
          <cell r="G602" t="str">
            <v>ED</v>
          </cell>
          <cell r="H602" t="str">
            <v>DIST ENG &amp; STDS OFF</v>
          </cell>
          <cell r="I602" t="str">
            <v>DEPT</v>
          </cell>
        </row>
        <row r="603">
          <cell r="A603" t="str">
            <v>WMJG3S</v>
          </cell>
          <cell r="B603" t="str">
            <v>UNDGR OPS CENT OFF</v>
          </cell>
          <cell r="C603" t="str">
            <v>Non DAEC</v>
          </cell>
          <cell r="F603" t="str">
            <v>XFTAZA</v>
          </cell>
          <cell r="G603" t="str">
            <v>ED</v>
          </cell>
          <cell r="H603" t="str">
            <v>TM LDR DIST ENG-DB</v>
          </cell>
          <cell r="I603" t="str">
            <v>DEPT</v>
          </cell>
        </row>
        <row r="604">
          <cell r="A604" t="str">
            <v>WNBN8G</v>
          </cell>
          <cell r="B604" t="str">
            <v>MAINT-MARSHALLTOWN</v>
          </cell>
          <cell r="C604" t="str">
            <v>Non DAEC</v>
          </cell>
          <cell r="F604" t="str">
            <v>XGMPVK</v>
          </cell>
          <cell r="G604" t="str">
            <v>ED</v>
          </cell>
          <cell r="H604" t="str">
            <v>TM LDR DIST ENG-JN</v>
          </cell>
          <cell r="I604" t="str">
            <v>DEPT</v>
          </cell>
        </row>
        <row r="605">
          <cell r="A605" t="str">
            <v>WNSZN5</v>
          </cell>
          <cell r="B605" t="str">
            <v>MGR TECH TRAIN &amp; CERT</v>
          </cell>
          <cell r="C605" t="str">
            <v>Non DAEC</v>
          </cell>
          <cell r="F605" t="str">
            <v>XHEX1A</v>
          </cell>
          <cell r="G605" t="str">
            <v>ED</v>
          </cell>
          <cell r="H605" t="str">
            <v>TM LDR DIST ENG-MD</v>
          </cell>
          <cell r="I605" t="str">
            <v>DEPT</v>
          </cell>
        </row>
        <row r="606">
          <cell r="A606" t="str">
            <v>XDY45W</v>
          </cell>
          <cell r="B606" t="str">
            <v>MAINT-AMES</v>
          </cell>
          <cell r="C606" t="str">
            <v>Non DAEC</v>
          </cell>
          <cell r="F606" t="str">
            <v>XHYAT8</v>
          </cell>
          <cell r="G606" t="str">
            <v>ED</v>
          </cell>
          <cell r="H606" t="str">
            <v>TRANS &amp; SUB ENG OFF</v>
          </cell>
          <cell r="I606" t="str">
            <v>DEPT</v>
          </cell>
        </row>
        <row r="607">
          <cell r="A607" t="str">
            <v>XE4BH6</v>
          </cell>
          <cell r="B607" t="str">
            <v>TM LDR-DIST ENG-MS</v>
          </cell>
          <cell r="C607" t="str">
            <v>Non DAEC</v>
          </cell>
          <cell r="F607" t="str">
            <v>XJPGZY</v>
          </cell>
          <cell r="G607" t="str">
            <v>ED</v>
          </cell>
          <cell r="H607" t="str">
            <v>TM LDR TRAN &amp; SUB-MD</v>
          </cell>
          <cell r="I607" t="str">
            <v>DEPT</v>
          </cell>
        </row>
        <row r="608">
          <cell r="A608" t="str">
            <v>XEDA21</v>
          </cell>
          <cell r="B608" t="str">
            <v>DIST ENG &amp; STDS OFF</v>
          </cell>
          <cell r="C608" t="str">
            <v>Non DAEC</v>
          </cell>
          <cell r="F608" t="str">
            <v>XKDPZC</v>
          </cell>
          <cell r="G608" t="str">
            <v>ED</v>
          </cell>
          <cell r="H608" t="str">
            <v>TM LDR TRAN &amp; SUB-DB</v>
          </cell>
          <cell r="I608" t="str">
            <v>DEPT</v>
          </cell>
        </row>
        <row r="609">
          <cell r="A609" t="str">
            <v>XFTAZA</v>
          </cell>
          <cell r="B609" t="str">
            <v>TM LDR DIST ENG-DB</v>
          </cell>
          <cell r="C609" t="str">
            <v>Non DAEC</v>
          </cell>
          <cell r="F609" t="str">
            <v>XKGN5M</v>
          </cell>
          <cell r="G609" t="str">
            <v>ED</v>
          </cell>
          <cell r="H609" t="str">
            <v>TM LDR TRAN &amp; SUB-CR</v>
          </cell>
          <cell r="I609" t="str">
            <v>DEPT</v>
          </cell>
        </row>
        <row r="610">
          <cell r="A610" t="str">
            <v>XGMPVK</v>
          </cell>
          <cell r="B610" t="str">
            <v>TM LDR DIST ENG-JN</v>
          </cell>
          <cell r="C610" t="str">
            <v>Non DAEC</v>
          </cell>
          <cell r="F610" t="str">
            <v>XKJXV8</v>
          </cell>
          <cell r="G610" t="str">
            <v>ED</v>
          </cell>
          <cell r="H610" t="str">
            <v>COOR TRAN &amp; STDS-CR</v>
          </cell>
          <cell r="I610" t="str">
            <v>DEPT</v>
          </cell>
        </row>
        <row r="611">
          <cell r="A611" t="str">
            <v>XHEX1A</v>
          </cell>
          <cell r="B611" t="str">
            <v>TM LDR DIST ENG-MD</v>
          </cell>
          <cell r="C611" t="str">
            <v>Non DAEC</v>
          </cell>
          <cell r="F611" t="str">
            <v>XRK38A</v>
          </cell>
          <cell r="G611" t="str">
            <v>ED</v>
          </cell>
          <cell r="H611" t="str">
            <v>OH OPS-SPIRIT LAKE</v>
          </cell>
          <cell r="I611" t="str">
            <v>DEPT</v>
          </cell>
        </row>
        <row r="612">
          <cell r="A612" t="str">
            <v>XHYAT8</v>
          </cell>
          <cell r="B612" t="str">
            <v>TRANS &amp; SUB ENG OFF</v>
          </cell>
          <cell r="C612" t="str">
            <v>Non DAEC</v>
          </cell>
          <cell r="F612" t="str">
            <v>XSRALK</v>
          </cell>
          <cell r="G612" t="str">
            <v>ED</v>
          </cell>
          <cell r="H612" t="str">
            <v>UG OPS - OTTUMWA</v>
          </cell>
          <cell r="I612" t="str">
            <v>DEPT</v>
          </cell>
        </row>
        <row r="613">
          <cell r="A613" t="str">
            <v>XJPGZY</v>
          </cell>
          <cell r="B613" t="str">
            <v>TM LDR TRAN &amp; SUB-MD</v>
          </cell>
          <cell r="C613" t="str">
            <v>Non DAEC</v>
          </cell>
          <cell r="F613" t="str">
            <v>XSTHB6</v>
          </cell>
          <cell r="G613" t="str">
            <v>ED</v>
          </cell>
          <cell r="H613" t="str">
            <v>CENTERVILLE UG OPS</v>
          </cell>
          <cell r="I613" t="str">
            <v>DEPT</v>
          </cell>
        </row>
        <row r="614">
          <cell r="A614" t="str">
            <v>XK7PLT</v>
          </cell>
          <cell r="B614" t="str">
            <v>ENGINEERING PROJECTS</v>
          </cell>
          <cell r="C614" t="str">
            <v>Non DAEC</v>
          </cell>
          <cell r="F614" t="str">
            <v>XV531H</v>
          </cell>
          <cell r="G614" t="str">
            <v>ED</v>
          </cell>
          <cell r="H614" t="str">
            <v>UG OPS - AMES</v>
          </cell>
          <cell r="I614" t="str">
            <v>DEPT</v>
          </cell>
        </row>
        <row r="615">
          <cell r="A615" t="str">
            <v>XKDPZC</v>
          </cell>
          <cell r="B615" t="str">
            <v>TM LDR TRAN &amp; SUB-DB</v>
          </cell>
          <cell r="C615" t="str">
            <v>Non DAEC</v>
          </cell>
          <cell r="F615" t="str">
            <v>XXXXXX</v>
          </cell>
          <cell r="G615" t="str">
            <v>ED</v>
          </cell>
          <cell r="H615" t="str">
            <v>CIS Projects</v>
          </cell>
          <cell r="I615" t="str">
            <v>DEPT</v>
          </cell>
        </row>
        <row r="616">
          <cell r="A616" t="str">
            <v>XKGN5M</v>
          </cell>
          <cell r="B616" t="str">
            <v>TM LDR TRAN &amp; SUB-CR</v>
          </cell>
          <cell r="C616" t="str">
            <v>Non DAEC</v>
          </cell>
          <cell r="F616" t="str">
            <v>XXXXXX</v>
          </cell>
          <cell r="G616" t="str">
            <v>ED</v>
          </cell>
          <cell r="H616" t="str">
            <v>Cust Care &amp; Prgms</v>
          </cell>
          <cell r="I616" t="str">
            <v>DEPT</v>
          </cell>
        </row>
        <row r="617">
          <cell r="A617" t="str">
            <v>XKJXV8</v>
          </cell>
          <cell r="B617" t="str">
            <v>COOR TRAN &amp; STDS-CR</v>
          </cell>
          <cell r="C617" t="str">
            <v>Non DAEC</v>
          </cell>
          <cell r="F617" t="str">
            <v>XXXXXX</v>
          </cell>
          <cell r="G617" t="str">
            <v>ED</v>
          </cell>
          <cell r="H617" t="str">
            <v>Cust Satisfaction</v>
          </cell>
          <cell r="I617" t="str">
            <v>DEPT</v>
          </cell>
        </row>
        <row r="618">
          <cell r="A618" t="str">
            <v>XL6NHN</v>
          </cell>
          <cell r="B618" t="str">
            <v>THERMAL PERFORMANCE</v>
          </cell>
          <cell r="C618" t="str">
            <v>Non DAEC</v>
          </cell>
          <cell r="F618" t="str">
            <v>XXXXXX</v>
          </cell>
          <cell r="G618" t="str">
            <v>ED</v>
          </cell>
          <cell r="H618" t="str">
            <v>Cust SVC Ctrs Admin</v>
          </cell>
          <cell r="I618" t="str">
            <v>DEPT</v>
          </cell>
        </row>
        <row r="619">
          <cell r="A619" t="str">
            <v>XM9GR6</v>
          </cell>
          <cell r="B619" t="str">
            <v>PLANT PERFORMANCE</v>
          </cell>
          <cell r="C619" t="str">
            <v>Non DAEC</v>
          </cell>
          <cell r="F619" t="str">
            <v>XXXXXX</v>
          </cell>
          <cell r="G619" t="str">
            <v>ED</v>
          </cell>
          <cell r="H619" t="str">
            <v>Maint-Burlington</v>
          </cell>
          <cell r="I619" t="str">
            <v>DEPT</v>
          </cell>
        </row>
        <row r="620">
          <cell r="A620" t="str">
            <v>XN2NXW</v>
          </cell>
          <cell r="B620" t="str">
            <v>RECURRING PROJECTS</v>
          </cell>
          <cell r="C620" t="str">
            <v>Non DAEC</v>
          </cell>
          <cell r="F620" t="str">
            <v>XXXXXX</v>
          </cell>
          <cell r="G620" t="str">
            <v>ED</v>
          </cell>
          <cell r="H620" t="str">
            <v>Maint-Cedar Rapids</v>
          </cell>
          <cell r="I620" t="str">
            <v>DEPT</v>
          </cell>
        </row>
        <row r="621">
          <cell r="A621" t="str">
            <v>XPH4AB</v>
          </cell>
          <cell r="B621" t="str">
            <v>NOX PROJECTS</v>
          </cell>
          <cell r="C621" t="str">
            <v>Non DAEC</v>
          </cell>
          <cell r="F621" t="str">
            <v>XXXXXX</v>
          </cell>
          <cell r="G621" t="str">
            <v>ED</v>
          </cell>
          <cell r="H621" t="str">
            <v>Maint-Creston</v>
          </cell>
          <cell r="I621" t="str">
            <v>DEPT</v>
          </cell>
        </row>
        <row r="622">
          <cell r="A622" t="str">
            <v>XRK38A</v>
          </cell>
          <cell r="B622" t="str">
            <v>OH OPS-SPIRIT LAKE</v>
          </cell>
          <cell r="C622" t="str">
            <v>Non DAEC</v>
          </cell>
          <cell r="F622" t="str">
            <v>XXXXXX</v>
          </cell>
          <cell r="G622" t="str">
            <v>ED</v>
          </cell>
          <cell r="H622" t="str">
            <v>Maint-Oelwein</v>
          </cell>
          <cell r="I622" t="str">
            <v>DEPT</v>
          </cell>
        </row>
        <row r="623">
          <cell r="A623" t="str">
            <v>XSRALK</v>
          </cell>
          <cell r="B623" t="str">
            <v>UG OPS - OTTUMWA</v>
          </cell>
          <cell r="C623" t="str">
            <v>Non DAEC</v>
          </cell>
          <cell r="F623" t="str">
            <v>XXXXXX</v>
          </cell>
          <cell r="G623" t="str">
            <v>ED</v>
          </cell>
          <cell r="H623" t="str">
            <v>Maint-Spirit Lk</v>
          </cell>
          <cell r="I623" t="str">
            <v>DEPT</v>
          </cell>
        </row>
        <row r="624">
          <cell r="A624" t="str">
            <v>XSTHB6</v>
          </cell>
          <cell r="B624" t="str">
            <v>CENTERVILLE UG OPS</v>
          </cell>
          <cell r="C624" t="str">
            <v>Non DAEC</v>
          </cell>
          <cell r="F624" t="str">
            <v>XXXXXX</v>
          </cell>
          <cell r="G624" t="str">
            <v>ED</v>
          </cell>
          <cell r="H624" t="str">
            <v>Predictive Maintenance</v>
          </cell>
          <cell r="I624" t="str">
            <v>DEPT</v>
          </cell>
        </row>
        <row r="625">
          <cell r="A625" t="str">
            <v>XV531H</v>
          </cell>
          <cell r="B625" t="str">
            <v>UG OPS - AMES</v>
          </cell>
          <cell r="C625" t="str">
            <v>Non DAEC</v>
          </cell>
          <cell r="F625" t="str">
            <v>YA4422</v>
          </cell>
          <cell r="G625" t="str">
            <v>ED</v>
          </cell>
          <cell r="H625" t="str">
            <v>UG OPS - MARSHALLTOWN</v>
          </cell>
          <cell r="I625" t="str">
            <v>DEPT</v>
          </cell>
        </row>
        <row r="626">
          <cell r="A626" t="str">
            <v>YA4422</v>
          </cell>
          <cell r="B626" t="str">
            <v>UG OPS - MARSHALLTOWN</v>
          </cell>
          <cell r="C626" t="str">
            <v>Non DAEC</v>
          </cell>
          <cell r="F626" t="str">
            <v>YA9H8Y</v>
          </cell>
          <cell r="G626" t="str">
            <v>ED</v>
          </cell>
          <cell r="H626" t="str">
            <v>UG OPS - CEDAR RAPIDS</v>
          </cell>
          <cell r="I626" t="str">
            <v>DEPT</v>
          </cell>
        </row>
        <row r="627">
          <cell r="A627" t="str">
            <v>YA9H8Y</v>
          </cell>
          <cell r="B627" t="str">
            <v>UG OPS - CEDAR RAPIDS</v>
          </cell>
          <cell r="C627" t="str">
            <v>Non DAEC</v>
          </cell>
          <cell r="F627" t="str">
            <v>YC2HK2</v>
          </cell>
          <cell r="G627" t="str">
            <v>ED</v>
          </cell>
          <cell r="H627" t="str">
            <v>UG OPS - BURLINGTON</v>
          </cell>
          <cell r="I627" t="str">
            <v>DEPT</v>
          </cell>
        </row>
        <row r="628">
          <cell r="A628" t="str">
            <v>YC2HK2</v>
          </cell>
          <cell r="B628" t="str">
            <v>UG OPS - BURLINGTON</v>
          </cell>
          <cell r="C628" t="str">
            <v>Non DAEC</v>
          </cell>
          <cell r="F628" t="str">
            <v>YDTPRR</v>
          </cell>
          <cell r="G628" t="str">
            <v>ED</v>
          </cell>
          <cell r="H628" t="str">
            <v>MAINT-KEOKUK</v>
          </cell>
          <cell r="I628" t="str">
            <v>DEPT</v>
          </cell>
        </row>
        <row r="629">
          <cell r="A629" t="str">
            <v>YDTPRR</v>
          </cell>
          <cell r="B629" t="str">
            <v>MAINT-KEOKUK</v>
          </cell>
          <cell r="C629" t="str">
            <v>Non DAEC</v>
          </cell>
          <cell r="F629" t="str">
            <v>YEKXXF</v>
          </cell>
          <cell r="G629" t="str">
            <v>ED</v>
          </cell>
          <cell r="H629" t="str">
            <v>LINECO-WEST/NO</v>
          </cell>
          <cell r="I629" t="str">
            <v>DEPT</v>
          </cell>
        </row>
        <row r="630">
          <cell r="A630" t="str">
            <v>YEJ6FR</v>
          </cell>
          <cell r="B630" t="str">
            <v>ENDEVOR SOURCE MGMT SUPPORT</v>
          </cell>
          <cell r="C630" t="str">
            <v>Non DAEC</v>
          </cell>
          <cell r="F630" t="str">
            <v>YET69T</v>
          </cell>
          <cell r="G630" t="str">
            <v>ED</v>
          </cell>
          <cell r="H630" t="str">
            <v xml:space="preserve">IES M &amp; A USERS ADMIN      </v>
          </cell>
          <cell r="I630" t="str">
            <v>PROD</v>
          </cell>
        </row>
        <row r="631">
          <cell r="A631" t="str">
            <v>YEJHGD</v>
          </cell>
          <cell r="B631" t="str">
            <v>NON STANDARD SOFTWARE</v>
          </cell>
          <cell r="C631" t="str">
            <v>Non DAEC</v>
          </cell>
          <cell r="F631" t="str">
            <v>YGHBFF</v>
          </cell>
          <cell r="G631" t="str">
            <v>ED</v>
          </cell>
          <cell r="H631" t="str">
            <v>LINECO-CEN/NO</v>
          </cell>
          <cell r="I631" t="str">
            <v>DEPT</v>
          </cell>
        </row>
        <row r="632">
          <cell r="A632" t="str">
            <v>YEKXXF</v>
          </cell>
          <cell r="B632" t="str">
            <v>LINECO-WEST/NO</v>
          </cell>
          <cell r="C632" t="str">
            <v>Non DAEC</v>
          </cell>
          <cell r="F632" t="str">
            <v>YJTCY6</v>
          </cell>
          <cell r="G632" t="str">
            <v>ED</v>
          </cell>
          <cell r="H632" t="str">
            <v/>
          </cell>
          <cell r="I632" t="str">
            <v/>
          </cell>
        </row>
        <row r="633">
          <cell r="A633" t="str">
            <v>YET69T</v>
          </cell>
          <cell r="B633" t="str">
            <v>IES M &amp; A USERS ADMIN</v>
          </cell>
          <cell r="C633" t="str">
            <v>Non DAEC</v>
          </cell>
          <cell r="F633" t="str">
            <v>YJX4VD</v>
          </cell>
          <cell r="G633" t="str">
            <v>ED</v>
          </cell>
          <cell r="H633" t="str">
            <v>LINECO-CEN/SO</v>
          </cell>
          <cell r="I633" t="str">
            <v>DEPT</v>
          </cell>
        </row>
        <row r="634">
          <cell r="A634" t="str">
            <v>YFFDDA</v>
          </cell>
          <cell r="B634" t="str">
            <v>ADMINISTRATIVE SERVICES</v>
          </cell>
          <cell r="C634" t="str">
            <v>Non DAEC</v>
          </cell>
          <cell r="F634" t="str">
            <v>YKEHF4</v>
          </cell>
          <cell r="G634" t="str">
            <v>ED</v>
          </cell>
          <cell r="H634" t="str">
            <v>LINECO-CEN/SO</v>
          </cell>
          <cell r="I634" t="str">
            <v>DEPT</v>
          </cell>
        </row>
        <row r="635">
          <cell r="A635" t="str">
            <v>YFJH51</v>
          </cell>
          <cell r="B635" t="str">
            <v>PRINT OPERATIONS</v>
          </cell>
          <cell r="C635" t="str">
            <v>Non DAEC</v>
          </cell>
          <cell r="F635" t="str">
            <v>YLDGCZ</v>
          </cell>
          <cell r="G635" t="str">
            <v>ED</v>
          </cell>
          <cell r="H635" t="str">
            <v>LINECO-WEST/SO</v>
          </cell>
          <cell r="I635" t="str">
            <v>DEPT</v>
          </cell>
        </row>
        <row r="636">
          <cell r="A636" t="str">
            <v>YGHBFF</v>
          </cell>
          <cell r="B636" t="str">
            <v>LINECO-CEN/NO</v>
          </cell>
          <cell r="C636" t="str">
            <v>Non DAEC</v>
          </cell>
          <cell r="F636" t="str">
            <v>YPNGNF</v>
          </cell>
          <cell r="G636" t="str">
            <v>ED</v>
          </cell>
          <cell r="H636" t="str">
            <v>AMES OFFICE ADMIN</v>
          </cell>
          <cell r="I636" t="str">
            <v>DEPT</v>
          </cell>
        </row>
        <row r="637">
          <cell r="A637" t="str">
            <v>YHKSSC</v>
          </cell>
          <cell r="B637" t="str">
            <v>ADMINISTRATIVE SERVICES</v>
          </cell>
          <cell r="C637" t="str">
            <v>Non DAEC</v>
          </cell>
          <cell r="F637" t="str">
            <v>YT8GFN</v>
          </cell>
          <cell r="G637" t="str">
            <v>ED</v>
          </cell>
          <cell r="H637" t="str">
            <v>TM LDR ELEC PLAN-MD</v>
          </cell>
          <cell r="I637" t="str">
            <v>DEPT</v>
          </cell>
        </row>
        <row r="638">
          <cell r="A638" t="str">
            <v>YHW6M6</v>
          </cell>
          <cell r="B638" t="str">
            <v>ADMINISTRATIVE SERVICES</v>
          </cell>
          <cell r="C638" t="str">
            <v>Non DAEC</v>
          </cell>
          <cell r="F638" t="str">
            <v>YTKNN4</v>
          </cell>
          <cell r="G638" t="str">
            <v>ED</v>
          </cell>
          <cell r="H638" t="str">
            <v>CRESTON OFFICE ADMIN</v>
          </cell>
          <cell r="I638" t="str">
            <v>DEPT</v>
          </cell>
        </row>
        <row r="639">
          <cell r="A639" t="str">
            <v>YHZGV4</v>
          </cell>
          <cell r="B639" t="str">
            <v>ADMINISTRATIVE SERVICES</v>
          </cell>
          <cell r="C639" t="str">
            <v>Non DAEC</v>
          </cell>
          <cell r="F639" t="str">
            <v>YV1NLD</v>
          </cell>
          <cell r="G639" t="str">
            <v>ED</v>
          </cell>
          <cell r="H639" t="str">
            <v>TM LDR ELEC PLAN-CR</v>
          </cell>
          <cell r="I639" t="str">
            <v>DEPT</v>
          </cell>
        </row>
        <row r="640">
          <cell r="A640" t="str">
            <v>YJ83KG</v>
          </cell>
          <cell r="B640" t="str">
            <v>ADMINISTRATIVE SERVICES</v>
          </cell>
          <cell r="C640" t="str">
            <v>Non DAEC</v>
          </cell>
          <cell r="F640" t="str">
            <v>YVCWVT</v>
          </cell>
          <cell r="G640" t="str">
            <v>ED</v>
          </cell>
          <cell r="H640" t="str">
            <v>TM LDR ELEC PLAN-DB</v>
          </cell>
          <cell r="I640" t="str">
            <v>DEPT</v>
          </cell>
        </row>
        <row r="641">
          <cell r="A641" t="str">
            <v>YJTCY6</v>
          </cell>
          <cell r="B641" t="str">
            <v>ADMINISTRATIVE SERVICES</v>
          </cell>
          <cell r="C641" t="str">
            <v>Non DAEC</v>
          </cell>
          <cell r="F641" t="str">
            <v>ZAZPMX</v>
          </cell>
          <cell r="G641" t="str">
            <v>ED</v>
          </cell>
          <cell r="H641" t="str">
            <v>TM LDR MAINT-CR</v>
          </cell>
          <cell r="I641" t="str">
            <v>DEPT</v>
          </cell>
        </row>
        <row r="642">
          <cell r="A642" t="str">
            <v>YJX4VD</v>
          </cell>
          <cell r="B642" t="str">
            <v>LINECO-CEN/SO-1</v>
          </cell>
          <cell r="C642" t="str">
            <v>Non DAEC</v>
          </cell>
          <cell r="F642" t="str">
            <v>ZBT5H7</v>
          </cell>
          <cell r="G642" t="str">
            <v>ED</v>
          </cell>
          <cell r="H642" t="str">
            <v>GM ENER SYS &amp; CONT</v>
          </cell>
          <cell r="I642" t="str">
            <v>DEPT</v>
          </cell>
        </row>
        <row r="643">
          <cell r="A643" t="str">
            <v>YJYFRZ</v>
          </cell>
          <cell r="B643" t="str">
            <v>ADMINISTRATIVE SERVICES</v>
          </cell>
          <cell r="C643" t="str">
            <v>Non DAEC</v>
          </cell>
          <cell r="F643" t="str">
            <v>ZC85FG</v>
          </cell>
          <cell r="G643" t="str">
            <v>ED</v>
          </cell>
          <cell r="H643" t="str">
            <v>I.T.C. PROJECT</v>
          </cell>
          <cell r="I643" t="str">
            <v>DEPT</v>
          </cell>
        </row>
        <row r="644">
          <cell r="A644" t="str">
            <v>YJZNKL</v>
          </cell>
          <cell r="B644" t="str">
            <v>IPACS MANAGER PLANO 3E IPC</v>
          </cell>
          <cell r="C644" t="str">
            <v>Non DAEC</v>
          </cell>
          <cell r="F644" t="str">
            <v>ZDNBCL</v>
          </cell>
          <cell r="G644" t="str">
            <v>ED</v>
          </cell>
          <cell r="H644" t="str">
            <v>OH OPS-CLINTON</v>
          </cell>
          <cell r="I644" t="str">
            <v>DEPT</v>
          </cell>
        </row>
        <row r="645">
          <cell r="A645" t="str">
            <v>YKEHF4</v>
          </cell>
          <cell r="B645" t="str">
            <v>LINECO-CEN/SO-2</v>
          </cell>
          <cell r="C645" t="str">
            <v>Non DAEC</v>
          </cell>
          <cell r="F645" t="str">
            <v>ZEFHHB</v>
          </cell>
          <cell r="G645" t="str">
            <v>ED</v>
          </cell>
          <cell r="H645" t="str">
            <v>MGR PLAN &amp; MAINT-MD</v>
          </cell>
          <cell r="I645" t="str">
            <v>DEPT</v>
          </cell>
        </row>
        <row r="646">
          <cell r="A646" t="str">
            <v>YLDGCZ</v>
          </cell>
          <cell r="B646" t="str">
            <v>LINECO-WEST/SO</v>
          </cell>
          <cell r="C646" t="str">
            <v>Non DAEC</v>
          </cell>
          <cell r="F646" t="str">
            <v>ZEM4T9</v>
          </cell>
          <cell r="G646" t="str">
            <v>ED</v>
          </cell>
          <cell r="H646" t="str">
            <v>MGR MEAS &amp; REG-WEST</v>
          </cell>
          <cell r="I646" t="str">
            <v>DEPT</v>
          </cell>
        </row>
        <row r="647">
          <cell r="A647" t="str">
            <v>YPNGNF</v>
          </cell>
          <cell r="B647" t="str">
            <v>AMES OFFICE ADMIN</v>
          </cell>
          <cell r="C647" t="str">
            <v>Non DAEC</v>
          </cell>
          <cell r="F647" t="str">
            <v>ZF34RJ</v>
          </cell>
          <cell r="G647" t="str">
            <v>ED</v>
          </cell>
          <cell r="H647" t="str">
            <v>MGR MEAS &amp; REG-EAST</v>
          </cell>
          <cell r="I647" t="str">
            <v>DEPT</v>
          </cell>
        </row>
        <row r="648">
          <cell r="A648" t="str">
            <v>YT8GFN</v>
          </cell>
          <cell r="B648" t="str">
            <v>TM LDR ELEC PLAN-MD</v>
          </cell>
          <cell r="C648" t="str">
            <v>Non DAEC</v>
          </cell>
          <cell r="F648" t="str">
            <v>ZH45E7</v>
          </cell>
          <cell r="G648" t="str">
            <v>ED</v>
          </cell>
          <cell r="H648" t="str">
            <v>MGR ENG &amp; STDS-CR</v>
          </cell>
          <cell r="I648" t="str">
            <v>DEPT</v>
          </cell>
        </row>
        <row r="649">
          <cell r="A649" t="str">
            <v>YTKNN4</v>
          </cell>
          <cell r="B649" t="str">
            <v>CRESTON OFFICE ADMIN</v>
          </cell>
          <cell r="C649" t="str">
            <v>Non DAEC</v>
          </cell>
          <cell r="F649" t="str">
            <v>ZLXPA7</v>
          </cell>
          <cell r="G649" t="str">
            <v>ED</v>
          </cell>
          <cell r="H649" t="str">
            <v>CRESTON OH OPS</v>
          </cell>
          <cell r="I649" t="str">
            <v>DEPT</v>
          </cell>
        </row>
        <row r="650">
          <cell r="A650" t="str">
            <v>YV1NLD</v>
          </cell>
          <cell r="B650" t="str">
            <v>TM LDR ELEC PLAN-CR - 1503</v>
          </cell>
          <cell r="C650" t="str">
            <v>Non DAEC</v>
          </cell>
          <cell r="F650" t="str">
            <v>ZMNXFX</v>
          </cell>
          <cell r="G650" t="str">
            <v>ED</v>
          </cell>
          <cell r="H650" t="str">
            <v>CENTERVILLE OH OPS</v>
          </cell>
          <cell r="I650" t="str">
            <v>DEPT</v>
          </cell>
        </row>
        <row r="651">
          <cell r="A651" t="str">
            <v>YVCWVT</v>
          </cell>
          <cell r="B651" t="str">
            <v>TM LDR ELEC PLAN-DB</v>
          </cell>
          <cell r="C651" t="str">
            <v>Non DAEC</v>
          </cell>
          <cell r="F651" t="str">
            <v>ZMZN86</v>
          </cell>
          <cell r="G651" t="str">
            <v>ED</v>
          </cell>
          <cell r="H651" t="str">
            <v>TM LDR ELEC METER-CR</v>
          </cell>
          <cell r="I651" t="str">
            <v>DEPT</v>
          </cell>
        </row>
        <row r="652">
          <cell r="A652" t="str">
            <v>ZAZPMX</v>
          </cell>
          <cell r="B652" t="str">
            <v>TM LDR MAINT-CR</v>
          </cell>
          <cell r="C652" t="str">
            <v>Non DAEC</v>
          </cell>
          <cell r="F652" t="str">
            <v>ZNF4LL</v>
          </cell>
          <cell r="G652" t="str">
            <v>ED</v>
          </cell>
          <cell r="H652" t="str">
            <v>TM LDR METER-MASON</v>
          </cell>
          <cell r="I652" t="str">
            <v>DEPT</v>
          </cell>
        </row>
        <row r="653">
          <cell r="A653" t="str">
            <v>ZBT5H7</v>
          </cell>
          <cell r="B653" t="str">
            <v>GM ENER SYS &amp; CONT</v>
          </cell>
          <cell r="C653" t="str">
            <v>Non DAEC</v>
          </cell>
          <cell r="F653" t="str">
            <v>ZTFAAZ</v>
          </cell>
          <cell r="G653" t="str">
            <v>ED</v>
          </cell>
          <cell r="H653" t="str">
            <v>TM LDR ELEC METER-MD</v>
          </cell>
          <cell r="I653" t="str">
            <v>DEPT</v>
          </cell>
        </row>
        <row r="654">
          <cell r="A654" t="str">
            <v>ZBZJP4</v>
          </cell>
          <cell r="B654" t="str">
            <v>GENERATION DISPATCH</v>
          </cell>
          <cell r="C654" t="str">
            <v>Non DAEC</v>
          </cell>
          <cell r="F654" t="str">
            <v>1JAWMW</v>
          </cell>
          <cell r="G654" t="str">
            <v>ERPCC</v>
          </cell>
          <cell r="H654" t="str">
            <v xml:space="preserve">WP&amp;L USAGE                 </v>
          </cell>
          <cell r="I654" t="str">
            <v>PROD</v>
          </cell>
        </row>
        <row r="655">
          <cell r="A655" t="str">
            <v>ZC85FG</v>
          </cell>
          <cell r="B655" t="str">
            <v>I.T.C. PROJECT</v>
          </cell>
          <cell r="C655" t="str">
            <v>Non DAEC</v>
          </cell>
          <cell r="F655" t="str">
            <v>2D8XX5</v>
          </cell>
          <cell r="G655" t="str">
            <v>ERPCC</v>
          </cell>
          <cell r="H655" t="str">
            <v>SUPPLYCHAIN CS PRJCT</v>
          </cell>
          <cell r="I655" t="str">
            <v>DEPT</v>
          </cell>
        </row>
        <row r="656">
          <cell r="A656" t="str">
            <v>ZCH4ZB</v>
          </cell>
          <cell r="B656" t="str">
            <v>BULK POWER TRADING</v>
          </cell>
          <cell r="C656" t="str">
            <v>Non DAEC</v>
          </cell>
          <cell r="F656" t="str">
            <v>3LFN4J</v>
          </cell>
          <cell r="G656" t="str">
            <v>ERPCC</v>
          </cell>
          <cell r="H656" t="str">
            <v xml:space="preserve">PR SUPPLY                  </v>
          </cell>
          <cell r="I656" t="str">
            <v>PROD</v>
          </cell>
        </row>
        <row r="657">
          <cell r="A657" t="str">
            <v>ZDNBCL</v>
          </cell>
          <cell r="B657" t="str">
            <v>OH OPS-CLINTON</v>
          </cell>
          <cell r="C657" t="str">
            <v>Non DAEC</v>
          </cell>
          <cell r="F657" t="str">
            <v>4JJE3Y</v>
          </cell>
          <cell r="G657" t="str">
            <v>ERPCC</v>
          </cell>
          <cell r="H657" t="str">
            <v>IEC SERVCO HRIS</v>
          </cell>
          <cell r="I657" t="str">
            <v>PROD</v>
          </cell>
        </row>
        <row r="658">
          <cell r="A658" t="str">
            <v>ZEFHHB</v>
          </cell>
          <cell r="B658" t="str">
            <v>MGR PLAN &amp; MAINT-MD</v>
          </cell>
          <cell r="C658" t="str">
            <v>Non DAEC</v>
          </cell>
          <cell r="F658" t="str">
            <v>4TK81W</v>
          </cell>
          <cell r="G658" t="str">
            <v>ERPCC</v>
          </cell>
          <cell r="H658" t="str">
            <v>IEC SERVCO MMIS</v>
          </cell>
          <cell r="I658" t="str">
            <v>PROD</v>
          </cell>
        </row>
        <row r="659">
          <cell r="A659" t="str">
            <v>ZEM4T9</v>
          </cell>
          <cell r="B659" t="str">
            <v>MGR MEAS &amp; REG-WEST</v>
          </cell>
          <cell r="C659" t="str">
            <v>Non DAEC</v>
          </cell>
          <cell r="F659" t="str">
            <v>7B37NH</v>
          </cell>
          <cell r="G659" t="str">
            <v>ERPCC</v>
          </cell>
          <cell r="H659" t="str">
            <v xml:space="preserve">IPC HR USAGE               </v>
          </cell>
          <cell r="I659" t="str">
            <v>PROD</v>
          </cell>
        </row>
        <row r="660">
          <cell r="A660" t="str">
            <v>ZF34RJ</v>
          </cell>
          <cell r="B660" t="str">
            <v>MGR MEAS &amp; REG-EAST</v>
          </cell>
          <cell r="C660" t="str">
            <v>Non DAEC</v>
          </cell>
          <cell r="F660" t="str">
            <v>7T72B1</v>
          </cell>
          <cell r="G660" t="str">
            <v>ERPCC</v>
          </cell>
          <cell r="H660" t="str">
            <v>IEC SERVCO GL</v>
          </cell>
          <cell r="I660" t="str">
            <v>PROD</v>
          </cell>
        </row>
        <row r="661">
          <cell r="A661" t="str">
            <v>ZH45E7</v>
          </cell>
          <cell r="B661" t="str">
            <v>MGR ENG &amp; STDS-CR</v>
          </cell>
          <cell r="C661" t="str">
            <v>Non DAEC</v>
          </cell>
          <cell r="F661" t="str">
            <v>8C1S8C</v>
          </cell>
          <cell r="G661" t="str">
            <v>ERPCC</v>
          </cell>
          <cell r="H661" t="str">
            <v xml:space="preserve">IPC GL USAGE               </v>
          </cell>
          <cell r="I661" t="str">
            <v>PROD</v>
          </cell>
        </row>
        <row r="662">
          <cell r="A662" t="str">
            <v>ZK2F5D</v>
          </cell>
          <cell r="B662" t="str">
            <v>GM GAS TRDNG &amp; DISP</v>
          </cell>
          <cell r="C662" t="str">
            <v>Non DAEC</v>
          </cell>
          <cell r="F662" t="str">
            <v>8JWXJA</v>
          </cell>
          <cell r="G662" t="str">
            <v>ERPCC</v>
          </cell>
          <cell r="H662" t="str">
            <v xml:space="preserve">IPC PROPERTY USAGE         </v>
          </cell>
          <cell r="I662" t="str">
            <v>PROD</v>
          </cell>
        </row>
        <row r="663">
          <cell r="A663" t="str">
            <v>ZLXPA7</v>
          </cell>
          <cell r="B663" t="str">
            <v>CRESTON OH OPS</v>
          </cell>
          <cell r="C663" t="str">
            <v>Non DAEC</v>
          </cell>
          <cell r="F663" t="str">
            <v>9PGW9G</v>
          </cell>
          <cell r="G663" t="str">
            <v>ERPCC</v>
          </cell>
          <cell r="H663" t="str">
            <v xml:space="preserve">IPC MMIS USAGE             </v>
          </cell>
          <cell r="I663" t="str">
            <v>PROD</v>
          </cell>
        </row>
        <row r="664">
          <cell r="A664" t="str">
            <v>ZMNXFX</v>
          </cell>
          <cell r="B664" t="str">
            <v>CENTERVILLE OH OPS</v>
          </cell>
          <cell r="C664" t="str">
            <v>Non DAEC</v>
          </cell>
          <cell r="F664" t="str">
            <v>BT1V3P</v>
          </cell>
          <cell r="G664" t="str">
            <v>ERPCC</v>
          </cell>
          <cell r="H664" t="str">
            <v>General Ledger Sys</v>
          </cell>
          <cell r="I664" t="str">
            <v>PROD</v>
          </cell>
        </row>
        <row r="665">
          <cell r="A665" t="str">
            <v>ZMZN86</v>
          </cell>
          <cell r="B665" t="str">
            <v>TM LDR ELEC METER-CR</v>
          </cell>
          <cell r="C665" t="str">
            <v>Non DAEC</v>
          </cell>
          <cell r="F665" t="str">
            <v>BVJGH3</v>
          </cell>
          <cell r="G665" t="str">
            <v>ERPCC</v>
          </cell>
          <cell r="H665" t="str">
            <v>General Ledger Sys DVLPMT</v>
          </cell>
          <cell r="I665" t="str">
            <v>DVLP</v>
          </cell>
        </row>
        <row r="666">
          <cell r="A666" t="str">
            <v>ZNF4LL</v>
          </cell>
          <cell r="B666" t="str">
            <v>TM LDR METER-MASON</v>
          </cell>
          <cell r="C666" t="str">
            <v>Non DAEC</v>
          </cell>
          <cell r="F666" t="str">
            <v>CPKZLV</v>
          </cell>
          <cell r="G666" t="str">
            <v>ERPCC</v>
          </cell>
          <cell r="H666" t="str">
            <v>Materials Mgmt Sys</v>
          </cell>
          <cell r="I666" t="str">
            <v>PROD</v>
          </cell>
        </row>
        <row r="667">
          <cell r="A667" t="str">
            <v>ZTFAAZ</v>
          </cell>
          <cell r="B667" t="str">
            <v>TM LDR ELEC METER-MD</v>
          </cell>
          <cell r="C667" t="str">
            <v>Non DAEC</v>
          </cell>
          <cell r="F667" t="str">
            <v>CPXXVF</v>
          </cell>
          <cell r="G667" t="str">
            <v>ERPCC</v>
          </cell>
          <cell r="H667" t="str">
            <v>Materials Mgmt Sys DVLPMT</v>
          </cell>
          <cell r="I667" t="str">
            <v>DVLP</v>
          </cell>
        </row>
        <row r="668">
          <cell r="A668" t="str">
            <v>ZHDZ8E</v>
          </cell>
          <cell r="B668" t="str">
            <v xml:space="preserve">CID 3-TO-2 DEVELOPMENT        </v>
          </cell>
          <cell r="C668" t="str">
            <v>Non DAEC</v>
          </cell>
          <cell r="F668" t="str">
            <v>CTBZRL</v>
          </cell>
          <cell r="G668" t="str">
            <v>ERPCC</v>
          </cell>
          <cell r="H668" t="str">
            <v>UTILITY ACCOUNTING - IES</v>
          </cell>
          <cell r="I668" t="str">
            <v>DEPT</v>
          </cell>
        </row>
        <row r="669">
          <cell r="A669" t="str">
            <v>WNEGTC</v>
          </cell>
          <cell r="B669" t="str">
            <v xml:space="preserve">NACOS-ALLIANT CORP DIV        </v>
          </cell>
          <cell r="C669" t="str">
            <v>Non DAEC</v>
          </cell>
          <cell r="F669" t="str">
            <v>CTH9RH</v>
          </cell>
          <cell r="G669" t="str">
            <v>ERPCC</v>
          </cell>
          <cell r="H669" t="str">
            <v>INTERAL AUDITS    -0700</v>
          </cell>
          <cell r="I669" t="str">
            <v>DEPT</v>
          </cell>
        </row>
        <row r="670">
          <cell r="A670" t="str">
            <v>SMH1LT</v>
          </cell>
          <cell r="B670" t="str">
            <v xml:space="preserve">NACOS-ALLIANT ENERGY DEL      </v>
          </cell>
          <cell r="C670" t="str">
            <v>Non DAEC</v>
          </cell>
          <cell r="F670" t="str">
            <v>DAEX5M</v>
          </cell>
          <cell r="G670" t="str">
            <v>ERPCC</v>
          </cell>
          <cell r="H670" t="str">
            <v>MGR SHAREOWNER SERV</v>
          </cell>
          <cell r="I670" t="str">
            <v>DEPT</v>
          </cell>
        </row>
        <row r="671">
          <cell r="A671" t="str">
            <v>WNELHZ</v>
          </cell>
          <cell r="B671" t="str">
            <v xml:space="preserve">NACOS-ALLIANT M&amp;A             </v>
          </cell>
          <cell r="C671" t="str">
            <v>Non DAEC</v>
          </cell>
          <cell r="F671" t="str">
            <v>DC1Y11</v>
          </cell>
          <cell r="G671" t="str">
            <v>ERPCC</v>
          </cell>
          <cell r="H671" t="str">
            <v>Prjct Actvty Bdgtng DVLPMT</v>
          </cell>
          <cell r="I671" t="str">
            <v>DVLP</v>
          </cell>
        </row>
        <row r="672">
          <cell r="A672" t="str">
            <v>SMAVFK</v>
          </cell>
          <cell r="B672" t="str">
            <v xml:space="preserve">NACOS-ALLIANT INF             </v>
          </cell>
          <cell r="C672" t="str">
            <v>Non DAEC</v>
          </cell>
          <cell r="F672" t="str">
            <v>DCFT4N</v>
          </cell>
          <cell r="G672" t="str">
            <v>ERPCC</v>
          </cell>
          <cell r="H672" t="str">
            <v>Prjct Actvty Bdgtng</v>
          </cell>
          <cell r="I672" t="str">
            <v>PROD</v>
          </cell>
        </row>
        <row r="673">
          <cell r="A673" t="str">
            <v>SD56NJ</v>
          </cell>
          <cell r="B673" t="str">
            <v xml:space="preserve">NACOS-ALLIANT GENERATION      </v>
          </cell>
          <cell r="C673" t="str">
            <v>DAEC</v>
          </cell>
          <cell r="F673" t="str">
            <v>DD21XV</v>
          </cell>
          <cell r="G673" t="str">
            <v>ERPCC</v>
          </cell>
          <cell r="H673" t="str">
            <v>VP TREASURY/SEC OFF</v>
          </cell>
          <cell r="I673" t="str">
            <v>DEPT</v>
          </cell>
        </row>
        <row r="674">
          <cell r="A674" t="str">
            <v>NJ5FEV</v>
          </cell>
          <cell r="B674" t="str">
            <v xml:space="preserve">NACOS-ALLIANT GEN INF         </v>
          </cell>
          <cell r="C674" t="str">
            <v>DAEC</v>
          </cell>
          <cell r="F674" t="str">
            <v>DF3DL5</v>
          </cell>
          <cell r="G674" t="str">
            <v>ERPCC</v>
          </cell>
          <cell r="H674" t="str">
            <v>STRAT PROJECTS OFF</v>
          </cell>
          <cell r="I674" t="str">
            <v>DEPT</v>
          </cell>
        </row>
        <row r="675">
          <cell r="A675" t="str">
            <v>PJ6T25</v>
          </cell>
          <cell r="B675" t="str">
            <v>Finance T558* SAS Jobs</v>
          </cell>
          <cell r="C675" t="str">
            <v>Non DAEC</v>
          </cell>
          <cell r="F675" t="str">
            <v>DG57LC</v>
          </cell>
          <cell r="G675" t="str">
            <v>ERPCC</v>
          </cell>
          <cell r="H675" t="str">
            <v>Time Entry</v>
          </cell>
          <cell r="I675" t="str">
            <v>PROD</v>
          </cell>
        </row>
        <row r="676">
          <cell r="A676" t="str">
            <v>WP692H</v>
          </cell>
          <cell r="B676" t="str">
            <v xml:space="preserve">NACOS-APPLICATION SVCS        </v>
          </cell>
          <cell r="C676" t="str">
            <v>DAEC</v>
          </cell>
          <cell r="F676" t="str">
            <v>DHC2X2</v>
          </cell>
          <cell r="G676" t="str">
            <v>ERPCC</v>
          </cell>
          <cell r="H676" t="str">
            <v>TOTAL COMPENSATION-0351</v>
          </cell>
          <cell r="I676" t="str">
            <v>DEPT</v>
          </cell>
        </row>
        <row r="677">
          <cell r="A677" t="str">
            <v>WNLXHW</v>
          </cell>
          <cell r="B677" t="str">
            <v xml:space="preserve">NACOS-DISTRIBUTED SYSTEMS     </v>
          </cell>
          <cell r="C677" t="str">
            <v>DAEC</v>
          </cell>
          <cell r="F677" t="str">
            <v>DJF7TV</v>
          </cell>
          <cell r="G677" t="str">
            <v>ERPCC</v>
          </cell>
          <cell r="H677" t="str">
            <v>EX VP CFO OFFICE  -0101</v>
          </cell>
          <cell r="I677" t="str">
            <v>DEPT</v>
          </cell>
        </row>
        <row r="678">
          <cell r="F678" t="str">
            <v>DM6G3C</v>
          </cell>
          <cell r="G678" t="str">
            <v>ERPCC</v>
          </cell>
          <cell r="H678" t="str">
            <v>SUPPLYCHAIN CS SRCNG</v>
          </cell>
          <cell r="I678" t="str">
            <v>DEPT</v>
          </cell>
        </row>
        <row r="679">
          <cell r="F679" t="str">
            <v>DN29GX</v>
          </cell>
          <cell r="G679" t="str">
            <v>ERPCC</v>
          </cell>
          <cell r="H679" t="str">
            <v>WPL Human Resources</v>
          </cell>
          <cell r="I679" t="str">
            <v>PROD</v>
          </cell>
        </row>
        <row r="680">
          <cell r="F680" t="str">
            <v>DNR1BP</v>
          </cell>
          <cell r="G680" t="str">
            <v>ERPCC</v>
          </cell>
          <cell r="H680" t="str">
            <v>Walkr Interactv Sys</v>
          </cell>
          <cell r="I680" t="str">
            <v>PROD</v>
          </cell>
        </row>
        <row r="681">
          <cell r="F681" t="str">
            <v>DNW7BM</v>
          </cell>
          <cell r="G681" t="str">
            <v>ERPCC</v>
          </cell>
          <cell r="H681" t="str">
            <v>Walkr Interactv Sys DVLPMT</v>
          </cell>
          <cell r="I681" t="str">
            <v>DVLP</v>
          </cell>
        </row>
        <row r="682">
          <cell r="F682" t="str">
            <v>DNXEHL</v>
          </cell>
          <cell r="G682" t="str">
            <v>ERPCC</v>
          </cell>
          <cell r="H682" t="str">
            <v>WPL Budget System</v>
          </cell>
          <cell r="I682" t="str">
            <v>PROD</v>
          </cell>
        </row>
        <row r="683">
          <cell r="F683" t="str">
            <v>DNZ6GY</v>
          </cell>
          <cell r="G683" t="str">
            <v>ERPCC</v>
          </cell>
          <cell r="H683" t="str">
            <v>WPL Budget System DVLPMT</v>
          </cell>
          <cell r="I683" t="str">
            <v>DVLP</v>
          </cell>
        </row>
        <row r="684">
          <cell r="F684" t="str">
            <v>DPPGVM</v>
          </cell>
          <cell r="G684" t="str">
            <v>ERPCC</v>
          </cell>
          <cell r="H684" t="str">
            <v>WPL Human Resources DVLPMT</v>
          </cell>
          <cell r="I684" t="str">
            <v>DVLP</v>
          </cell>
        </row>
        <row r="685">
          <cell r="F685" t="str">
            <v>DPSHFB</v>
          </cell>
          <cell r="G685" t="str">
            <v>ERPCC</v>
          </cell>
          <cell r="H685" t="str">
            <v>Labor Distrib Sys</v>
          </cell>
          <cell r="I685" t="str">
            <v>PROD</v>
          </cell>
        </row>
        <row r="686">
          <cell r="F686" t="str">
            <v>HNFG8T</v>
          </cell>
          <cell r="G686" t="str">
            <v>ERPCC</v>
          </cell>
          <cell r="H686" t="str">
            <v>Utility Accounting - Wpl</v>
          </cell>
          <cell r="I686" t="str">
            <v>DEPT</v>
          </cell>
        </row>
        <row r="687">
          <cell r="F687" t="str">
            <v>HPXG22</v>
          </cell>
          <cell r="G687" t="str">
            <v>ERPCC</v>
          </cell>
          <cell r="H687" t="str">
            <v>Corporate Accounting - Tax</v>
          </cell>
          <cell r="I687" t="str">
            <v>DEPT</v>
          </cell>
        </row>
        <row r="688">
          <cell r="F688" t="str">
            <v>MC1JGW</v>
          </cell>
          <cell r="G688" t="str">
            <v>ERPCC</v>
          </cell>
          <cell r="H688" t="str">
            <v>SHAREHOLDERS</v>
          </cell>
          <cell r="I688" t="str">
            <v>PROD</v>
          </cell>
        </row>
        <row r="689">
          <cell r="F689" t="str">
            <v>MCE7DK</v>
          </cell>
          <cell r="G689" t="str">
            <v>ERPCC</v>
          </cell>
          <cell r="H689" t="str">
            <v>KEYMASTER</v>
          </cell>
          <cell r="I689" t="str">
            <v>PROD</v>
          </cell>
        </row>
        <row r="690">
          <cell r="F690" t="str">
            <v>MCPABN</v>
          </cell>
          <cell r="G690" t="str">
            <v>ERPCC</v>
          </cell>
          <cell r="H690" t="str">
            <v>KEYMASTER DVLPMT</v>
          </cell>
          <cell r="I690" t="str">
            <v>DVLP</v>
          </cell>
        </row>
        <row r="691">
          <cell r="F691" t="str">
            <v>MDLNGB</v>
          </cell>
          <cell r="G691" t="str">
            <v>ERPCC</v>
          </cell>
          <cell r="H691" t="str">
            <v>SHAREHOLDERS DVLPMT</v>
          </cell>
          <cell r="I691" t="str">
            <v>DVLP</v>
          </cell>
        </row>
        <row r="692">
          <cell r="F692" t="str">
            <v>NDPLVV</v>
          </cell>
          <cell r="G692" t="str">
            <v>ERPCC</v>
          </cell>
          <cell r="H692" t="str">
            <v>UTILITY PLANT IN SVC</v>
          </cell>
          <cell r="I692" t="str">
            <v>PROD</v>
          </cell>
        </row>
        <row r="693">
          <cell r="F693" t="str">
            <v>NDSPVT</v>
          </cell>
          <cell r="G693" t="str">
            <v>ERPCC</v>
          </cell>
          <cell r="H693" t="str">
            <v>UTILITY PLANT IN SVC DV</v>
          </cell>
          <cell r="I693" t="str">
            <v>DVLP</v>
          </cell>
        </row>
        <row r="694">
          <cell r="F694" t="str">
            <v>NH2AH2</v>
          </cell>
          <cell r="G694" t="str">
            <v>ERPCC</v>
          </cell>
          <cell r="H694" t="str">
            <v>GENERAL LEDGER DVLPMT</v>
          </cell>
          <cell r="I694" t="str">
            <v>DVLP</v>
          </cell>
        </row>
        <row r="695">
          <cell r="F695" t="str">
            <v>NHLGB9</v>
          </cell>
          <cell r="G695" t="str">
            <v>ERPCC</v>
          </cell>
          <cell r="H695" t="str">
            <v xml:space="preserve">AOPARS DVLPMT              </v>
          </cell>
          <cell r="I695" t="str">
            <v>DVLP</v>
          </cell>
        </row>
        <row r="696">
          <cell r="F696" t="str">
            <v>NHNKB8</v>
          </cell>
          <cell r="G696" t="str">
            <v>ERPCC</v>
          </cell>
          <cell r="H696" t="str">
            <v>GENERAL LEDGER</v>
          </cell>
          <cell r="I696" t="str">
            <v>PROD</v>
          </cell>
        </row>
        <row r="697">
          <cell r="F697" t="str">
            <v>NJ21HA</v>
          </cell>
          <cell r="G697" t="str">
            <v>ERPCC</v>
          </cell>
          <cell r="H697" t="str">
            <v>MMIS</v>
          </cell>
          <cell r="I697" t="str">
            <v>PROD</v>
          </cell>
        </row>
        <row r="698">
          <cell r="F698" t="str">
            <v>NJ8WFK</v>
          </cell>
          <cell r="G698" t="str">
            <v>ERPCC</v>
          </cell>
          <cell r="H698" t="str">
            <v>MMIS DVLPMT</v>
          </cell>
          <cell r="I698" t="str">
            <v>DVLP</v>
          </cell>
        </row>
        <row r="699">
          <cell r="F699" t="str">
            <v>NJK3N1</v>
          </cell>
          <cell r="G699" t="str">
            <v>ERPCC</v>
          </cell>
          <cell r="H699" t="str">
            <v>PROPERTY RECORDS</v>
          </cell>
          <cell r="I699" t="str">
            <v>PROD</v>
          </cell>
        </row>
        <row r="700">
          <cell r="F700" t="str">
            <v>NJM839</v>
          </cell>
          <cell r="G700" t="str">
            <v>ERPCC</v>
          </cell>
          <cell r="H700" t="str">
            <v>PROPERTY RECORDS DVLPMT</v>
          </cell>
          <cell r="I700" t="str">
            <v>DVLP</v>
          </cell>
        </row>
        <row r="701">
          <cell r="F701" t="str">
            <v>NK4EBP</v>
          </cell>
          <cell r="G701" t="str">
            <v>ERPCC</v>
          </cell>
          <cell r="H701" t="str">
            <v>HRIS DVLPMT</v>
          </cell>
          <cell r="I701" t="str">
            <v>DVLP</v>
          </cell>
        </row>
        <row r="702">
          <cell r="F702" t="str">
            <v>NKPZ2H</v>
          </cell>
          <cell r="G702" t="str">
            <v>ERPCC</v>
          </cell>
          <cell r="H702" t="str">
            <v>HRIS</v>
          </cell>
          <cell r="I702" t="str">
            <v>PROD</v>
          </cell>
        </row>
        <row r="703">
          <cell r="F703" t="str">
            <v>SMZNZX</v>
          </cell>
          <cell r="G703" t="str">
            <v>ERPCC</v>
          </cell>
          <cell r="H703" t="str">
            <v>BUS UNIT HR OFFICE</v>
          </cell>
          <cell r="I703" t="str">
            <v>DEPT</v>
          </cell>
        </row>
        <row r="704">
          <cell r="F704" t="str">
            <v>SNRW5L</v>
          </cell>
          <cell r="G704" t="str">
            <v>ERPCC</v>
          </cell>
          <cell r="H704" t="str">
            <v>EMP &amp; ORG DEVELOPMNT</v>
          </cell>
          <cell r="I704" t="str">
            <v>DEPT</v>
          </cell>
        </row>
        <row r="705">
          <cell r="F705" t="str">
            <v>SRRHD7</v>
          </cell>
          <cell r="G705" t="str">
            <v>ERPCC</v>
          </cell>
          <cell r="H705" t="str">
            <v>HRIS</v>
          </cell>
          <cell r="I705" t="str">
            <v>DEPT</v>
          </cell>
        </row>
        <row r="706">
          <cell r="F706" t="str">
            <v>STPC83</v>
          </cell>
          <cell r="G706" t="str">
            <v>ERPCC</v>
          </cell>
          <cell r="H706" t="str">
            <v xml:space="preserve">WPL BILLABLE               </v>
          </cell>
          <cell r="I706" t="str">
            <v>DEPT</v>
          </cell>
        </row>
        <row r="707">
          <cell r="F707" t="str">
            <v>TBZHM3</v>
          </cell>
          <cell r="G707" t="str">
            <v>ERPCC</v>
          </cell>
          <cell r="H707" t="str">
            <v>VP CHIEF ACCTG/FINAN</v>
          </cell>
          <cell r="I707" t="str">
            <v>DEPT</v>
          </cell>
        </row>
        <row r="708">
          <cell r="F708" t="str">
            <v>TCRPTS</v>
          </cell>
          <cell r="G708" t="str">
            <v>ERPCC</v>
          </cell>
          <cell r="H708" t="str">
            <v>ASST CNTRLR CORP OFF</v>
          </cell>
          <cell r="I708" t="str">
            <v>DEPT</v>
          </cell>
        </row>
        <row r="709">
          <cell r="F709" t="str">
            <v>TFFBHG</v>
          </cell>
          <cell r="G709" t="str">
            <v>ERPCC</v>
          </cell>
          <cell r="H709" t="str">
            <v>CORPORATE TAX</v>
          </cell>
          <cell r="I709" t="str">
            <v>DEPT</v>
          </cell>
        </row>
        <row r="710">
          <cell r="F710" t="str">
            <v>TG3XRP</v>
          </cell>
          <cell r="G710" t="str">
            <v>ERPCC</v>
          </cell>
          <cell r="H710" t="str">
            <v>INTERGRATED BUS PROC</v>
          </cell>
          <cell r="I710" t="str">
            <v>DEPT</v>
          </cell>
        </row>
        <row r="711">
          <cell r="F711" t="str">
            <v>TGE4Z5</v>
          </cell>
          <cell r="G711" t="str">
            <v>ERPCC</v>
          </cell>
          <cell r="H711" t="str">
            <v>EXT RPT/SERVCO ACCTG</v>
          </cell>
          <cell r="I711" t="str">
            <v>DEPT</v>
          </cell>
        </row>
        <row r="712">
          <cell r="F712" t="str">
            <v>TJAATJ</v>
          </cell>
          <cell r="G712" t="str">
            <v>ERPCC</v>
          </cell>
          <cell r="H712" t="str">
            <v>UTILITY ACCOUNTING - WPL</v>
          </cell>
          <cell r="I712" t="str">
            <v>DEPT</v>
          </cell>
        </row>
        <row r="713">
          <cell r="F713" t="str">
            <v>TJCHH5</v>
          </cell>
          <cell r="G713" t="str">
            <v>ERPCC</v>
          </cell>
          <cell r="H713" t="str">
            <v>UTILITY ACCOUNTING - IPC</v>
          </cell>
          <cell r="I713" t="str">
            <v>DEPT</v>
          </cell>
        </row>
        <row r="714">
          <cell r="F714" t="str">
            <v>TK3A8N</v>
          </cell>
          <cell r="G714" t="str">
            <v>ERPCC</v>
          </cell>
          <cell r="H714" t="str">
            <v>FINL PLNG &amp; ANALYSIS</v>
          </cell>
          <cell r="I714" t="str">
            <v>DEPT</v>
          </cell>
        </row>
        <row r="715">
          <cell r="F715" t="str">
            <v>VGAPK1</v>
          </cell>
          <cell r="G715" t="str">
            <v>ERPCC</v>
          </cell>
          <cell r="H715" t="str">
            <v>MGR TREASURY OPS</v>
          </cell>
          <cell r="I715" t="str">
            <v>DEPT</v>
          </cell>
        </row>
        <row r="716">
          <cell r="F716" t="str">
            <v>VH3P15</v>
          </cell>
          <cell r="G716" t="str">
            <v>ERPCC</v>
          </cell>
          <cell r="H716" t="str">
            <v>MGR INVSTR RLTN/TRST</v>
          </cell>
          <cell r="I716" t="str">
            <v>DEPT</v>
          </cell>
        </row>
        <row r="717">
          <cell r="F717" t="str">
            <v>VL9PAH</v>
          </cell>
          <cell r="G717" t="str">
            <v>ERPCC</v>
          </cell>
          <cell r="H717" t="str">
            <v>ASST TREAS &amp; DIR FIN</v>
          </cell>
          <cell r="I717" t="str">
            <v>DEPT</v>
          </cell>
        </row>
        <row r="718">
          <cell r="F718" t="str">
            <v>VMD4NM</v>
          </cell>
          <cell r="G718" t="str">
            <v>ERPCC</v>
          </cell>
          <cell r="H718" t="str">
            <v>RISK MANAGEMENT</v>
          </cell>
          <cell r="I718" t="str">
            <v>DEPT</v>
          </cell>
        </row>
        <row r="719">
          <cell r="F719" t="str">
            <v>WP692H</v>
          </cell>
          <cell r="G719" t="str">
            <v xml:space="preserve">NACOS-APPLICATION SVCS        </v>
          </cell>
          <cell r="H719" t="str">
            <v>DAEC</v>
          </cell>
          <cell r="I719" t="str">
            <v>Direct Billed</v>
          </cell>
        </row>
        <row r="720">
          <cell r="F720" t="str">
            <v>WNLXHW</v>
          </cell>
          <cell r="G720" t="str">
            <v xml:space="preserve">NACOS-DISTRIBUTED SYSTEMS     </v>
          </cell>
          <cell r="H720" t="str">
            <v>DAEC</v>
          </cell>
          <cell r="I720" t="str">
            <v>Direct Billed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E"/>
    </sheetNames>
    <sheetDataSet>
      <sheetData sheetId="0" refreshError="1">
        <row r="1">
          <cell r="A1" t="b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"/>
      <sheetName val="Year 1 - CONUS"/>
      <sheetName val="Year 2 - CONUS "/>
      <sheetName val="HP ES Fed Rates"/>
      <sheetName val="CLINs-SOW-Tower"/>
      <sheetName val="DATA Input"/>
      <sheetName val="Year 3 - CONUS"/>
      <sheetName val="Year 4 - CONUS"/>
      <sheetName val="Year 5 - CONUS"/>
      <sheetName val="PCMM BOE v13"/>
    </sheetNames>
    <sheetDataSet>
      <sheetData sheetId="0"/>
      <sheetData sheetId="1">
        <row r="5">
          <cell r="A5" t="str">
            <v>508 Compliance Analyst</v>
          </cell>
        </row>
        <row r="6">
          <cell r="A6" t="str">
            <v>508 Compliance Expert</v>
          </cell>
        </row>
        <row r="7">
          <cell r="A7" t="str">
            <v>Administrative/Clerical Assistant I</v>
          </cell>
        </row>
        <row r="8">
          <cell r="A8" t="str">
            <v>Administrative/Clerical Assistant II</v>
          </cell>
        </row>
        <row r="9">
          <cell r="A9" t="str">
            <v>Administrative/Clerical Assistant III</v>
          </cell>
        </row>
        <row r="10">
          <cell r="A10" t="str">
            <v xml:space="preserve">Analyst, Junior </v>
          </cell>
        </row>
        <row r="11">
          <cell r="A11" t="str">
            <v>Application Administration Technician</v>
          </cell>
        </row>
        <row r="12">
          <cell r="A12" t="str">
            <v>Application Administrator</v>
          </cell>
        </row>
        <row r="13">
          <cell r="A13" t="str">
            <v>Application Analyst</v>
          </cell>
        </row>
        <row r="14">
          <cell r="A14" t="str">
            <v>Application Analyst, senior</v>
          </cell>
        </row>
        <row r="15">
          <cell r="A15" t="str">
            <v>Applications/Systems Analyst, senior</v>
          </cell>
        </row>
        <row r="16">
          <cell r="A16" t="str">
            <v xml:space="preserve">Architect </v>
          </cell>
        </row>
        <row r="17">
          <cell r="A17" t="str">
            <v>Architect, senior</v>
          </cell>
        </row>
        <row r="18">
          <cell r="A18" t="str">
            <v>Architecture Analyst</v>
          </cell>
        </row>
        <row r="19">
          <cell r="A19" t="str">
            <v xml:space="preserve">Architecture Analyst, Senior </v>
          </cell>
        </row>
        <row r="20">
          <cell r="A20" t="str">
            <v xml:space="preserve">Business Analyst, Senior </v>
          </cell>
        </row>
        <row r="21">
          <cell r="A21" t="str">
            <v>Business Process Analyst</v>
          </cell>
        </row>
        <row r="22">
          <cell r="A22" t="str">
            <v>Business Process Expert</v>
          </cell>
        </row>
        <row r="23">
          <cell r="A23" t="str">
            <v>Business Process Re-engineer</v>
          </cell>
        </row>
        <row r="24">
          <cell r="A24" t="str">
            <v>Business Process Technician</v>
          </cell>
        </row>
        <row r="25">
          <cell r="A25" t="str">
            <v>CAD Technician</v>
          </cell>
        </row>
        <row r="26">
          <cell r="A26" t="str">
            <v>CAD Technician, Senior</v>
          </cell>
        </row>
        <row r="27">
          <cell r="A27" t="str">
            <v>Configuration Analyst</v>
          </cell>
        </row>
        <row r="28">
          <cell r="A28" t="str">
            <v>Configuration Management Technician</v>
          </cell>
        </row>
        <row r="29">
          <cell r="A29" t="str">
            <v>Configuration Manager</v>
          </cell>
        </row>
        <row r="30">
          <cell r="A30" t="str">
            <v xml:space="preserve">Configuration Manager, Senior </v>
          </cell>
        </row>
        <row r="31">
          <cell r="A31" t="str">
            <v>Construction Engineer</v>
          </cell>
        </row>
        <row r="32">
          <cell r="A32" t="str">
            <v>Cost Estimator/Analyst</v>
          </cell>
        </row>
        <row r="33">
          <cell r="A33" t="str">
            <v>Customer Service Engineer</v>
          </cell>
        </row>
        <row r="34">
          <cell r="A34" t="str">
            <v>Customer Service Manager</v>
          </cell>
        </row>
        <row r="35">
          <cell r="A35" t="str">
            <v>Customer Service Technician</v>
          </cell>
        </row>
        <row r="36">
          <cell r="A36" t="str">
            <v xml:space="preserve">Cyber Security Analyst, Expert </v>
          </cell>
        </row>
        <row r="37">
          <cell r="A37" t="str">
            <v>Cyber Security Engineer</v>
          </cell>
        </row>
        <row r="38">
          <cell r="A38" t="str">
            <v>Cyber Security Engineer, Senior</v>
          </cell>
        </row>
        <row r="39">
          <cell r="A39" t="str">
            <v>Cyber Security Specialist, Sr</v>
          </cell>
        </row>
        <row r="40">
          <cell r="A40" t="str">
            <v>Data Management Technician</v>
          </cell>
        </row>
        <row r="41">
          <cell r="A41" t="str">
            <v>Data Manager</v>
          </cell>
        </row>
        <row r="42">
          <cell r="A42" t="str">
            <v>Database Administration Technician</v>
          </cell>
        </row>
        <row r="43">
          <cell r="A43" t="str">
            <v>Database Administrator</v>
          </cell>
        </row>
        <row r="44">
          <cell r="A44" t="str">
            <v>Database Administrator, Senior</v>
          </cell>
        </row>
        <row r="45">
          <cell r="A45" t="str">
            <v>Database Analyst</v>
          </cell>
        </row>
        <row r="46">
          <cell r="A46" t="str">
            <v>Database Architect</v>
          </cell>
        </row>
        <row r="47">
          <cell r="A47" t="str">
            <v>Database Architect, Senior</v>
          </cell>
        </row>
        <row r="48">
          <cell r="A48" t="str">
            <v>Deployment Analyst</v>
          </cell>
        </row>
        <row r="49">
          <cell r="A49" t="str">
            <v>Deployment Manager, Senior</v>
          </cell>
        </row>
        <row r="50">
          <cell r="A50" t="str">
            <v>Deployment Technician, Junior</v>
          </cell>
        </row>
        <row r="51">
          <cell r="A51" t="str">
            <v>Developer</v>
          </cell>
        </row>
        <row r="52">
          <cell r="A52" t="str">
            <v xml:space="preserve">Developer, Expert </v>
          </cell>
        </row>
        <row r="53">
          <cell r="A53" t="str">
            <v>Developer, Junior</v>
          </cell>
        </row>
        <row r="54">
          <cell r="A54" t="str">
            <v>Developer, Senior</v>
          </cell>
        </row>
        <row r="55">
          <cell r="A55" t="str">
            <v>Development Manager</v>
          </cell>
        </row>
        <row r="56">
          <cell r="A56" t="str">
            <v>Disaster Recovery Analyst</v>
          </cell>
        </row>
        <row r="57">
          <cell r="A57" t="str">
            <v>Disaster Recovery Manager</v>
          </cell>
        </row>
        <row r="58">
          <cell r="A58" t="str">
            <v>Earned Value Management Expert</v>
          </cell>
        </row>
        <row r="59">
          <cell r="A59" t="str">
            <v>Electronic Librarian</v>
          </cell>
        </row>
        <row r="60">
          <cell r="A60" t="str">
            <v>Electronic Library Assistant</v>
          </cell>
        </row>
        <row r="61">
          <cell r="A61" t="str">
            <v>Engineer</v>
          </cell>
        </row>
        <row r="62">
          <cell r="A62" t="str">
            <v>Engineering Analyst</v>
          </cell>
        </row>
        <row r="63">
          <cell r="A63" t="str">
            <v xml:space="preserve">Engineering Analyst, Senior </v>
          </cell>
        </row>
        <row r="64">
          <cell r="A64" t="str">
            <v>Engineering Architecture Analyst, senior</v>
          </cell>
        </row>
        <row r="65">
          <cell r="A65" t="str">
            <v>ERP Programmer, Junior</v>
          </cell>
        </row>
        <row r="66">
          <cell r="A66" t="str">
            <v>ERP Programmer</v>
          </cell>
        </row>
        <row r="67">
          <cell r="A67" t="str">
            <v>ERP Programmer, Senior</v>
          </cell>
        </row>
        <row r="68">
          <cell r="A68" t="str">
            <v>ERP Systems Analyst</v>
          </cell>
        </row>
        <row r="69">
          <cell r="A69" t="str">
            <v>Financial Analyst</v>
          </cell>
        </row>
        <row r="70">
          <cell r="A70" t="str">
            <v>Financial Analyst, Senior</v>
          </cell>
        </row>
        <row r="71">
          <cell r="A71" t="str">
            <v>Financial Technician, Junior</v>
          </cell>
        </row>
        <row r="72">
          <cell r="A72" t="str">
            <v>Functional Analyst</v>
          </cell>
        </row>
        <row r="73">
          <cell r="A73" t="str">
            <v>Functional Analyst, Junior</v>
          </cell>
        </row>
        <row r="74">
          <cell r="A74" t="str">
            <v>Functional Analyst, Senior</v>
          </cell>
        </row>
        <row r="75">
          <cell r="A75" t="str">
            <v>Functional Area Analyst</v>
          </cell>
        </row>
        <row r="76">
          <cell r="A76" t="str">
            <v>Functional Area Analyst, Senior</v>
          </cell>
        </row>
        <row r="77">
          <cell r="A77" t="str">
            <v>Functional Area Expert I</v>
          </cell>
        </row>
        <row r="78">
          <cell r="A78" t="str">
            <v>Functional Area Expert II</v>
          </cell>
        </row>
        <row r="79">
          <cell r="A79" t="str">
            <v>Hardware Installation Technician</v>
          </cell>
        </row>
        <row r="80">
          <cell r="A80" t="str">
            <v>Human Factors Engineer</v>
          </cell>
        </row>
        <row r="81">
          <cell r="A81" t="str">
            <v>Human Factors Engineer, Junior</v>
          </cell>
        </row>
        <row r="82">
          <cell r="A82" t="str">
            <v>Human Factors Engineer, senior</v>
          </cell>
        </row>
        <row r="83">
          <cell r="A83" t="str">
            <v>HVAC Expert, Senior</v>
          </cell>
        </row>
        <row r="84">
          <cell r="A84" t="str">
            <v>HVAC Specialist</v>
          </cell>
        </row>
        <row r="85">
          <cell r="A85" t="str">
            <v>Installation Engineer</v>
          </cell>
        </row>
        <row r="86">
          <cell r="A86" t="str">
            <v xml:space="preserve">Installation Engineer, Senior </v>
          </cell>
        </row>
        <row r="87">
          <cell r="A87" t="str">
            <v>Installation Technician</v>
          </cell>
        </row>
        <row r="88">
          <cell r="A88" t="str">
            <v>Integrated Schedule Analyst, Senior</v>
          </cell>
        </row>
        <row r="89">
          <cell r="A89" t="str">
            <v>Integrated Scheduler</v>
          </cell>
        </row>
        <row r="90">
          <cell r="A90" t="str">
            <v>Integration Engineer</v>
          </cell>
        </row>
        <row r="91">
          <cell r="A91" t="str">
            <v>Integration Engineer, Expert</v>
          </cell>
        </row>
        <row r="92">
          <cell r="A92" t="str">
            <v xml:space="preserve">Integration Engineer, Senior </v>
          </cell>
        </row>
        <row r="93">
          <cell r="A93" t="str">
            <v xml:space="preserve">Library Expert, Senior </v>
          </cell>
        </row>
        <row r="94">
          <cell r="A94" t="str">
            <v>Logistics Analyst</v>
          </cell>
        </row>
        <row r="95">
          <cell r="A95" t="str">
            <v>Logistics Analyst, Junior</v>
          </cell>
        </row>
        <row r="96">
          <cell r="A96" t="str">
            <v>Logistics Analyst, senior</v>
          </cell>
        </row>
        <row r="97">
          <cell r="A97" t="str">
            <v>Modeling and Simulation Engineer</v>
          </cell>
        </row>
        <row r="98">
          <cell r="A98" t="str">
            <v>Modeling and Simulation Engineer, senior</v>
          </cell>
        </row>
        <row r="99">
          <cell r="A99" t="str">
            <v>Modeling and Simulation Engineering Expert</v>
          </cell>
        </row>
        <row r="100">
          <cell r="A100" t="str">
            <v>Modeling Technician</v>
          </cell>
        </row>
        <row r="101">
          <cell r="A101" t="str">
            <v>Network Administration Technician</v>
          </cell>
        </row>
        <row r="102">
          <cell r="A102" t="str">
            <v>Network Administrator</v>
          </cell>
        </row>
        <row r="103">
          <cell r="A103" t="str">
            <v xml:space="preserve">Network Administrator, Senior </v>
          </cell>
        </row>
        <row r="104">
          <cell r="A104" t="str">
            <v>Network Engineer</v>
          </cell>
        </row>
        <row r="105">
          <cell r="A105" t="str">
            <v>Performance Analyst</v>
          </cell>
        </row>
        <row r="106">
          <cell r="A106" t="str">
            <v>Physical Security Specialist</v>
          </cell>
        </row>
        <row r="107">
          <cell r="A107" t="str">
            <v>Physical Security Specialist, senior</v>
          </cell>
        </row>
        <row r="108">
          <cell r="A108" t="str">
            <v xml:space="preserve">Policy Analyst, Senior </v>
          </cell>
        </row>
        <row r="109">
          <cell r="A109" t="str">
            <v>Policy Assistant</v>
          </cell>
        </row>
        <row r="110">
          <cell r="A110" t="str">
            <v>Process Analyst, Senior</v>
          </cell>
        </row>
        <row r="111">
          <cell r="A111" t="str">
            <v>Process Modeler</v>
          </cell>
        </row>
        <row r="112">
          <cell r="A112" t="str">
            <v xml:space="preserve">Product Analyst, Senior </v>
          </cell>
        </row>
        <row r="113">
          <cell r="A113" t="str">
            <v>Program Analyst</v>
          </cell>
        </row>
        <row r="114">
          <cell r="A114" t="str">
            <v>Program Analyst, Expert</v>
          </cell>
        </row>
        <row r="115">
          <cell r="A115" t="str">
            <v>Program Analyst, Junior</v>
          </cell>
        </row>
        <row r="116">
          <cell r="A116" t="str">
            <v>Program Analyst, Senior</v>
          </cell>
        </row>
        <row r="117">
          <cell r="A117" t="str">
            <v>Program Manager</v>
          </cell>
        </row>
        <row r="118">
          <cell r="A118" t="str">
            <v>Project Analyst</v>
          </cell>
        </row>
        <row r="119">
          <cell r="A119" t="str">
            <v>Project Director</v>
          </cell>
        </row>
        <row r="120">
          <cell r="A120" t="str">
            <v>Project Manager</v>
          </cell>
        </row>
        <row r="121">
          <cell r="A121" t="str">
            <v>Quality Assurance Manager</v>
          </cell>
        </row>
        <row r="122">
          <cell r="A122" t="str">
            <v>Release Manager</v>
          </cell>
        </row>
        <row r="123">
          <cell r="A123" t="str">
            <v>Risk Management Analyst</v>
          </cell>
        </row>
        <row r="124">
          <cell r="A124" t="str">
            <v>Risk Management Technician, Junior</v>
          </cell>
        </row>
        <row r="125">
          <cell r="A125" t="str">
            <v>Risk Manager, Senior</v>
          </cell>
        </row>
        <row r="126">
          <cell r="A126" t="str">
            <v>Scheduling Technician</v>
          </cell>
        </row>
        <row r="127">
          <cell r="A127" t="str">
            <v>Security Administrator, Senior</v>
          </cell>
        </row>
        <row r="128">
          <cell r="A128" t="str">
            <v>Security Analyst</v>
          </cell>
        </row>
        <row r="129">
          <cell r="A129" t="str">
            <v>Security Analyst, Senior</v>
          </cell>
        </row>
        <row r="130">
          <cell r="A130" t="str">
            <v>Security Technician</v>
          </cell>
        </row>
        <row r="131">
          <cell r="A131" t="str">
            <v>Software Engineer</v>
          </cell>
        </row>
        <row r="132">
          <cell r="A132" t="str">
            <v>Software Engineer, senior</v>
          </cell>
        </row>
        <row r="133">
          <cell r="A133" t="str">
            <v>Software/System Architect</v>
          </cell>
        </row>
        <row r="134">
          <cell r="A134" t="str">
            <v>Software/System Architect, Junior</v>
          </cell>
        </row>
        <row r="135">
          <cell r="A135" t="str">
            <v>Software/System Architect, Senior</v>
          </cell>
        </row>
        <row r="136">
          <cell r="A136" t="str">
            <v>System Administration Technician</v>
          </cell>
        </row>
        <row r="137">
          <cell r="A137" t="str">
            <v>System Administrator</v>
          </cell>
        </row>
        <row r="138">
          <cell r="A138" t="str">
            <v xml:space="preserve">System Administrator, Senior </v>
          </cell>
        </row>
        <row r="139">
          <cell r="A139" t="str">
            <v>System Architect</v>
          </cell>
        </row>
        <row r="140">
          <cell r="A140" t="str">
            <v>System Engineer, Junior</v>
          </cell>
        </row>
        <row r="141">
          <cell r="A141" t="str">
            <v>System Engineer</v>
          </cell>
        </row>
        <row r="142">
          <cell r="A142" t="str">
            <v>System Engineer, Senior</v>
          </cell>
        </row>
        <row r="143">
          <cell r="A143" t="str">
            <v>System Installation Engineer</v>
          </cell>
        </row>
        <row r="144">
          <cell r="A144" t="str">
            <v>System Maintenance Engineer</v>
          </cell>
        </row>
        <row r="145">
          <cell r="A145" t="str">
            <v>System Maintenance Manager</v>
          </cell>
        </row>
        <row r="146">
          <cell r="A146" t="str">
            <v>System Maintenance Technician</v>
          </cell>
        </row>
        <row r="147">
          <cell r="A147" t="str">
            <v>System Maintenance Technician II</v>
          </cell>
        </row>
        <row r="148">
          <cell r="A148" t="str">
            <v>System Modeling and Simulation Engineer</v>
          </cell>
        </row>
        <row r="149">
          <cell r="A149" t="str">
            <v>System Security Administrator</v>
          </cell>
        </row>
        <row r="150">
          <cell r="A150" t="str">
            <v>System Security Engineer</v>
          </cell>
        </row>
        <row r="151">
          <cell r="A151" t="str">
            <v>System Security Technician</v>
          </cell>
        </row>
        <row r="152">
          <cell r="A152" t="str">
            <v>System/Network Architect</v>
          </cell>
        </row>
        <row r="153">
          <cell r="A153" t="str">
            <v>Technical Applications/Systems Analyst</v>
          </cell>
        </row>
        <row r="154">
          <cell r="A154" t="str">
            <v>Technical Editor</v>
          </cell>
        </row>
        <row r="155">
          <cell r="A155" t="str">
            <v xml:space="preserve">Technical Systems Architect, Expert </v>
          </cell>
        </row>
        <row r="156">
          <cell r="A156" t="str">
            <v>Technical Writer</v>
          </cell>
        </row>
        <row r="157">
          <cell r="A157" t="str">
            <v>Technical Writer/Editor, Senior</v>
          </cell>
        </row>
        <row r="158">
          <cell r="A158" t="str">
            <v>Test Engineer</v>
          </cell>
        </row>
        <row r="159">
          <cell r="A159" t="str">
            <v xml:space="preserve">Test Engineer, Senior </v>
          </cell>
        </row>
        <row r="160">
          <cell r="A160" t="str">
            <v>Test Manager</v>
          </cell>
        </row>
        <row r="161">
          <cell r="A161" t="str">
            <v>Test Planner/Engineer</v>
          </cell>
        </row>
        <row r="162">
          <cell r="A162" t="str">
            <v>Testing Technician</v>
          </cell>
        </row>
        <row r="163">
          <cell r="A163" t="str">
            <v>Trainer</v>
          </cell>
        </row>
        <row r="164">
          <cell r="A164" t="str">
            <v>Trainer, senior</v>
          </cell>
        </row>
        <row r="165">
          <cell r="A165" t="str">
            <v>Training Developer</v>
          </cell>
        </row>
        <row r="166">
          <cell r="A166" t="str">
            <v xml:space="preserve">Training Developer, senior </v>
          </cell>
        </row>
        <row r="167">
          <cell r="A167" t="str">
            <v>Web Application Analyst</v>
          </cell>
        </row>
        <row r="168">
          <cell r="A168" t="str">
            <v>Web Designer</v>
          </cell>
        </row>
        <row r="169">
          <cell r="A169" t="str">
            <v>Web Designer, senior</v>
          </cell>
        </row>
        <row r="170">
          <cell r="A170" t="str">
            <v>Web Manager</v>
          </cell>
        </row>
        <row r="171">
          <cell r="A171" t="str">
            <v>Web Technician, Junior</v>
          </cell>
        </row>
      </sheetData>
      <sheetData sheetId="2"/>
      <sheetData sheetId="3">
        <row r="37">
          <cell r="B37" t="str">
            <v>Job Code</v>
          </cell>
        </row>
        <row r="39">
          <cell r="B39" t="str">
            <v>00S33H</v>
          </cell>
        </row>
        <row r="40">
          <cell r="B40" t="str">
            <v>00450O</v>
          </cell>
        </row>
        <row r="41">
          <cell r="B41" t="str">
            <v>00450P</v>
          </cell>
        </row>
        <row r="42">
          <cell r="B42" t="str">
            <v>00S34J</v>
          </cell>
        </row>
        <row r="43">
          <cell r="B43" t="str">
            <v>00S47F</v>
          </cell>
        </row>
        <row r="44">
          <cell r="B44" t="str">
            <v>00S47G</v>
          </cell>
        </row>
        <row r="45">
          <cell r="B45" t="str">
            <v>00S47H</v>
          </cell>
        </row>
        <row r="46">
          <cell r="B46" t="str">
            <v>00S47I</v>
          </cell>
        </row>
        <row r="47">
          <cell r="B47" t="str">
            <v>00S44F</v>
          </cell>
        </row>
        <row r="48">
          <cell r="B48" t="str">
            <v>00S44G</v>
          </cell>
        </row>
        <row r="49">
          <cell r="B49" t="str">
            <v>00S44H</v>
          </cell>
        </row>
        <row r="50">
          <cell r="B50" t="str">
            <v>00S44I</v>
          </cell>
        </row>
        <row r="51">
          <cell r="B51" t="str">
            <v>00S44J</v>
          </cell>
        </row>
        <row r="52">
          <cell r="B52" t="str">
            <v>00S44K</v>
          </cell>
        </row>
        <row r="53">
          <cell r="B53" t="str">
            <v>00B06F</v>
          </cell>
        </row>
        <row r="54">
          <cell r="B54" t="str">
            <v>00B06H</v>
          </cell>
        </row>
        <row r="55">
          <cell r="B55" t="str">
            <v>00B06I</v>
          </cell>
        </row>
        <row r="56">
          <cell r="B56" t="str">
            <v>00B06J</v>
          </cell>
        </row>
        <row r="57">
          <cell r="B57" t="str">
            <v>00B07J</v>
          </cell>
        </row>
        <row r="58">
          <cell r="B58" t="str">
            <v>00460A</v>
          </cell>
        </row>
        <row r="59">
          <cell r="B59" t="str">
            <v>00460B</v>
          </cell>
        </row>
        <row r="60">
          <cell r="B60" t="str">
            <v>00460C</v>
          </cell>
        </row>
        <row r="61">
          <cell r="B61" t="str">
            <v>00S12H</v>
          </cell>
        </row>
        <row r="62">
          <cell r="B62" t="str">
            <v>00S12I</v>
          </cell>
        </row>
        <row r="63">
          <cell r="B63" t="str">
            <v>00S12J</v>
          </cell>
        </row>
        <row r="64">
          <cell r="B64" t="str">
            <v>00S38F</v>
          </cell>
        </row>
        <row r="65">
          <cell r="B65" t="str">
            <v>00S38G</v>
          </cell>
        </row>
        <row r="66">
          <cell r="B66" t="str">
            <v>00S38H</v>
          </cell>
        </row>
        <row r="67">
          <cell r="B67" t="str">
            <v>00S38I</v>
          </cell>
        </row>
        <row r="68">
          <cell r="B68" t="str">
            <v>00S38J</v>
          </cell>
        </row>
        <row r="69">
          <cell r="B69" t="str">
            <v>00S38K</v>
          </cell>
        </row>
        <row r="70">
          <cell r="B70" t="str">
            <v>00S35F</v>
          </cell>
        </row>
        <row r="71">
          <cell r="B71" t="str">
            <v>00S35G</v>
          </cell>
        </row>
        <row r="72">
          <cell r="B72" t="str">
            <v>00S35H</v>
          </cell>
        </row>
        <row r="73">
          <cell r="B73" t="str">
            <v>00S28A</v>
          </cell>
        </row>
        <row r="74">
          <cell r="B74" t="str">
            <v>00S28B</v>
          </cell>
        </row>
        <row r="75">
          <cell r="B75" t="str">
            <v>00S28C</v>
          </cell>
        </row>
        <row r="76">
          <cell r="B76" t="str">
            <v>00S28D</v>
          </cell>
        </row>
        <row r="77">
          <cell r="B77" t="str">
            <v>00S48H</v>
          </cell>
        </row>
        <row r="78">
          <cell r="B78" t="str">
            <v>00S48I</v>
          </cell>
        </row>
        <row r="79">
          <cell r="B79" t="str">
            <v>00S37K</v>
          </cell>
        </row>
        <row r="80">
          <cell r="B80" t="str">
            <v>00102R</v>
          </cell>
        </row>
        <row r="81">
          <cell r="B81" t="str">
            <v>00E12K</v>
          </cell>
        </row>
        <row r="82">
          <cell r="B82" t="str">
            <v>00E12L</v>
          </cell>
        </row>
        <row r="83">
          <cell r="B83" t="str">
            <v>00E12M</v>
          </cell>
        </row>
        <row r="84">
          <cell r="B84" t="str">
            <v>00G08B</v>
          </cell>
        </row>
        <row r="85">
          <cell r="B85" t="str">
            <v>00125O</v>
          </cell>
        </row>
        <row r="86">
          <cell r="B86" t="str">
            <v>00125P</v>
          </cell>
        </row>
        <row r="87">
          <cell r="B87" t="str">
            <v>00120P</v>
          </cell>
        </row>
        <row r="88">
          <cell r="B88" t="str">
            <v>00450S</v>
          </cell>
        </row>
        <row r="89">
          <cell r="B89" t="str">
            <v>00S31H</v>
          </cell>
        </row>
        <row r="90">
          <cell r="B90" t="str">
            <v>00F20G</v>
          </cell>
        </row>
        <row r="91">
          <cell r="B91" t="str">
            <v>00F20H</v>
          </cell>
        </row>
        <row r="92">
          <cell r="B92" t="str">
            <v>00450O-ICE</v>
          </cell>
        </row>
        <row r="93">
          <cell r="B93" t="str">
            <v>00450P-ICE</v>
          </cell>
        </row>
        <row r="94">
          <cell r="B94" t="str">
            <v>00S47I-ICE</v>
          </cell>
        </row>
        <row r="95">
          <cell r="B95" t="str">
            <v>00S44G-ICE</v>
          </cell>
        </row>
        <row r="96">
          <cell r="B96" t="str">
            <v>00S44H-ICE</v>
          </cell>
        </row>
        <row r="97">
          <cell r="B97" t="str">
            <v>00S44I-ICE</v>
          </cell>
        </row>
        <row r="98">
          <cell r="B98" t="str">
            <v>00S44J-ICE</v>
          </cell>
        </row>
        <row r="99">
          <cell r="B99" t="str">
            <v>00O61H-ICE</v>
          </cell>
        </row>
        <row r="100">
          <cell r="B100" t="str">
            <v>00B06J-ICE</v>
          </cell>
        </row>
        <row r="101">
          <cell r="B101" t="str">
            <v>00S35G-ICE</v>
          </cell>
        </row>
        <row r="102">
          <cell r="B102" t="str">
            <v>00F20H-ICE</v>
          </cell>
        </row>
        <row r="103">
          <cell r="B103" t="str">
            <v>00S37I-ICE</v>
          </cell>
        </row>
        <row r="104">
          <cell r="B104" t="str">
            <v>00S37J-ICE</v>
          </cell>
        </row>
        <row r="105">
          <cell r="B105" t="str">
            <v>00I04I-ICE</v>
          </cell>
        </row>
        <row r="106">
          <cell r="B106" t="str">
            <v>00S15F-ICE</v>
          </cell>
        </row>
        <row r="107">
          <cell r="B107" t="str">
            <v>00S15I-ICE</v>
          </cell>
        </row>
        <row r="108">
          <cell r="B108" t="str">
            <v>00S15G-ICE</v>
          </cell>
        </row>
        <row r="109">
          <cell r="B109" t="str">
            <v>00S15H-ICE</v>
          </cell>
        </row>
        <row r="110">
          <cell r="B110" t="str">
            <v>00S15C-ICE</v>
          </cell>
        </row>
        <row r="111">
          <cell r="B111" t="str">
            <v>00S15E-ICE</v>
          </cell>
        </row>
        <row r="112">
          <cell r="B112" t="str">
            <v>00D02H-ICE</v>
          </cell>
        </row>
        <row r="113">
          <cell r="B113" t="str">
            <v>00D02I-ICE</v>
          </cell>
        </row>
        <row r="114">
          <cell r="B114" t="str">
            <v>00S38Q-ICE</v>
          </cell>
        </row>
        <row r="115">
          <cell r="B115" t="str">
            <v>00S12P-ICE</v>
          </cell>
        </row>
        <row r="116">
          <cell r="B116" t="str">
            <v>00S12Q-ICE</v>
          </cell>
        </row>
        <row r="117">
          <cell r="B117" t="str">
            <v>00S15Q-ICE</v>
          </cell>
        </row>
        <row r="118">
          <cell r="B118" t="str">
            <v>00G13I-ICE</v>
          </cell>
        </row>
        <row r="119">
          <cell r="B119" t="str">
            <v>00S46H-ICE</v>
          </cell>
        </row>
        <row r="120">
          <cell r="B120" t="str">
            <v>00S46I-ICE</v>
          </cell>
        </row>
        <row r="121">
          <cell r="B121" t="str">
            <v>00S36I-ICE</v>
          </cell>
        </row>
        <row r="122">
          <cell r="B122" t="str">
            <v>00221H</v>
          </cell>
        </row>
        <row r="123">
          <cell r="B123" t="str">
            <v>00221I</v>
          </cell>
        </row>
        <row r="124">
          <cell r="B124" t="str">
            <v>00221J</v>
          </cell>
        </row>
        <row r="125">
          <cell r="B125" t="str">
            <v>00S37I</v>
          </cell>
        </row>
        <row r="126">
          <cell r="B126" t="str">
            <v>00S37J</v>
          </cell>
        </row>
        <row r="127">
          <cell r="B127" t="str">
            <v>00E06N</v>
          </cell>
        </row>
        <row r="128">
          <cell r="B128" t="str">
            <v>00E06P</v>
          </cell>
        </row>
        <row r="129">
          <cell r="B129" t="str">
            <v>00E06Q</v>
          </cell>
        </row>
        <row r="130">
          <cell r="B130" t="str">
            <v>00S45F</v>
          </cell>
        </row>
        <row r="131">
          <cell r="B131" t="str">
            <v>00S45G</v>
          </cell>
        </row>
        <row r="132">
          <cell r="B132" t="str">
            <v>00S45H</v>
          </cell>
        </row>
        <row r="133">
          <cell r="B133" t="str">
            <v>00S45I</v>
          </cell>
        </row>
        <row r="134">
          <cell r="B134" t="str">
            <v>00222J</v>
          </cell>
        </row>
        <row r="135">
          <cell r="B135" t="str">
            <v>00Q02K</v>
          </cell>
        </row>
        <row r="136">
          <cell r="B136" t="str">
            <v>00Q02L</v>
          </cell>
        </row>
        <row r="137">
          <cell r="B137" t="str">
            <v>00Q02M</v>
          </cell>
        </row>
        <row r="138">
          <cell r="B138" t="str">
            <v>00Q02N</v>
          </cell>
        </row>
        <row r="139">
          <cell r="B139" t="str">
            <v>00I06H</v>
          </cell>
        </row>
        <row r="140">
          <cell r="B140" t="str">
            <v>00I06I</v>
          </cell>
        </row>
        <row r="141">
          <cell r="B141" t="str">
            <v>00I06J</v>
          </cell>
        </row>
        <row r="142">
          <cell r="B142" t="str">
            <v>00I04H</v>
          </cell>
        </row>
        <row r="143">
          <cell r="B143" t="str">
            <v>00I04I</v>
          </cell>
        </row>
        <row r="144">
          <cell r="B144" t="str">
            <v>00I04J</v>
          </cell>
        </row>
        <row r="145">
          <cell r="B145" t="str">
            <v>00I04K</v>
          </cell>
        </row>
        <row r="146">
          <cell r="B146" t="str">
            <v>00I03F</v>
          </cell>
        </row>
        <row r="147">
          <cell r="B147" t="str">
            <v>00I03G</v>
          </cell>
        </row>
        <row r="148">
          <cell r="B148" t="str">
            <v>00I03H</v>
          </cell>
        </row>
        <row r="149">
          <cell r="B149" t="str">
            <v>00I03I</v>
          </cell>
        </row>
        <row r="150">
          <cell r="B150" t="str">
            <v>00I03J</v>
          </cell>
        </row>
        <row r="151">
          <cell r="B151" t="str">
            <v>00S15F</v>
          </cell>
        </row>
        <row r="152">
          <cell r="B152" t="str">
            <v>00S15I</v>
          </cell>
        </row>
        <row r="153">
          <cell r="B153" t="str">
            <v>00S15G</v>
          </cell>
        </row>
        <row r="154">
          <cell r="B154" t="str">
            <v>00S15H</v>
          </cell>
        </row>
        <row r="155">
          <cell r="B155" t="str">
            <v>00S15J</v>
          </cell>
        </row>
        <row r="156">
          <cell r="B156" t="str">
            <v>00S15A</v>
          </cell>
        </row>
        <row r="157">
          <cell r="B157" t="str">
            <v>00S15B</v>
          </cell>
        </row>
        <row r="158">
          <cell r="B158" t="str">
            <v>00S15C</v>
          </cell>
        </row>
        <row r="159">
          <cell r="B159" t="str">
            <v>00S15D</v>
          </cell>
        </row>
        <row r="160">
          <cell r="B160" t="str">
            <v>00S15E</v>
          </cell>
        </row>
        <row r="161">
          <cell r="B161" t="str">
            <v>00D02F</v>
          </cell>
        </row>
        <row r="162">
          <cell r="B162" t="str">
            <v>00D02G</v>
          </cell>
        </row>
        <row r="163">
          <cell r="B163" t="str">
            <v>00D02H</v>
          </cell>
        </row>
        <row r="164">
          <cell r="B164" t="str">
            <v>00D02I</v>
          </cell>
        </row>
        <row r="165">
          <cell r="B165" t="str">
            <v>00D05G</v>
          </cell>
        </row>
        <row r="166">
          <cell r="B166" t="str">
            <v>00I07P</v>
          </cell>
        </row>
        <row r="167">
          <cell r="B167" t="str">
            <v>00I07Q</v>
          </cell>
        </row>
        <row r="168">
          <cell r="B168" t="str">
            <v>00F28P</v>
          </cell>
        </row>
        <row r="169">
          <cell r="B169" t="str">
            <v>00Q04H</v>
          </cell>
        </row>
        <row r="170">
          <cell r="B170" t="str">
            <v>00S33P</v>
          </cell>
        </row>
        <row r="171">
          <cell r="B171" t="str">
            <v>00227I</v>
          </cell>
        </row>
        <row r="172">
          <cell r="B172" t="str">
            <v>00450W</v>
          </cell>
        </row>
        <row r="173">
          <cell r="B173" t="str">
            <v>00221P</v>
          </cell>
        </row>
        <row r="174">
          <cell r="B174" t="str">
            <v>00S15P</v>
          </cell>
        </row>
        <row r="175">
          <cell r="B175" t="str">
            <v>00S24P</v>
          </cell>
        </row>
        <row r="176">
          <cell r="B176" t="str">
            <v>00S43Q</v>
          </cell>
        </row>
        <row r="177">
          <cell r="B177" t="str">
            <v>00S38P</v>
          </cell>
        </row>
        <row r="178">
          <cell r="B178" t="str">
            <v>00S38Q</v>
          </cell>
        </row>
        <row r="179">
          <cell r="B179" t="str">
            <v>00S12P</v>
          </cell>
        </row>
        <row r="180">
          <cell r="B180" t="str">
            <v>00S12Q</v>
          </cell>
        </row>
        <row r="181">
          <cell r="B181" t="str">
            <v>00S35P</v>
          </cell>
        </row>
        <row r="182">
          <cell r="B182" t="str">
            <v>00S15Q</v>
          </cell>
        </row>
        <row r="183">
          <cell r="B183" t="str">
            <v>00S43P</v>
          </cell>
        </row>
        <row r="184">
          <cell r="B184" t="str">
            <v>00S22Q</v>
          </cell>
        </row>
        <row r="185">
          <cell r="B185" t="str">
            <v>00S21H</v>
          </cell>
        </row>
        <row r="186">
          <cell r="B186" t="str">
            <v>00S21G</v>
          </cell>
        </row>
        <row r="187">
          <cell r="B187" t="str">
            <v>00S21I</v>
          </cell>
        </row>
        <row r="188">
          <cell r="B188" t="str">
            <v>00S21J</v>
          </cell>
        </row>
        <row r="189">
          <cell r="B189" t="str">
            <v>00229I</v>
          </cell>
        </row>
        <row r="190">
          <cell r="B190" t="str">
            <v>00Q50P</v>
          </cell>
        </row>
        <row r="191">
          <cell r="B191" t="str">
            <v>00Q05M</v>
          </cell>
        </row>
        <row r="192">
          <cell r="B192" t="str">
            <v>00Q03M</v>
          </cell>
        </row>
        <row r="193">
          <cell r="B193" t="str">
            <v>00G13G</v>
          </cell>
        </row>
        <row r="194">
          <cell r="B194" t="str">
            <v>00F28G</v>
          </cell>
        </row>
        <row r="195">
          <cell r="B195" t="str">
            <v>00F28H</v>
          </cell>
        </row>
        <row r="196">
          <cell r="B196" t="str">
            <v>00F28I</v>
          </cell>
        </row>
        <row r="197">
          <cell r="B197" t="str">
            <v>00O62I</v>
          </cell>
        </row>
        <row r="198">
          <cell r="B198" t="str">
            <v>00450V</v>
          </cell>
        </row>
        <row r="199">
          <cell r="B199" t="str">
            <v>00I07O</v>
          </cell>
        </row>
        <row r="200">
          <cell r="B200" t="str">
            <v>00S35N</v>
          </cell>
        </row>
        <row r="201">
          <cell r="B201" t="str">
            <v>00S35O</v>
          </cell>
        </row>
        <row r="202">
          <cell r="B202" t="str">
            <v>00S30N</v>
          </cell>
        </row>
        <row r="203">
          <cell r="B203" t="str">
            <v>00S15O</v>
          </cell>
        </row>
        <row r="204">
          <cell r="B204" t="str">
            <v>00S46F</v>
          </cell>
        </row>
        <row r="205">
          <cell r="B205" t="str">
            <v>00S46G</v>
          </cell>
        </row>
        <row r="206">
          <cell r="B206" t="str">
            <v>00S46H</v>
          </cell>
        </row>
        <row r="207">
          <cell r="B207" t="str">
            <v>00S46I</v>
          </cell>
        </row>
        <row r="208">
          <cell r="B208" t="str">
            <v>00S46J</v>
          </cell>
        </row>
        <row r="209">
          <cell r="B209" t="str">
            <v>00102K</v>
          </cell>
        </row>
        <row r="210">
          <cell r="B210" t="str">
            <v>00102O</v>
          </cell>
        </row>
        <row r="211">
          <cell r="B211" t="str">
            <v>00102P</v>
          </cell>
        </row>
        <row r="212">
          <cell r="B212" t="str">
            <v>00S30E</v>
          </cell>
        </row>
        <row r="213">
          <cell r="B213" t="str">
            <v>00S30F</v>
          </cell>
        </row>
        <row r="214">
          <cell r="B214" t="str">
            <v>00S30G</v>
          </cell>
        </row>
        <row r="215">
          <cell r="B215" t="str">
            <v>00S30H</v>
          </cell>
        </row>
        <row r="216">
          <cell r="B216" t="str">
            <v>00S30I</v>
          </cell>
        </row>
        <row r="217">
          <cell r="B217" t="str">
            <v>00S30A</v>
          </cell>
        </row>
        <row r="218">
          <cell r="B218" t="str">
            <v>00S30B</v>
          </cell>
        </row>
        <row r="219">
          <cell r="B219" t="str">
            <v>00S30C</v>
          </cell>
        </row>
        <row r="220">
          <cell r="B220" t="str">
            <v>00S30D</v>
          </cell>
        </row>
        <row r="221">
          <cell r="B221" t="str">
            <v>00S36F</v>
          </cell>
        </row>
        <row r="222">
          <cell r="B222" t="str">
            <v>00S36G</v>
          </cell>
        </row>
        <row r="223">
          <cell r="B223" t="str">
            <v>00S36H</v>
          </cell>
        </row>
        <row r="224">
          <cell r="B224" t="str">
            <v>00S36I</v>
          </cell>
        </row>
        <row r="225">
          <cell r="B225" t="str">
            <v>00S36J</v>
          </cell>
        </row>
        <row r="226">
          <cell r="B226" t="str">
            <v>00S26I</v>
          </cell>
        </row>
        <row r="227">
          <cell r="B227" t="str">
            <v>00S26J</v>
          </cell>
        </row>
      </sheetData>
      <sheetData sheetId="4">
        <row r="5">
          <cell r="B5" t="str">
            <v>Cross Functional</v>
          </cell>
        </row>
        <row r="6">
          <cell r="B6" t="str">
            <v xml:space="preserve">Project Management in accordance w/ IAW </v>
          </cell>
        </row>
        <row r="7">
          <cell r="B7" t="str">
            <v>Project Management Plan</v>
          </cell>
        </row>
        <row r="8">
          <cell r="B8" t="str">
            <v>Proposed Project Work Plan Presentation Kick off Meeting</v>
          </cell>
        </row>
        <row r="9">
          <cell r="B9" t="str">
            <v>Contractor's Progress rStatus and Managemtn report IAW</v>
          </cell>
        </row>
        <row r="10">
          <cell r="B10" t="str">
            <v>PACT management Support IAW</v>
          </cell>
        </row>
        <row r="11">
          <cell r="B11" t="str">
            <v>PCMM Prototype IAW</v>
          </cell>
        </row>
        <row r="12">
          <cell r="B12" t="str">
            <v>Requirements Specifications Documents RSD IAW</v>
          </cell>
        </row>
        <row r="13">
          <cell r="B13" t="str">
            <v>Requirements Traceability Matrix RTM  IAW</v>
          </cell>
        </row>
        <row r="14">
          <cell r="B14" t="str">
            <v>Ststes/Software Design Document IAW</v>
          </cell>
        </row>
        <row r="15">
          <cell r="B15" t="str">
            <v>Source Code and Associated Database Scripts IAW</v>
          </cell>
        </row>
        <row r="16">
          <cell r="B16" t="str">
            <v>IOC System Test plan including</v>
          </cell>
        </row>
        <row r="17">
          <cell r="B17" t="str">
            <v>IOC System Test Results Report IAW</v>
          </cell>
        </row>
        <row r="18">
          <cell r="B18" t="str">
            <v xml:space="preserve">IOC User Acceptance Test (UAT) Plan including Test Scripts  IAW </v>
          </cell>
        </row>
        <row r="19">
          <cell r="B19" t="str">
            <v xml:space="preserve">IOC User Acceptance Test (UAT) Results Report  IAW </v>
          </cell>
        </row>
        <row r="20">
          <cell r="B20" t="str">
            <v xml:space="preserve">IOC Implementation Plan  IAW </v>
          </cell>
        </row>
        <row r="21">
          <cell r="B21" t="str">
            <v xml:space="preserve">IOC Technical and User Release Documentation  IAW </v>
          </cell>
        </row>
        <row r="22">
          <cell r="B22" t="str">
            <v xml:space="preserve">IOC On-line User Guide/Program Maintenance Documentation IAW </v>
          </cell>
        </row>
        <row r="23">
          <cell r="B23" t="str">
            <v xml:space="preserve">IOC User Guide/Program Maintenance Documentation-Soft copy  IAW </v>
          </cell>
        </row>
        <row r="24">
          <cell r="B24" t="str">
            <v xml:space="preserve">IOC Production PCMM System  IAW </v>
          </cell>
        </row>
        <row r="25">
          <cell r="B25" t="str">
            <v xml:space="preserve">PMAS Artifacts - Updated or Finalized IAW </v>
          </cell>
        </row>
        <row r="26">
          <cell r="B26" t="str">
            <v>Travel NTE- Base Period</v>
          </cell>
        </row>
        <row r="27">
          <cell r="B27" t="str">
            <v>Project Management in accordance with (IAW) -option period</v>
          </cell>
        </row>
        <row r="28">
          <cell r="B28" t="str">
            <v>Project Management Plan (PMP) IAW -option period</v>
          </cell>
        </row>
        <row r="29">
          <cell r="B29" t="str">
            <v>Proposed Project Work Plan Presentation (Kick-Off Meeting) IAW -option period</v>
          </cell>
        </row>
        <row r="30">
          <cell r="B30" t="str">
            <v>Contractor’s Progress, Status and Management Report IAW -option period</v>
          </cell>
        </row>
        <row r="31">
          <cell r="B31" t="str">
            <v>PACT Management Support IAW - option period</v>
          </cell>
        </row>
        <row r="32">
          <cell r="B32" t="str">
            <v>PCMM Prototype IAW - option period</v>
          </cell>
        </row>
        <row r="33">
          <cell r="B33" t="str">
            <v>Requirements Specification Document (RSD) IAW - option period</v>
          </cell>
        </row>
        <row r="34">
          <cell r="B34" t="str">
            <v>Requirements Traceability Matrix (RTM) IAW - option period</v>
          </cell>
        </row>
        <row r="35">
          <cell r="B35" t="str">
            <v>Systems/Software Design Document (SDD) IAW - option period</v>
          </cell>
        </row>
        <row r="36">
          <cell r="B36" t="str">
            <v>Source Code and Associated Database Scripts  IAW  -option period</v>
          </cell>
        </row>
        <row r="37">
          <cell r="B37" t="str">
            <v>IOC System Test Plan including Test Scripts IAW - option period</v>
          </cell>
        </row>
        <row r="38">
          <cell r="B38" t="str">
            <v>IOC System Test Results Report IAW - option period</v>
          </cell>
        </row>
        <row r="39">
          <cell r="B39" t="str">
            <v>IOC User Acceptance Test (UAT) Plan including Test Scripts  IAW -option period</v>
          </cell>
        </row>
        <row r="40">
          <cell r="B40" t="str">
            <v>IOC User Acceptance Test (UAT) Results Report  IAW - option period</v>
          </cell>
        </row>
        <row r="41">
          <cell r="B41" t="str">
            <v>IOC Implementation Plan  IAW - option period</v>
          </cell>
        </row>
        <row r="42">
          <cell r="B42" t="str">
            <v>IOC Technical and User Release Documentation  IAW - option period</v>
          </cell>
        </row>
        <row r="43">
          <cell r="B43" t="str">
            <v>IOC On-line User Guide/Program Maintenance Documentation IAW - option period</v>
          </cell>
        </row>
        <row r="44">
          <cell r="B44" t="str">
            <v>IOC User Guide/Program Maintenance Documentation-Soft copy  IAW - option period</v>
          </cell>
        </row>
        <row r="45">
          <cell r="B45" t="str">
            <v>IOC Production PCMM System  IAW - option period</v>
          </cell>
        </row>
        <row r="46">
          <cell r="B46" t="str">
            <v>PMAS Artifacts - Updated or Finalized IAW -option period</v>
          </cell>
        </row>
        <row r="47">
          <cell r="B47" t="str">
            <v>Travel NTE- option Period</v>
          </cell>
        </row>
      </sheetData>
      <sheetData sheetId="5">
        <row r="2">
          <cell r="C2" t="str">
            <v>Sites</v>
          </cell>
        </row>
        <row r="3">
          <cell r="A3" t="str">
            <v>HP ES</v>
          </cell>
        </row>
        <row r="4">
          <cell r="A4" t="str">
            <v>ITO</v>
          </cell>
          <cell r="C4" t="str">
            <v>On-Site</v>
          </cell>
        </row>
        <row r="5">
          <cell r="A5" t="str">
            <v>Apps</v>
          </cell>
          <cell r="C5" t="str">
            <v>Off-Site</v>
          </cell>
        </row>
        <row r="6">
          <cell r="A6" t="str">
            <v>SLED</v>
          </cell>
        </row>
        <row r="7">
          <cell r="A7" t="str">
            <v>HP TS</v>
          </cell>
        </row>
        <row r="8">
          <cell r="A8" t="str">
            <v>SMS</v>
          </cell>
        </row>
        <row r="9">
          <cell r="A9" t="str">
            <v>Accenture</v>
          </cell>
        </row>
        <row r="10">
          <cell r="A10" t="str">
            <v>Inverness</v>
          </cell>
        </row>
        <row r="11">
          <cell r="A11" t="str">
            <v>Sub Name #4</v>
          </cell>
        </row>
        <row r="12">
          <cell r="A12" t="str">
            <v>Sub Name #5</v>
          </cell>
        </row>
        <row r="13">
          <cell r="A13" t="str">
            <v>Sub Name #6</v>
          </cell>
        </row>
        <row r="14">
          <cell r="A14" t="str">
            <v>Sub Name #7</v>
          </cell>
        </row>
        <row r="15">
          <cell r="A15" t="str">
            <v>Sub Name #8</v>
          </cell>
        </row>
        <row r="16">
          <cell r="A16" t="str">
            <v>Sub Name #9</v>
          </cell>
        </row>
        <row r="17">
          <cell r="A17" t="str">
            <v>Sub Name #10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 Summary"/>
      <sheetName val="Green Team Summary"/>
      <sheetName val="Peer Review Checklist"/>
      <sheetName val="NBA Assumptions"/>
      <sheetName val="Internal Cover Sheet"/>
      <sheetName val="Internal Checklist"/>
      <sheetName val="Summary - Price"/>
      <sheetName val="Accounting 15-2"/>
      <sheetName val="Economic 15-2"/>
      <sheetName val="Costing Model"/>
      <sheetName val="Travel BOE"/>
      <sheetName val="Labor BOE"/>
      <sheetName val="GSA Rates 13-15"/>
      <sheetName val="ODC Quotes"/>
      <sheetName val="Qty by Month"/>
      <sheetName val="OPT Connect"/>
      <sheetName val="OCOS_OPEX Calculator"/>
      <sheetName val="HW_SW Input"/>
      <sheetName val="HW_SW Summary"/>
      <sheetName val="Optimum Connect"/>
      <sheetName val="Code Pivot"/>
      <sheetName val="Labor Bid Rates"/>
      <sheetName val="Escalate"/>
      <sheetName val="Escalation"/>
      <sheetName val="Calculations"/>
      <sheetName val="Indirect Rates"/>
      <sheetName val="Space"/>
      <sheetName val="ADMIN &amp; COE"/>
      <sheetName val="Tables"/>
      <sheetName val="GSA Job Codes"/>
      <sheetName val="LOBs"/>
      <sheetName val="Fee Dialog"/>
      <sheetName val="Dialog1"/>
      <sheetName val="Dialog2"/>
      <sheetName val="Dialog3"/>
      <sheetName val="Print Dialo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4">
          <cell r="B14">
            <v>2012</v>
          </cell>
          <cell r="D14">
            <v>2</v>
          </cell>
        </row>
      </sheetData>
      <sheetData sheetId="23" refreshError="1"/>
      <sheetData sheetId="24">
        <row r="5">
          <cell r="A5">
            <v>1</v>
          </cell>
          <cell r="B5">
            <v>1</v>
          </cell>
        </row>
        <row r="6">
          <cell r="A6">
            <v>13</v>
          </cell>
          <cell r="B6">
            <v>2</v>
          </cell>
        </row>
        <row r="7">
          <cell r="A7">
            <v>25</v>
          </cell>
          <cell r="B7">
            <v>3</v>
          </cell>
        </row>
        <row r="8">
          <cell r="A8">
            <v>37</v>
          </cell>
          <cell r="B8">
            <v>4</v>
          </cell>
        </row>
        <row r="9">
          <cell r="A9">
            <v>37</v>
          </cell>
          <cell r="B9">
            <v>5</v>
          </cell>
        </row>
        <row r="10">
          <cell r="A10">
            <v>37</v>
          </cell>
          <cell r="B10">
            <v>6</v>
          </cell>
        </row>
        <row r="11">
          <cell r="A11">
            <v>37</v>
          </cell>
          <cell r="B11">
            <v>7</v>
          </cell>
        </row>
        <row r="12">
          <cell r="A12">
            <v>37</v>
          </cell>
          <cell r="B12">
            <v>8</v>
          </cell>
        </row>
        <row r="13">
          <cell r="A13">
            <v>37</v>
          </cell>
          <cell r="B13">
            <v>9</v>
          </cell>
        </row>
        <row r="14">
          <cell r="A14">
            <v>37</v>
          </cell>
          <cell r="B14">
            <v>10</v>
          </cell>
        </row>
        <row r="15">
          <cell r="A15">
            <v>37</v>
          </cell>
        </row>
      </sheetData>
      <sheetData sheetId="25">
        <row r="19">
          <cell r="A19">
            <v>1</v>
          </cell>
          <cell r="B19" t="str">
            <v>Contract Period 1</v>
          </cell>
          <cell r="C19">
            <v>0.435</v>
          </cell>
          <cell r="D19">
            <v>0</v>
          </cell>
          <cell r="E19">
            <v>0</v>
          </cell>
          <cell r="F19">
            <v>8.6000000000000007E-2</v>
          </cell>
          <cell r="G19">
            <v>0</v>
          </cell>
          <cell r="H19">
            <v>1.0175E-3</v>
          </cell>
          <cell r="I19">
            <v>0</v>
          </cell>
        </row>
        <row r="20">
          <cell r="A20">
            <v>2</v>
          </cell>
          <cell r="B20" t="str">
            <v>Contract Period 2</v>
          </cell>
          <cell r="C20">
            <v>0.435</v>
          </cell>
          <cell r="D20">
            <v>0</v>
          </cell>
          <cell r="E20">
            <v>0</v>
          </cell>
          <cell r="F20">
            <v>8.3000000000000004E-2</v>
          </cell>
          <cell r="G20">
            <v>0</v>
          </cell>
          <cell r="H20">
            <v>9.7999999999999997E-4</v>
          </cell>
          <cell r="I20">
            <v>0</v>
          </cell>
        </row>
        <row r="21">
          <cell r="A21">
            <v>3</v>
          </cell>
          <cell r="B21" t="str">
            <v>Contract Period 3</v>
          </cell>
          <cell r="C21">
            <v>0.435</v>
          </cell>
          <cell r="D21">
            <v>0</v>
          </cell>
          <cell r="E21">
            <v>0</v>
          </cell>
          <cell r="F21">
            <v>8.3000000000000004E-2</v>
          </cell>
          <cell r="G21">
            <v>0</v>
          </cell>
          <cell r="H21">
            <v>9.7999999999999997E-4</v>
          </cell>
          <cell r="I21">
            <v>0</v>
          </cell>
        </row>
        <row r="22">
          <cell r="A22">
            <v>4</v>
          </cell>
          <cell r="B22" t="str">
            <v>Contract Period 4</v>
          </cell>
          <cell r="C22">
            <v>-1</v>
          </cell>
          <cell r="D22">
            <v>-1</v>
          </cell>
          <cell r="E22">
            <v>-1</v>
          </cell>
          <cell r="F22">
            <v>-1</v>
          </cell>
          <cell r="G22">
            <v>-1</v>
          </cell>
          <cell r="H22">
            <v>-1</v>
          </cell>
          <cell r="I22">
            <v>-1</v>
          </cell>
        </row>
        <row r="23">
          <cell r="A23">
            <v>5</v>
          </cell>
          <cell r="B23" t="str">
            <v>Contract Period 5</v>
          </cell>
          <cell r="C23">
            <v>-1</v>
          </cell>
          <cell r="D23">
            <v>-1</v>
          </cell>
          <cell r="E23">
            <v>-1</v>
          </cell>
          <cell r="F23">
            <v>-1</v>
          </cell>
          <cell r="G23">
            <v>-1</v>
          </cell>
          <cell r="H23">
            <v>-1</v>
          </cell>
          <cell r="I23">
            <v>-1</v>
          </cell>
        </row>
        <row r="24">
          <cell r="A24">
            <v>6</v>
          </cell>
          <cell r="B24" t="str">
            <v>Contract Period 6</v>
          </cell>
          <cell r="C24">
            <v>-1</v>
          </cell>
          <cell r="D24">
            <v>-1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</row>
        <row r="25">
          <cell r="A25">
            <v>7</v>
          </cell>
          <cell r="B25" t="str">
            <v>Contract Period 7</v>
          </cell>
          <cell r="C25">
            <v>-1</v>
          </cell>
          <cell r="D25">
            <v>-1</v>
          </cell>
          <cell r="E25">
            <v>-1</v>
          </cell>
          <cell r="F25">
            <v>-1</v>
          </cell>
          <cell r="G25">
            <v>-1</v>
          </cell>
          <cell r="H25">
            <v>-1</v>
          </cell>
          <cell r="I25">
            <v>-1</v>
          </cell>
        </row>
        <row r="26">
          <cell r="A26">
            <v>8</v>
          </cell>
          <cell r="B26" t="str">
            <v>Contract Period 8</v>
          </cell>
          <cell r="C26">
            <v>-1</v>
          </cell>
          <cell r="D26">
            <v>-1</v>
          </cell>
          <cell r="E26">
            <v>-1</v>
          </cell>
          <cell r="F26">
            <v>-1</v>
          </cell>
          <cell r="G26">
            <v>-1</v>
          </cell>
          <cell r="H26">
            <v>-1</v>
          </cell>
          <cell r="I26">
            <v>-1</v>
          </cell>
        </row>
        <row r="27">
          <cell r="A27">
            <v>9</v>
          </cell>
          <cell r="B27" t="str">
            <v>Contract Period 9</v>
          </cell>
          <cell r="C27">
            <v>-1</v>
          </cell>
          <cell r="D27">
            <v>-1</v>
          </cell>
          <cell r="E27">
            <v>-1</v>
          </cell>
          <cell r="F27">
            <v>-1</v>
          </cell>
          <cell r="G27">
            <v>-1</v>
          </cell>
          <cell r="H27">
            <v>-1</v>
          </cell>
          <cell r="I27">
            <v>-1</v>
          </cell>
        </row>
        <row r="28">
          <cell r="A28">
            <v>10</v>
          </cell>
          <cell r="B28" t="str">
            <v>Contract Period 10</v>
          </cell>
          <cell r="C28">
            <v>-1</v>
          </cell>
          <cell r="D28">
            <v>-1</v>
          </cell>
          <cell r="E28">
            <v>-1</v>
          </cell>
          <cell r="F28">
            <v>-1</v>
          </cell>
          <cell r="G28">
            <v>-1</v>
          </cell>
          <cell r="H28">
            <v>-1</v>
          </cell>
          <cell r="I28">
            <v>-1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-Labor"/>
      <sheetName val="GL"/>
      <sheetName val="PV Entry"/>
      <sheetName val="Invoice"/>
      <sheetName val="ARSUM"/>
      <sheetName val="dd1155"/>
      <sheetName val="MOD01"/>
      <sheetName val="1034"/>
      <sheetName val="1035"/>
      <sheetName val="Labor Data"/>
      <sheetName val="Sum-Labor"/>
      <sheetName val="Labor Recon"/>
      <sheetName val="Gates Extract"/>
      <sheetName val="Trvl_ODC"/>
      <sheetName val="6647350"/>
      <sheetName val="Cover"/>
      <sheetName val="Rate Adj"/>
      <sheetName val="Module1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structions"/>
      <sheetName val="MCSR Data"/>
      <sheetName val="Vendor Splits"/>
      <sheetName val="Rates_Hours"/>
      <sheetName val="Revenue"/>
    </sheetNames>
    <sheetDataSet>
      <sheetData sheetId="0" refreshError="1">
        <row r="5">
          <cell r="H5">
            <v>35836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IS II Rate"/>
      <sheetName val="Vendors"/>
      <sheetName val="BaseYr"/>
    </sheetNames>
    <sheetDataSet>
      <sheetData sheetId="0" refreshError="1">
        <row r="13">
          <cell r="A13">
            <v>1</v>
          </cell>
          <cell r="B13" t="str">
            <v>Program Manager</v>
          </cell>
          <cell r="C13">
            <v>106.25</v>
          </cell>
          <cell r="D13">
            <v>108.9</v>
          </cell>
          <cell r="E13">
            <v>111.98</v>
          </cell>
          <cell r="F13">
            <v>115.03</v>
          </cell>
          <cell r="G13">
            <v>118.18</v>
          </cell>
          <cell r="H13">
            <v>101.82</v>
          </cell>
          <cell r="I13">
            <v>104.56</v>
          </cell>
          <cell r="J13">
            <v>107.64</v>
          </cell>
          <cell r="K13">
            <v>110.7</v>
          </cell>
          <cell r="L13">
            <v>113.84</v>
          </cell>
        </row>
        <row r="14">
          <cell r="A14">
            <v>2</v>
          </cell>
          <cell r="B14" t="str">
            <v>Project Manager</v>
          </cell>
          <cell r="C14">
            <v>99.02</v>
          </cell>
          <cell r="D14">
            <v>101.42</v>
          </cell>
          <cell r="E14">
            <v>104.15</v>
          </cell>
          <cell r="F14">
            <v>106.94</v>
          </cell>
          <cell r="G14">
            <v>109.81</v>
          </cell>
          <cell r="H14">
            <v>91.35</v>
          </cell>
          <cell r="I14">
            <v>93.75</v>
          </cell>
          <cell r="J14">
            <v>96.39</v>
          </cell>
          <cell r="K14">
            <v>99.07</v>
          </cell>
          <cell r="L14">
            <v>101.84</v>
          </cell>
        </row>
        <row r="15">
          <cell r="A15">
            <v>3</v>
          </cell>
          <cell r="B15" t="str">
            <v>QA Manager</v>
          </cell>
          <cell r="C15">
            <v>57.39</v>
          </cell>
          <cell r="D15">
            <v>58.34</v>
          </cell>
          <cell r="E15">
            <v>59.59</v>
          </cell>
          <cell r="F15">
            <v>60.86</v>
          </cell>
          <cell r="G15">
            <v>62.17</v>
          </cell>
          <cell r="H15">
            <v>52.35</v>
          </cell>
          <cell r="I15">
            <v>53.36</v>
          </cell>
          <cell r="J15">
            <v>54.58</v>
          </cell>
          <cell r="K15">
            <v>55.82</v>
          </cell>
          <cell r="L15">
            <v>57.11</v>
          </cell>
        </row>
        <row r="16">
          <cell r="A16">
            <v>4</v>
          </cell>
          <cell r="B16" t="str">
            <v>QA Analyst</v>
          </cell>
          <cell r="C16">
            <v>29.58</v>
          </cell>
          <cell r="D16">
            <v>30</v>
          </cell>
          <cell r="E16">
            <v>30.53</v>
          </cell>
          <cell r="F16">
            <v>31.07</v>
          </cell>
          <cell r="G16">
            <v>31.61</v>
          </cell>
          <cell r="H16">
            <v>26.79</v>
          </cell>
          <cell r="I16">
            <v>27.25</v>
          </cell>
          <cell r="J16">
            <v>27.78</v>
          </cell>
          <cell r="K16">
            <v>28.31</v>
          </cell>
          <cell r="L16">
            <v>28.85</v>
          </cell>
        </row>
        <row r="17">
          <cell r="A17">
            <v>5</v>
          </cell>
          <cell r="B17" t="str">
            <v>Project Control Spec</v>
          </cell>
          <cell r="C17">
            <v>41.02</v>
          </cell>
          <cell r="D17">
            <v>41.84</v>
          </cell>
          <cell r="E17">
            <v>42.87</v>
          </cell>
          <cell r="F17">
            <v>43.91</v>
          </cell>
          <cell r="G17">
            <v>44.99</v>
          </cell>
          <cell r="H17">
            <v>37.869999999999997</v>
          </cell>
          <cell r="I17">
            <v>38.700000000000003</v>
          </cell>
          <cell r="J17">
            <v>39.71</v>
          </cell>
          <cell r="K17">
            <v>40.729999999999997</v>
          </cell>
          <cell r="L17">
            <v>41.8</v>
          </cell>
        </row>
        <row r="18">
          <cell r="A18">
            <v>6</v>
          </cell>
          <cell r="B18" t="str">
            <v>Program Admin Spec</v>
          </cell>
          <cell r="C18">
            <v>36.78</v>
          </cell>
          <cell r="D18">
            <v>37.29</v>
          </cell>
          <cell r="E18">
            <v>37.94</v>
          </cell>
          <cell r="F18">
            <v>38.6</v>
          </cell>
          <cell r="G18">
            <v>39.270000000000003</v>
          </cell>
          <cell r="H18">
            <v>32.799999999999997</v>
          </cell>
          <cell r="I18">
            <v>33.340000000000003</v>
          </cell>
          <cell r="J18">
            <v>33.96</v>
          </cell>
          <cell r="K18">
            <v>34.6</v>
          </cell>
          <cell r="L18">
            <v>35.25</v>
          </cell>
        </row>
        <row r="19">
          <cell r="A19">
            <v>7</v>
          </cell>
          <cell r="B19" t="str">
            <v>Sr Functional Analyst</v>
          </cell>
          <cell r="C19">
            <v>72.23</v>
          </cell>
          <cell r="D19">
            <v>73.849999999999994</v>
          </cell>
          <cell r="E19">
            <v>75.78</v>
          </cell>
          <cell r="F19">
            <v>77.8</v>
          </cell>
          <cell r="G19">
            <v>79.91</v>
          </cell>
          <cell r="H19">
            <v>67.17</v>
          </cell>
          <cell r="I19">
            <v>68.77</v>
          </cell>
          <cell r="J19">
            <v>70.64</v>
          </cell>
          <cell r="K19">
            <v>72.59</v>
          </cell>
          <cell r="L19">
            <v>74.63</v>
          </cell>
        </row>
        <row r="20">
          <cell r="A20">
            <v>8</v>
          </cell>
          <cell r="B20" t="str">
            <v>Functional Analyst</v>
          </cell>
          <cell r="C20">
            <v>24.72</v>
          </cell>
          <cell r="D20">
            <v>25.05</v>
          </cell>
          <cell r="E20">
            <v>25.46</v>
          </cell>
          <cell r="F20">
            <v>25.88</v>
          </cell>
          <cell r="G20">
            <v>26.32</v>
          </cell>
          <cell r="H20">
            <v>22.03</v>
          </cell>
          <cell r="I20">
            <v>22.39</v>
          </cell>
          <cell r="J20">
            <v>22.81</v>
          </cell>
          <cell r="K20">
            <v>23.23</v>
          </cell>
          <cell r="L20">
            <v>23.66</v>
          </cell>
        </row>
        <row r="21">
          <cell r="A21">
            <v>9</v>
          </cell>
          <cell r="B21" t="str">
            <v>Principal Systems Architect</v>
          </cell>
          <cell r="C21">
            <v>57.31</v>
          </cell>
          <cell r="D21">
            <v>58.03</v>
          </cell>
          <cell r="E21">
            <v>59.06</v>
          </cell>
          <cell r="F21">
            <v>60.08</v>
          </cell>
          <cell r="G21">
            <v>61.11</v>
          </cell>
          <cell r="H21">
            <v>53.93</v>
          </cell>
          <cell r="I21">
            <v>54.67</v>
          </cell>
          <cell r="J21">
            <v>55.69</v>
          </cell>
          <cell r="K21">
            <v>56.69</v>
          </cell>
          <cell r="L21">
            <v>57.7</v>
          </cell>
        </row>
        <row r="22">
          <cell r="A22">
            <v>10</v>
          </cell>
          <cell r="B22" t="str">
            <v>Sr Systems Architect</v>
          </cell>
          <cell r="C22">
            <v>68.290000000000006</v>
          </cell>
          <cell r="D22">
            <v>69.95</v>
          </cell>
          <cell r="E22">
            <v>71.819999999999993</v>
          </cell>
          <cell r="F22">
            <v>73.73</v>
          </cell>
          <cell r="G22">
            <v>75.709999999999994</v>
          </cell>
          <cell r="H22">
            <v>63.38</v>
          </cell>
          <cell r="I22">
            <v>65.010000000000005</v>
          </cell>
          <cell r="J22">
            <v>66.819999999999993</v>
          </cell>
          <cell r="K22">
            <v>68.66</v>
          </cell>
          <cell r="L22">
            <v>70.569999999999993</v>
          </cell>
        </row>
        <row r="23">
          <cell r="A23">
            <v>11</v>
          </cell>
          <cell r="B23" t="str">
            <v>Principal Info Engineer</v>
          </cell>
          <cell r="C23">
            <v>102.74</v>
          </cell>
          <cell r="D23">
            <v>105.26</v>
          </cell>
          <cell r="E23">
            <v>108.07</v>
          </cell>
          <cell r="F23">
            <v>110.85</v>
          </cell>
          <cell r="G23">
            <v>113.71</v>
          </cell>
          <cell r="H23">
            <v>96.73</v>
          </cell>
          <cell r="I23">
            <v>99.19</v>
          </cell>
          <cell r="J23">
            <v>101.91</v>
          </cell>
          <cell r="K23">
            <v>104.59</v>
          </cell>
          <cell r="L23">
            <v>107.35</v>
          </cell>
        </row>
        <row r="24">
          <cell r="A24">
            <v>12</v>
          </cell>
          <cell r="B24" t="str">
            <v>Sr Information Engineer</v>
          </cell>
          <cell r="C24">
            <v>90.2</v>
          </cell>
          <cell r="D24">
            <v>92.41</v>
          </cell>
          <cell r="E24">
            <v>94.88</v>
          </cell>
          <cell r="F24">
            <v>97.45</v>
          </cell>
          <cell r="G24">
            <v>100.11</v>
          </cell>
          <cell r="H24">
            <v>84.52</v>
          </cell>
          <cell r="I24">
            <v>86.69</v>
          </cell>
          <cell r="J24">
            <v>89.07</v>
          </cell>
          <cell r="K24">
            <v>91.56</v>
          </cell>
          <cell r="L24">
            <v>94.13</v>
          </cell>
        </row>
        <row r="25">
          <cell r="A25">
            <v>13</v>
          </cell>
          <cell r="B25" t="str">
            <v>Sr Computer Systems Anal</v>
          </cell>
          <cell r="C25">
            <v>44.03</v>
          </cell>
          <cell r="D25">
            <v>44.92</v>
          </cell>
          <cell r="E25">
            <v>45.94</v>
          </cell>
          <cell r="F25">
            <v>46.98</v>
          </cell>
          <cell r="G25">
            <v>48.06</v>
          </cell>
          <cell r="H25">
            <v>41.72</v>
          </cell>
          <cell r="I25">
            <v>42.64</v>
          </cell>
          <cell r="J25">
            <v>43.66</v>
          </cell>
          <cell r="K25">
            <v>44.7</v>
          </cell>
          <cell r="L25">
            <v>45.78</v>
          </cell>
        </row>
        <row r="26">
          <cell r="A26">
            <v>14</v>
          </cell>
          <cell r="B26" t="str">
            <v>Computer Systems Anal</v>
          </cell>
          <cell r="C26">
            <v>33.92</v>
          </cell>
          <cell r="D26">
            <v>34.31</v>
          </cell>
          <cell r="E26">
            <v>34.79</v>
          </cell>
          <cell r="F26">
            <v>35.26</v>
          </cell>
          <cell r="G26">
            <v>35.74</v>
          </cell>
          <cell r="H26">
            <v>31.04</v>
          </cell>
          <cell r="I26">
            <v>31.47</v>
          </cell>
          <cell r="J26">
            <v>31.95</v>
          </cell>
          <cell r="K26">
            <v>32.409999999999997</v>
          </cell>
          <cell r="L26">
            <v>32.89</v>
          </cell>
        </row>
        <row r="27">
          <cell r="A27">
            <v>15</v>
          </cell>
          <cell r="B27" t="str">
            <v>Jr Computer Systems Anal</v>
          </cell>
          <cell r="C27">
            <v>43.26</v>
          </cell>
          <cell r="D27">
            <v>44.21</v>
          </cell>
          <cell r="E27">
            <v>45.3</v>
          </cell>
          <cell r="F27">
            <v>46.48</v>
          </cell>
          <cell r="G27">
            <v>47.72</v>
          </cell>
          <cell r="H27">
            <v>39.21</v>
          </cell>
          <cell r="I27">
            <v>40.17</v>
          </cell>
          <cell r="J27">
            <v>41.22</v>
          </cell>
          <cell r="K27">
            <v>42.36</v>
          </cell>
          <cell r="L27">
            <v>43.55</v>
          </cell>
        </row>
        <row r="28">
          <cell r="A28">
            <v>16</v>
          </cell>
          <cell r="B28" t="str">
            <v>Sr Application Engineer</v>
          </cell>
          <cell r="C28">
            <v>38.25</v>
          </cell>
          <cell r="D28">
            <v>38.89</v>
          </cell>
          <cell r="E28">
            <v>39.630000000000003</v>
          </cell>
          <cell r="F28">
            <v>40.36</v>
          </cell>
          <cell r="G28">
            <v>41.1</v>
          </cell>
          <cell r="H28">
            <v>35.25</v>
          </cell>
          <cell r="I28">
            <v>35.93</v>
          </cell>
          <cell r="J28">
            <v>36.659999999999997</v>
          </cell>
          <cell r="K28">
            <v>37.380000000000003</v>
          </cell>
          <cell r="L28">
            <v>38.11</v>
          </cell>
        </row>
        <row r="29">
          <cell r="A29">
            <v>17</v>
          </cell>
          <cell r="B29" t="str">
            <v>Applications Engineer</v>
          </cell>
          <cell r="C29">
            <v>27.41</v>
          </cell>
          <cell r="D29">
            <v>27.8</v>
          </cell>
          <cell r="E29">
            <v>28.29</v>
          </cell>
          <cell r="F29">
            <v>28.78</v>
          </cell>
          <cell r="G29">
            <v>29.3</v>
          </cell>
          <cell r="H29">
            <v>24.67</v>
          </cell>
          <cell r="I29">
            <v>25.09</v>
          </cell>
          <cell r="J29">
            <v>25.58</v>
          </cell>
          <cell r="K29">
            <v>26.07</v>
          </cell>
          <cell r="L29">
            <v>26.59</v>
          </cell>
        </row>
        <row r="30">
          <cell r="A30">
            <v>18</v>
          </cell>
          <cell r="B30" t="str">
            <v>Application Programmer</v>
          </cell>
          <cell r="C30">
            <v>57.36</v>
          </cell>
          <cell r="D30">
            <v>58.7</v>
          </cell>
          <cell r="E30">
            <v>60.23</v>
          </cell>
          <cell r="F30">
            <v>61.8</v>
          </cell>
          <cell r="G30">
            <v>63.43</v>
          </cell>
          <cell r="H30">
            <v>52.83</v>
          </cell>
          <cell r="I30">
            <v>54.15</v>
          </cell>
          <cell r="J30">
            <v>55.63</v>
          </cell>
          <cell r="K30">
            <v>57.15</v>
          </cell>
          <cell r="L30">
            <v>58.72</v>
          </cell>
        </row>
        <row r="31">
          <cell r="A31">
            <v>19</v>
          </cell>
          <cell r="B31" t="str">
            <v>Jr Application Programmer</v>
          </cell>
          <cell r="C31">
            <v>22.96</v>
          </cell>
          <cell r="D31">
            <v>23.21</v>
          </cell>
          <cell r="E31">
            <v>23.54</v>
          </cell>
          <cell r="F31">
            <v>23.86</v>
          </cell>
          <cell r="G31">
            <v>24.2</v>
          </cell>
          <cell r="H31">
            <v>20.309999999999999</v>
          </cell>
          <cell r="I31">
            <v>20.6</v>
          </cell>
          <cell r="J31">
            <v>20.92</v>
          </cell>
          <cell r="K31">
            <v>21.25</v>
          </cell>
          <cell r="L31">
            <v>21.59</v>
          </cell>
        </row>
        <row r="32">
          <cell r="A32">
            <v>20</v>
          </cell>
          <cell r="B32" t="str">
            <v>Student Application Prog</v>
          </cell>
          <cell r="C32">
            <v>18.64</v>
          </cell>
          <cell r="D32">
            <v>18.79</v>
          </cell>
          <cell r="E32">
            <v>19.04</v>
          </cell>
          <cell r="F32">
            <v>19.32</v>
          </cell>
          <cell r="G32">
            <v>19.62</v>
          </cell>
          <cell r="H32">
            <v>16.079999999999998</v>
          </cell>
          <cell r="I32">
            <v>16.27</v>
          </cell>
          <cell r="J32">
            <v>16.52</v>
          </cell>
          <cell r="K32">
            <v>16.8</v>
          </cell>
          <cell r="L32">
            <v>17.11</v>
          </cell>
        </row>
        <row r="33">
          <cell r="A33">
            <v>21</v>
          </cell>
          <cell r="B33" t="str">
            <v>Sr DBMS Specialist</v>
          </cell>
          <cell r="C33">
            <v>39.270000000000003</v>
          </cell>
          <cell r="D33">
            <v>39.78</v>
          </cell>
          <cell r="E33">
            <v>40.4</v>
          </cell>
          <cell r="F33">
            <v>41.03</v>
          </cell>
          <cell r="G33">
            <v>41.7</v>
          </cell>
          <cell r="H33">
            <v>36.26</v>
          </cell>
          <cell r="I33">
            <v>36.79</v>
          </cell>
          <cell r="J33">
            <v>37.4</v>
          </cell>
          <cell r="K33">
            <v>38.03</v>
          </cell>
          <cell r="L33">
            <v>38.700000000000003</v>
          </cell>
        </row>
        <row r="34">
          <cell r="A34">
            <v>22</v>
          </cell>
          <cell r="B34" t="str">
            <v>DBMS Specialist</v>
          </cell>
          <cell r="C34">
            <v>36.479999999999997</v>
          </cell>
          <cell r="D34">
            <v>36.909999999999997</v>
          </cell>
          <cell r="E34">
            <v>37.549999999999997</v>
          </cell>
          <cell r="F34">
            <v>38.21</v>
          </cell>
          <cell r="G34">
            <v>38.909999999999997</v>
          </cell>
          <cell r="H34">
            <v>33.53</v>
          </cell>
          <cell r="I34">
            <v>33.979999999999997</v>
          </cell>
          <cell r="J34">
            <v>34.61</v>
          </cell>
          <cell r="K34">
            <v>35.270000000000003</v>
          </cell>
          <cell r="L34">
            <v>35.97</v>
          </cell>
        </row>
        <row r="35">
          <cell r="A35">
            <v>23</v>
          </cell>
          <cell r="B35" t="str">
            <v>Data Entry Clerk</v>
          </cell>
          <cell r="C35">
            <v>14.92</v>
          </cell>
          <cell r="D35">
            <v>15.01</v>
          </cell>
          <cell r="E35">
            <v>15.16</v>
          </cell>
          <cell r="F35">
            <v>15.3</v>
          </cell>
          <cell r="G35">
            <v>15.45</v>
          </cell>
          <cell r="H35">
            <v>12.31</v>
          </cell>
          <cell r="I35">
            <v>12.44</v>
          </cell>
          <cell r="J35">
            <v>12.59</v>
          </cell>
          <cell r="K35">
            <v>12.74</v>
          </cell>
          <cell r="L35">
            <v>12.9</v>
          </cell>
        </row>
        <row r="36">
          <cell r="A36">
            <v>24</v>
          </cell>
          <cell r="B36" t="str">
            <v>Operations Manager</v>
          </cell>
          <cell r="C36">
            <v>38.659999999999997</v>
          </cell>
          <cell r="D36">
            <v>39.369999999999997</v>
          </cell>
          <cell r="E36">
            <v>40.33</v>
          </cell>
          <cell r="F36">
            <v>41.31</v>
          </cell>
          <cell r="G36">
            <v>42.32</v>
          </cell>
          <cell r="H36">
            <v>33.96</v>
          </cell>
          <cell r="I36">
            <v>34.74</v>
          </cell>
          <cell r="J36">
            <v>35.68</v>
          </cell>
          <cell r="K36">
            <v>36.64</v>
          </cell>
          <cell r="L36">
            <v>37.630000000000003</v>
          </cell>
        </row>
        <row r="37">
          <cell r="A37">
            <v>25</v>
          </cell>
          <cell r="B37" t="str">
            <v>System Administrator</v>
          </cell>
          <cell r="C37">
            <v>38.130000000000003</v>
          </cell>
          <cell r="D37">
            <v>38.68</v>
          </cell>
          <cell r="E37">
            <v>39.36</v>
          </cell>
          <cell r="F37">
            <v>40.08</v>
          </cell>
          <cell r="G37">
            <v>40.83</v>
          </cell>
          <cell r="H37">
            <v>34.11</v>
          </cell>
          <cell r="I37">
            <v>34.68</v>
          </cell>
          <cell r="J37">
            <v>35.33</v>
          </cell>
          <cell r="K37">
            <v>36.03</v>
          </cell>
          <cell r="L37">
            <v>36.75</v>
          </cell>
        </row>
        <row r="38">
          <cell r="A38">
            <v>26</v>
          </cell>
          <cell r="B38" t="str">
            <v>System Operator</v>
          </cell>
          <cell r="C38">
            <v>26.87</v>
          </cell>
          <cell r="D38">
            <v>27.42</v>
          </cell>
          <cell r="E38">
            <v>28.05</v>
          </cell>
          <cell r="F38">
            <v>28.7</v>
          </cell>
          <cell r="G38">
            <v>29.38</v>
          </cell>
          <cell r="H38">
            <v>23.24</v>
          </cell>
          <cell r="I38">
            <v>23.81</v>
          </cell>
          <cell r="J38">
            <v>24.42</v>
          </cell>
          <cell r="K38">
            <v>25.05</v>
          </cell>
          <cell r="L38">
            <v>25.7</v>
          </cell>
        </row>
        <row r="39">
          <cell r="A39">
            <v>27</v>
          </cell>
          <cell r="B39" t="str">
            <v>Sr Training Specialist</v>
          </cell>
          <cell r="C39">
            <v>29.88</v>
          </cell>
          <cell r="D39">
            <v>30.25</v>
          </cell>
          <cell r="E39">
            <v>30.73</v>
          </cell>
          <cell r="F39">
            <v>31.24</v>
          </cell>
          <cell r="G39">
            <v>31.77</v>
          </cell>
          <cell r="H39">
            <v>27.05</v>
          </cell>
          <cell r="I39">
            <v>27.46</v>
          </cell>
          <cell r="J39">
            <v>27.94</v>
          </cell>
          <cell r="K39">
            <v>28.44</v>
          </cell>
          <cell r="L39">
            <v>28.97</v>
          </cell>
        </row>
        <row r="40">
          <cell r="A40">
            <v>28</v>
          </cell>
          <cell r="B40" t="str">
            <v>Training Specialist</v>
          </cell>
          <cell r="C40">
            <v>26.6</v>
          </cell>
          <cell r="D40">
            <v>26.97</v>
          </cell>
          <cell r="E40">
            <v>27.43</v>
          </cell>
          <cell r="F40">
            <v>27.9</v>
          </cell>
          <cell r="G40">
            <v>28.4</v>
          </cell>
          <cell r="H40">
            <v>23.87</v>
          </cell>
          <cell r="I40">
            <v>24.28</v>
          </cell>
          <cell r="J40">
            <v>24.73</v>
          </cell>
          <cell r="K40">
            <v>25.21</v>
          </cell>
          <cell r="L40">
            <v>25.7</v>
          </cell>
        </row>
        <row r="41">
          <cell r="A41">
            <v>29</v>
          </cell>
          <cell r="B41" t="str">
            <v>Help Desk Manager</v>
          </cell>
          <cell r="C41">
            <v>27.04</v>
          </cell>
          <cell r="D41">
            <v>27.4</v>
          </cell>
          <cell r="E41">
            <v>27.86</v>
          </cell>
          <cell r="F41">
            <v>28.36</v>
          </cell>
          <cell r="G41">
            <v>28.9</v>
          </cell>
          <cell r="H41">
            <v>23.17</v>
          </cell>
          <cell r="I41">
            <v>23.6</v>
          </cell>
          <cell r="J41">
            <v>24.07</v>
          </cell>
          <cell r="K41">
            <v>24.57</v>
          </cell>
          <cell r="L41">
            <v>25.11</v>
          </cell>
        </row>
        <row r="42">
          <cell r="A42">
            <v>30</v>
          </cell>
          <cell r="B42" t="str">
            <v>Help Desk Specialist</v>
          </cell>
          <cell r="C42">
            <v>14.94</v>
          </cell>
          <cell r="D42">
            <v>15.12</v>
          </cell>
          <cell r="E42">
            <v>15.35</v>
          </cell>
          <cell r="F42">
            <v>15.59</v>
          </cell>
          <cell r="G42">
            <v>15.84</v>
          </cell>
          <cell r="H42">
            <v>12.46</v>
          </cell>
          <cell r="I42">
            <v>12.67</v>
          </cell>
          <cell r="J42">
            <v>12.91</v>
          </cell>
          <cell r="K42">
            <v>13.15</v>
          </cell>
          <cell r="L42">
            <v>13.41</v>
          </cell>
        </row>
        <row r="43">
          <cell r="A43">
            <v>31</v>
          </cell>
          <cell r="B43" t="str">
            <v>Hardware Specialist</v>
          </cell>
          <cell r="C43">
            <v>23.18</v>
          </cell>
          <cell r="D43">
            <v>23.42</v>
          </cell>
          <cell r="E43">
            <v>23.74</v>
          </cell>
          <cell r="F43">
            <v>24.07</v>
          </cell>
          <cell r="G43">
            <v>24.42</v>
          </cell>
          <cell r="H43">
            <v>20.53</v>
          </cell>
          <cell r="I43">
            <v>20.8</v>
          </cell>
          <cell r="J43">
            <v>21.12</v>
          </cell>
          <cell r="K43">
            <v>21.46</v>
          </cell>
          <cell r="L43">
            <v>21.81</v>
          </cell>
        </row>
        <row r="44">
          <cell r="A44">
            <v>32</v>
          </cell>
          <cell r="B44" t="str">
            <v>Sr Hardware Install Tech</v>
          </cell>
          <cell r="C44">
            <v>25.49</v>
          </cell>
          <cell r="D44">
            <v>25.83</v>
          </cell>
          <cell r="E44">
            <v>26.21</v>
          </cell>
          <cell r="F44">
            <v>26.6</v>
          </cell>
          <cell r="G44">
            <v>26.99</v>
          </cell>
          <cell r="H44">
            <v>22.79</v>
          </cell>
          <cell r="I44">
            <v>23.16</v>
          </cell>
          <cell r="J44">
            <v>23.55</v>
          </cell>
          <cell r="K44">
            <v>23.93</v>
          </cell>
          <cell r="L44">
            <v>24.32</v>
          </cell>
        </row>
        <row r="45">
          <cell r="A45">
            <v>33</v>
          </cell>
          <cell r="B45" t="str">
            <v>Hardware Install Tech</v>
          </cell>
          <cell r="C45">
            <v>19.829999999999998</v>
          </cell>
          <cell r="D45">
            <v>20.03</v>
          </cell>
          <cell r="E45">
            <v>20.29</v>
          </cell>
          <cell r="F45">
            <v>20.56</v>
          </cell>
          <cell r="G45">
            <v>20.84</v>
          </cell>
          <cell r="H45">
            <v>17.25</v>
          </cell>
          <cell r="I45">
            <v>17.48</v>
          </cell>
          <cell r="J45">
            <v>17.739999999999998</v>
          </cell>
          <cell r="K45">
            <v>18.010000000000002</v>
          </cell>
          <cell r="L45">
            <v>18.3</v>
          </cell>
        </row>
        <row r="46">
          <cell r="A46">
            <v>34</v>
          </cell>
          <cell r="B46" t="str">
            <v>Hardware Draftsman</v>
          </cell>
          <cell r="C46">
            <v>20.05</v>
          </cell>
          <cell r="D46">
            <v>20.190000000000001</v>
          </cell>
          <cell r="E46">
            <v>20.399999999999999</v>
          </cell>
          <cell r="F46">
            <v>20.59</v>
          </cell>
          <cell r="G46">
            <v>20.8</v>
          </cell>
          <cell r="H46">
            <v>17.46</v>
          </cell>
          <cell r="I46">
            <v>17.64</v>
          </cell>
          <cell r="J46">
            <v>17.850000000000001</v>
          </cell>
          <cell r="K46">
            <v>18.05</v>
          </cell>
          <cell r="L46">
            <v>18.260000000000002</v>
          </cell>
        </row>
        <row r="47">
          <cell r="A47">
            <v>35</v>
          </cell>
          <cell r="B47" t="str">
            <v>Sr Network Install Tech</v>
          </cell>
          <cell r="C47">
            <v>38.57</v>
          </cell>
          <cell r="D47">
            <v>39.33</v>
          </cell>
          <cell r="E47">
            <v>40.31</v>
          </cell>
          <cell r="F47">
            <v>41.3</v>
          </cell>
          <cell r="G47">
            <v>42.33</v>
          </cell>
          <cell r="H47">
            <v>35.46</v>
          </cell>
          <cell r="I47">
            <v>36.24</v>
          </cell>
          <cell r="J47">
            <v>37.200000000000003</v>
          </cell>
          <cell r="K47">
            <v>38.17</v>
          </cell>
          <cell r="L47">
            <v>39.18</v>
          </cell>
        </row>
        <row r="48">
          <cell r="A48">
            <v>36</v>
          </cell>
          <cell r="B48" t="str">
            <v>Network Install Tech</v>
          </cell>
          <cell r="C48">
            <v>29.14</v>
          </cell>
          <cell r="D48">
            <v>29.69</v>
          </cell>
          <cell r="E48">
            <v>30.38</v>
          </cell>
          <cell r="F48">
            <v>31.08</v>
          </cell>
          <cell r="G48">
            <v>31.82</v>
          </cell>
          <cell r="H48">
            <v>26.69</v>
          </cell>
          <cell r="I48">
            <v>27.28</v>
          </cell>
          <cell r="J48">
            <v>27.96</v>
          </cell>
          <cell r="K48">
            <v>28.67</v>
          </cell>
          <cell r="L48">
            <v>29.4</v>
          </cell>
        </row>
        <row r="49">
          <cell r="A49">
            <v>37</v>
          </cell>
          <cell r="B49" t="str">
            <v>Network Draftsman</v>
          </cell>
          <cell r="C49">
            <v>20.12</v>
          </cell>
          <cell r="D49">
            <v>20.29</v>
          </cell>
          <cell r="E49">
            <v>20.54</v>
          </cell>
          <cell r="F49">
            <v>20.76</v>
          </cell>
          <cell r="G49">
            <v>20.99</v>
          </cell>
          <cell r="H49">
            <v>17.399999999999999</v>
          </cell>
          <cell r="I49">
            <v>17.61</v>
          </cell>
          <cell r="J49">
            <v>17.86</v>
          </cell>
          <cell r="K49">
            <v>18.09</v>
          </cell>
          <cell r="L49">
            <v>18.329999999999998</v>
          </cell>
        </row>
        <row r="50">
          <cell r="A50">
            <v>38</v>
          </cell>
          <cell r="B50" t="str">
            <v>Comm Network Mgr</v>
          </cell>
          <cell r="C50">
            <v>28.81</v>
          </cell>
          <cell r="D50">
            <v>29.14</v>
          </cell>
          <cell r="E50">
            <v>29.61</v>
          </cell>
          <cell r="F50">
            <v>30.08</v>
          </cell>
          <cell r="G50">
            <v>30.58</v>
          </cell>
          <cell r="H50">
            <v>24.6</v>
          </cell>
          <cell r="I50">
            <v>25.01</v>
          </cell>
          <cell r="J50">
            <v>25.48</v>
          </cell>
          <cell r="K50">
            <v>25.96</v>
          </cell>
          <cell r="L50">
            <v>26.46</v>
          </cell>
        </row>
        <row r="51">
          <cell r="A51">
            <v>39</v>
          </cell>
          <cell r="B51" t="str">
            <v>Communications Spec</v>
          </cell>
          <cell r="C51">
            <v>44.9</v>
          </cell>
          <cell r="D51">
            <v>45.83</v>
          </cell>
          <cell r="E51">
            <v>47.01</v>
          </cell>
          <cell r="F51">
            <v>48.23</v>
          </cell>
          <cell r="G51">
            <v>49.48</v>
          </cell>
          <cell r="H51">
            <v>40.79</v>
          </cell>
          <cell r="I51">
            <v>41.73</v>
          </cell>
          <cell r="J51">
            <v>42.87</v>
          </cell>
          <cell r="K51">
            <v>44.04</v>
          </cell>
          <cell r="L51">
            <v>45.26</v>
          </cell>
        </row>
        <row r="52">
          <cell r="A52">
            <v>40</v>
          </cell>
          <cell r="B52" t="str">
            <v>Principal BPR Specialist</v>
          </cell>
          <cell r="C52">
            <v>164.56</v>
          </cell>
          <cell r="D52">
            <v>168.63</v>
          </cell>
          <cell r="E52">
            <v>173.68</v>
          </cell>
          <cell r="F52">
            <v>178.52</v>
          </cell>
          <cell r="G52">
            <v>183.55</v>
          </cell>
          <cell r="H52">
            <v>155.5</v>
          </cell>
          <cell r="I52">
            <v>159.49</v>
          </cell>
          <cell r="J52">
            <v>164.36</v>
          </cell>
          <cell r="K52">
            <v>169.03</v>
          </cell>
          <cell r="L52">
            <v>173.89</v>
          </cell>
        </row>
        <row r="53">
          <cell r="A53">
            <v>41</v>
          </cell>
          <cell r="B53" t="str">
            <v>Sr BPR Specialist</v>
          </cell>
          <cell r="C53">
            <v>49.63</v>
          </cell>
          <cell r="D53">
            <v>50.35</v>
          </cell>
          <cell r="E53">
            <v>51.38</v>
          </cell>
          <cell r="F53">
            <v>52.43</v>
          </cell>
          <cell r="G53">
            <v>53.5</v>
          </cell>
          <cell r="H53">
            <v>46.43</v>
          </cell>
          <cell r="I53">
            <v>47.18</v>
          </cell>
          <cell r="J53">
            <v>48.19</v>
          </cell>
          <cell r="K53">
            <v>49.22</v>
          </cell>
          <cell r="L53">
            <v>50.28</v>
          </cell>
        </row>
        <row r="54">
          <cell r="A54">
            <v>42</v>
          </cell>
          <cell r="B54" t="str">
            <v>Cost Analyst</v>
          </cell>
          <cell r="C54">
            <v>21.5</v>
          </cell>
          <cell r="D54">
            <v>21.81</v>
          </cell>
          <cell r="E54">
            <v>22.19</v>
          </cell>
          <cell r="F54">
            <v>22.56</v>
          </cell>
          <cell r="G54">
            <v>22.94</v>
          </cell>
          <cell r="H54">
            <v>18.88</v>
          </cell>
          <cell r="I54">
            <v>19.22</v>
          </cell>
          <cell r="J54">
            <v>19.600000000000001</v>
          </cell>
          <cell r="K54">
            <v>19.98</v>
          </cell>
          <cell r="L54">
            <v>20.36</v>
          </cell>
        </row>
        <row r="55">
          <cell r="A55">
            <v>43</v>
          </cell>
          <cell r="B55" t="str">
            <v>Data Standardization Spec</v>
          </cell>
          <cell r="C55">
            <v>24.58</v>
          </cell>
          <cell r="D55">
            <v>24.85</v>
          </cell>
          <cell r="E55">
            <v>25.27</v>
          </cell>
          <cell r="F55">
            <v>25.69</v>
          </cell>
          <cell r="G55">
            <v>26.13</v>
          </cell>
          <cell r="H55">
            <v>21.9</v>
          </cell>
          <cell r="I55">
            <v>22.2</v>
          </cell>
          <cell r="J55">
            <v>22.62</v>
          </cell>
          <cell r="K55">
            <v>23.04</v>
          </cell>
          <cell r="L55">
            <v>23.48</v>
          </cell>
        </row>
        <row r="56">
          <cell r="A56">
            <v>44</v>
          </cell>
          <cell r="B56" t="str">
            <v>Documentation Specialist</v>
          </cell>
          <cell r="C56">
            <v>24.73</v>
          </cell>
          <cell r="D56">
            <v>25.17</v>
          </cell>
          <cell r="E56">
            <v>25.77</v>
          </cell>
          <cell r="F56">
            <v>26.38</v>
          </cell>
          <cell r="G56">
            <v>27.02</v>
          </cell>
          <cell r="H56">
            <v>21.88</v>
          </cell>
          <cell r="I56">
            <v>22.34</v>
          </cell>
          <cell r="J56">
            <v>22.93</v>
          </cell>
          <cell r="K56">
            <v>23.54</v>
          </cell>
          <cell r="L56">
            <v>24.16</v>
          </cell>
        </row>
        <row r="57">
          <cell r="A57">
            <v>45</v>
          </cell>
          <cell r="B57" t="str">
            <v>Technical Writer/Editor</v>
          </cell>
          <cell r="C57">
            <v>23.74</v>
          </cell>
          <cell r="D57">
            <v>23.98</v>
          </cell>
          <cell r="E57">
            <v>24.32</v>
          </cell>
          <cell r="F57">
            <v>24.65</v>
          </cell>
          <cell r="G57">
            <v>24.99</v>
          </cell>
          <cell r="H57">
            <v>21.07</v>
          </cell>
          <cell r="I57">
            <v>21.35</v>
          </cell>
          <cell r="J57">
            <v>21.69</v>
          </cell>
          <cell r="K57">
            <v>22.02</v>
          </cell>
          <cell r="L57">
            <v>22.37</v>
          </cell>
        </row>
        <row r="58">
          <cell r="A58">
            <v>46</v>
          </cell>
          <cell r="B58" t="str">
            <v>Sr Comp Security Sys Spec</v>
          </cell>
          <cell r="C58">
            <v>52.51</v>
          </cell>
          <cell r="D58">
            <v>53.67</v>
          </cell>
          <cell r="E58">
            <v>55.04</v>
          </cell>
          <cell r="F58">
            <v>56.42</v>
          </cell>
          <cell r="G58">
            <v>57.85</v>
          </cell>
          <cell r="H58">
            <v>49.14</v>
          </cell>
          <cell r="I58">
            <v>50.31</v>
          </cell>
          <cell r="J58">
            <v>51.65</v>
          </cell>
          <cell r="K58">
            <v>53.01</v>
          </cell>
          <cell r="L58">
            <v>54.41</v>
          </cell>
        </row>
        <row r="59">
          <cell r="A59">
            <v>47</v>
          </cell>
          <cell r="B59" t="str">
            <v>Comp Security Sys Spec</v>
          </cell>
          <cell r="C59">
            <v>41.07</v>
          </cell>
          <cell r="D59">
            <v>41.68</v>
          </cell>
          <cell r="E59">
            <v>42.53</v>
          </cell>
          <cell r="F59">
            <v>43.41</v>
          </cell>
          <cell r="G59">
            <v>44.32</v>
          </cell>
          <cell r="H59">
            <v>38.04</v>
          </cell>
          <cell r="I59">
            <v>38.68</v>
          </cell>
          <cell r="J59">
            <v>39.520000000000003</v>
          </cell>
          <cell r="K59">
            <v>40.39</v>
          </cell>
          <cell r="L59">
            <v>41.29</v>
          </cell>
        </row>
        <row r="60">
          <cell r="A60">
            <v>48</v>
          </cell>
          <cell r="B60" t="str">
            <v>Graphic Specialist/Admin</v>
          </cell>
          <cell r="C60">
            <v>24.88</v>
          </cell>
          <cell r="D60">
            <v>25.25</v>
          </cell>
          <cell r="E60">
            <v>25.75</v>
          </cell>
          <cell r="F60">
            <v>26.26</v>
          </cell>
          <cell r="G60">
            <v>26.79</v>
          </cell>
          <cell r="H60">
            <v>22.03</v>
          </cell>
          <cell r="I60">
            <v>22.43</v>
          </cell>
          <cell r="J60">
            <v>22.91</v>
          </cell>
          <cell r="K60">
            <v>23.41</v>
          </cell>
          <cell r="L60">
            <v>23.94</v>
          </cell>
        </row>
        <row r="61">
          <cell r="A61">
            <v>49</v>
          </cell>
          <cell r="B61" t="str">
            <v>Electronic Mtg Technographer</v>
          </cell>
          <cell r="C61">
            <v>22.94</v>
          </cell>
          <cell r="D61">
            <v>23.05</v>
          </cell>
          <cell r="E61">
            <v>23.24</v>
          </cell>
          <cell r="F61">
            <v>23.43</v>
          </cell>
          <cell r="G61">
            <v>23.64</v>
          </cell>
          <cell r="H61">
            <v>20.29</v>
          </cell>
          <cell r="I61">
            <v>20.440000000000001</v>
          </cell>
          <cell r="J61">
            <v>20.63</v>
          </cell>
          <cell r="K61">
            <v>20.83</v>
          </cell>
          <cell r="L61">
            <v>21.05</v>
          </cell>
        </row>
        <row r="62">
          <cell r="A62">
            <v>111</v>
          </cell>
          <cell r="B62" t="str">
            <v>Principal Info Engineer</v>
          </cell>
          <cell r="C62">
            <v>102.74</v>
          </cell>
          <cell r="D62">
            <v>105.26</v>
          </cell>
          <cell r="E62">
            <v>108.07</v>
          </cell>
          <cell r="F62">
            <v>110.85</v>
          </cell>
          <cell r="G62">
            <v>113.71</v>
          </cell>
          <cell r="H62">
            <v>96.73</v>
          </cell>
          <cell r="I62">
            <v>99.19</v>
          </cell>
          <cell r="J62">
            <v>101.91</v>
          </cell>
          <cell r="K62">
            <v>104.59</v>
          </cell>
          <cell r="L62">
            <v>107.35</v>
          </cell>
        </row>
        <row r="63">
          <cell r="A63">
            <v>155</v>
          </cell>
          <cell r="B63" t="str">
            <v>Jr Computer Systems Anal</v>
          </cell>
          <cell r="C63">
            <v>43.26</v>
          </cell>
          <cell r="D63">
            <v>44.21</v>
          </cell>
          <cell r="E63">
            <v>45.3</v>
          </cell>
          <cell r="F63">
            <v>46.48</v>
          </cell>
          <cell r="G63">
            <v>47.72</v>
          </cell>
          <cell r="H63">
            <v>39.21</v>
          </cell>
          <cell r="I63">
            <v>40.17</v>
          </cell>
          <cell r="J63">
            <v>41.22</v>
          </cell>
          <cell r="K63">
            <v>42.36</v>
          </cell>
          <cell r="L63">
            <v>43.55</v>
          </cell>
        </row>
        <row r="64">
          <cell r="A64">
            <v>400</v>
          </cell>
          <cell r="B64" t="str">
            <v>Principal BPR Specialist</v>
          </cell>
          <cell r="C64">
            <v>164.56</v>
          </cell>
          <cell r="D64">
            <v>168.63</v>
          </cell>
          <cell r="E64">
            <v>173.68</v>
          </cell>
          <cell r="F64">
            <v>178.52</v>
          </cell>
          <cell r="G64">
            <v>183.55</v>
          </cell>
          <cell r="H64">
            <v>155.5</v>
          </cell>
          <cell r="I64">
            <v>159.49</v>
          </cell>
          <cell r="J64">
            <v>164.36</v>
          </cell>
          <cell r="K64">
            <v>169.03</v>
          </cell>
          <cell r="L64">
            <v>173.89</v>
          </cell>
        </row>
      </sheetData>
      <sheetData sheetId="1" refreshError="1">
        <row r="3">
          <cell r="A3">
            <v>1</v>
          </cell>
          <cell r="B3" t="str">
            <v>Abacus</v>
          </cell>
          <cell r="C3" t="str">
            <v>SDB</v>
          </cell>
        </row>
        <row r="4">
          <cell r="A4">
            <v>2</v>
          </cell>
          <cell r="B4" t="str">
            <v>ARCA</v>
          </cell>
          <cell r="C4" t="str">
            <v>SB</v>
          </cell>
        </row>
        <row r="5">
          <cell r="A5">
            <v>3</v>
          </cell>
          <cell r="B5" t="str">
            <v>Arrowhead</v>
          </cell>
          <cell r="C5" t="str">
            <v>WOSB</v>
          </cell>
        </row>
        <row r="6">
          <cell r="A6">
            <v>4</v>
          </cell>
          <cell r="B6" t="str">
            <v>ASI</v>
          </cell>
          <cell r="C6" t="str">
            <v>SDB</v>
          </cell>
        </row>
        <row r="7">
          <cell r="A7">
            <v>5</v>
          </cell>
          <cell r="B7" t="str">
            <v>C&amp;L</v>
          </cell>
          <cell r="C7" t="str">
            <v>LB</v>
          </cell>
        </row>
        <row r="8">
          <cell r="A8">
            <v>6</v>
          </cell>
          <cell r="B8" t="str">
            <v>CA</v>
          </cell>
          <cell r="C8" t="str">
            <v>LB</v>
          </cell>
        </row>
        <row r="9">
          <cell r="A9">
            <v>7</v>
          </cell>
          <cell r="B9" t="str">
            <v>CENCOR</v>
          </cell>
          <cell r="C9" t="str">
            <v>SB</v>
          </cell>
        </row>
        <row r="10">
          <cell r="A10">
            <v>8</v>
          </cell>
          <cell r="B10" t="str">
            <v>CENTECH</v>
          </cell>
          <cell r="C10" t="str">
            <v>LB</v>
          </cell>
        </row>
        <row r="11">
          <cell r="A11">
            <v>9</v>
          </cell>
          <cell r="B11" t="str">
            <v>Comm. Inst.</v>
          </cell>
          <cell r="C11" t="str">
            <v>WOSB</v>
          </cell>
        </row>
        <row r="12">
          <cell r="A12">
            <v>10</v>
          </cell>
          <cell r="B12" t="str">
            <v>Eagan-Mac</v>
          </cell>
          <cell r="C12" t="str">
            <v>SB</v>
          </cell>
        </row>
        <row r="13">
          <cell r="A13">
            <v>11</v>
          </cell>
          <cell r="B13" t="str">
            <v>EDS</v>
          </cell>
          <cell r="C13" t="str">
            <v>LB</v>
          </cell>
        </row>
        <row r="14">
          <cell r="A14">
            <v>111</v>
          </cell>
          <cell r="B14" t="str">
            <v>EDS/MSD</v>
          </cell>
          <cell r="C14" t="str">
            <v>LB</v>
          </cell>
        </row>
        <row r="15">
          <cell r="A15">
            <v>12</v>
          </cell>
          <cell r="B15" t="str">
            <v>Electrospace</v>
          </cell>
          <cell r="C15" t="str">
            <v>LB</v>
          </cell>
        </row>
        <row r="16">
          <cell r="A16">
            <v>13</v>
          </cell>
          <cell r="B16" t="str">
            <v>FCBS</v>
          </cell>
          <cell r="C16" t="str">
            <v>SDB</v>
          </cell>
        </row>
        <row r="17">
          <cell r="A17">
            <v>14</v>
          </cell>
          <cell r="B17" t="str">
            <v>FKW</v>
          </cell>
          <cell r="C17" t="str">
            <v>LB</v>
          </cell>
        </row>
        <row r="18">
          <cell r="A18">
            <v>15</v>
          </cell>
          <cell r="B18" t="str">
            <v>Harris Corp</v>
          </cell>
          <cell r="C18" t="str">
            <v>LB</v>
          </cell>
        </row>
        <row r="19">
          <cell r="A19">
            <v>16</v>
          </cell>
          <cell r="B19" t="str">
            <v>Howard</v>
          </cell>
          <cell r="C19" t="str">
            <v>SDB</v>
          </cell>
        </row>
        <row r="20">
          <cell r="A20">
            <v>17</v>
          </cell>
          <cell r="B20" t="str">
            <v>IMC</v>
          </cell>
          <cell r="C20" t="str">
            <v>LB</v>
          </cell>
        </row>
        <row r="21">
          <cell r="A21">
            <v>18</v>
          </cell>
          <cell r="B21" t="str">
            <v>Innolog</v>
          </cell>
          <cell r="C21" t="str">
            <v>SDB</v>
          </cell>
        </row>
        <row r="22">
          <cell r="A22">
            <v>19</v>
          </cell>
          <cell r="B22" t="str">
            <v>INRI</v>
          </cell>
          <cell r="C22" t="str">
            <v>LB</v>
          </cell>
        </row>
        <row r="23">
          <cell r="A23">
            <v>20</v>
          </cell>
          <cell r="B23" t="str">
            <v>Iscomp</v>
          </cell>
          <cell r="C23" t="str">
            <v>SDB</v>
          </cell>
        </row>
        <row r="24">
          <cell r="A24">
            <v>21</v>
          </cell>
          <cell r="B24" t="str">
            <v>Logicon</v>
          </cell>
          <cell r="C24" t="str">
            <v>LB</v>
          </cell>
        </row>
        <row r="25">
          <cell r="A25">
            <v>22</v>
          </cell>
          <cell r="B25" t="str">
            <v>LOGTEC</v>
          </cell>
          <cell r="C25" t="str">
            <v>SB</v>
          </cell>
        </row>
        <row r="26">
          <cell r="A26">
            <v>23</v>
          </cell>
          <cell r="B26" t="str">
            <v>Loral</v>
          </cell>
          <cell r="C26" t="str">
            <v>LB</v>
          </cell>
        </row>
        <row r="27">
          <cell r="A27">
            <v>24</v>
          </cell>
          <cell r="B27" t="str">
            <v>OAO</v>
          </cell>
          <cell r="C27" t="str">
            <v>LB</v>
          </cell>
        </row>
        <row r="28">
          <cell r="A28">
            <v>25</v>
          </cell>
          <cell r="B28" t="str">
            <v>PRI</v>
          </cell>
          <cell r="C28" t="str">
            <v>SB</v>
          </cell>
        </row>
        <row r="29">
          <cell r="A29">
            <v>26</v>
          </cell>
          <cell r="B29" t="str">
            <v>QuantiTech</v>
          </cell>
          <cell r="C29" t="str">
            <v>WOSB</v>
          </cell>
        </row>
        <row r="30">
          <cell r="A30">
            <v>27</v>
          </cell>
          <cell r="B30" t="str">
            <v>RBC</v>
          </cell>
          <cell r="C30" t="str">
            <v>SB</v>
          </cell>
        </row>
        <row r="31">
          <cell r="A31">
            <v>28</v>
          </cell>
          <cell r="B31" t="str">
            <v>ROBBINS-GIOIA</v>
          </cell>
          <cell r="C31" t="str">
            <v>LB</v>
          </cell>
        </row>
        <row r="32">
          <cell r="A32">
            <v>29</v>
          </cell>
          <cell r="B32" t="str">
            <v>Secure Computing</v>
          </cell>
          <cell r="C32" t="str">
            <v>SB</v>
          </cell>
        </row>
        <row r="33">
          <cell r="A33">
            <v>30</v>
          </cell>
          <cell r="B33" t="str">
            <v>SIGNAL</v>
          </cell>
          <cell r="C33" t="str">
            <v>SDB</v>
          </cell>
        </row>
        <row r="34">
          <cell r="A34">
            <v>31</v>
          </cell>
          <cell r="B34" t="str">
            <v xml:space="preserve">Sterling </v>
          </cell>
          <cell r="C34" t="str">
            <v>LB</v>
          </cell>
        </row>
        <row r="35">
          <cell r="A35">
            <v>32</v>
          </cell>
          <cell r="B35" t="str">
            <v>TAMSCO</v>
          </cell>
          <cell r="C35" t="str">
            <v>LB</v>
          </cell>
        </row>
        <row r="36">
          <cell r="A36">
            <v>33</v>
          </cell>
          <cell r="B36" t="str">
            <v>TASC</v>
          </cell>
          <cell r="C36" t="str">
            <v>LB</v>
          </cell>
        </row>
        <row r="37">
          <cell r="A37">
            <v>34</v>
          </cell>
          <cell r="B37" t="str">
            <v>TCS</v>
          </cell>
          <cell r="C37" t="str">
            <v>SDB</v>
          </cell>
        </row>
        <row r="38">
          <cell r="A38">
            <v>35</v>
          </cell>
          <cell r="B38" t="str">
            <v>Technautics</v>
          </cell>
          <cell r="C38" t="str">
            <v>SDB</v>
          </cell>
        </row>
        <row r="39">
          <cell r="A39">
            <v>36</v>
          </cell>
          <cell r="B39" t="str">
            <v>TRESP</v>
          </cell>
          <cell r="C39" t="str">
            <v>WOSB</v>
          </cell>
        </row>
        <row r="40">
          <cell r="A40">
            <v>37</v>
          </cell>
          <cell r="B40" t="str">
            <v>Trusted Info</v>
          </cell>
          <cell r="C40" t="str">
            <v>SB</v>
          </cell>
        </row>
        <row r="41">
          <cell r="A41">
            <v>38</v>
          </cell>
          <cell r="B41" t="str">
            <v>TRW</v>
          </cell>
          <cell r="C41" t="str">
            <v>LB</v>
          </cell>
        </row>
        <row r="42">
          <cell r="A42">
            <v>39</v>
          </cell>
          <cell r="B42" t="str">
            <v>ULTRA TECH</v>
          </cell>
          <cell r="C42" t="str">
            <v>SDB</v>
          </cell>
        </row>
        <row r="43">
          <cell r="A43">
            <v>40</v>
          </cell>
          <cell r="B43" t="str">
            <v>USI</v>
          </cell>
          <cell r="C43" t="str">
            <v>LB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st Centers"/>
      <sheetName val="IS-SVC-LINE-CODES"/>
    </sheetNames>
    <sheetDataSet>
      <sheetData sheetId="0"/>
      <sheetData sheetId="1"/>
      <sheetData sheetId="2" refreshError="1">
        <row r="2">
          <cell r="A2" t="str">
            <v>I-CSS</v>
          </cell>
          <cell r="B2" t="str">
            <v>Centralized Systems Services</v>
          </cell>
        </row>
        <row r="3">
          <cell r="A3" t="str">
            <v>I-DSS</v>
          </cell>
          <cell r="B3" t="str">
            <v>Distributed Systems Services</v>
          </cell>
        </row>
        <row r="4">
          <cell r="A4" t="str">
            <v>I-APP</v>
          </cell>
          <cell r="B4" t="str">
            <v>Applications Services</v>
          </cell>
        </row>
        <row r="5">
          <cell r="A5" t="str">
            <v>I-COM</v>
          </cell>
          <cell r="B5" t="str">
            <v>Communications Services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ACS"/>
      <sheetName val="Access Codes"/>
      <sheetName val="Rates-IPACS"/>
    </sheetNames>
    <sheetDataSet>
      <sheetData sheetId="0" refreshError="1"/>
      <sheetData sheetId="1" refreshError="1"/>
      <sheetData sheetId="2" refreshError="1">
        <row r="1">
          <cell r="A1" t="str">
            <v>Res_Code</v>
          </cell>
          <cell r="B1" t="str">
            <v>2004 Alliant_Rates</v>
          </cell>
          <cell r="C1" t="str">
            <v>2005 Alliant_Rates</v>
          </cell>
          <cell r="D1" t="str">
            <v>2006 Alliant_Rates</v>
          </cell>
          <cell r="E1" t="str">
            <v>2007 Alliant_Rates</v>
          </cell>
          <cell r="F1" t="str">
            <v>2008 Alliant_Rates</v>
          </cell>
          <cell r="G1" t="str">
            <v>2009 Alliant_Rates</v>
          </cell>
        </row>
        <row r="2">
          <cell r="A2" t="str">
            <v>0026</v>
          </cell>
          <cell r="B2">
            <v>0.41899999999999998</v>
          </cell>
          <cell r="C2">
            <v>0.34399999999999997</v>
          </cell>
          <cell r="D2">
            <v>0.31029000000000001</v>
          </cell>
          <cell r="E2">
            <v>0.28856999999999999</v>
          </cell>
          <cell r="F2">
            <v>0.26547999999999999</v>
          </cell>
          <cell r="G2">
            <v>0.4955</v>
          </cell>
        </row>
        <row r="3">
          <cell r="A3" t="str">
            <v>0027</v>
          </cell>
          <cell r="B3">
            <v>0.97499999999999998</v>
          </cell>
          <cell r="C3">
            <v>0.51529999999999998</v>
          </cell>
          <cell r="D3">
            <v>0.47408</v>
          </cell>
          <cell r="E3">
            <v>0.42430000000000001</v>
          </cell>
          <cell r="F3">
            <v>0.38186999999999999</v>
          </cell>
          <cell r="G3">
            <v>0.35896</v>
          </cell>
        </row>
        <row r="4">
          <cell r="A4" t="str">
            <v>0426</v>
          </cell>
          <cell r="B4">
            <v>0.42199999999999999</v>
          </cell>
          <cell r="C4">
            <v>0.34399999999999997</v>
          </cell>
          <cell r="D4">
            <v>0.31029000000000001</v>
          </cell>
          <cell r="E4">
            <v>0.28856999999999999</v>
          </cell>
          <cell r="F4">
            <v>0.26547999999999999</v>
          </cell>
          <cell r="G4">
            <v>0.24954999999999999</v>
          </cell>
        </row>
        <row r="5">
          <cell r="A5" t="str">
            <v>0427</v>
          </cell>
          <cell r="B5">
            <v>0.98460000000000003</v>
          </cell>
          <cell r="C5">
            <v>0.51529999999999998</v>
          </cell>
          <cell r="D5">
            <v>0.47408</v>
          </cell>
          <cell r="E5">
            <v>0.42430000000000001</v>
          </cell>
          <cell r="F5">
            <v>0.38186999999999999</v>
          </cell>
          <cell r="G5">
            <v>0.35896</v>
          </cell>
        </row>
        <row r="6">
          <cell r="A6" t="str">
            <v>0910</v>
          </cell>
          <cell r="B6">
            <v>0.47</v>
          </cell>
          <cell r="C6">
            <v>0.47</v>
          </cell>
          <cell r="D6">
            <v>0.47</v>
          </cell>
          <cell r="E6">
            <v>0.47</v>
          </cell>
          <cell r="F6">
            <v>0.47</v>
          </cell>
          <cell r="G6">
            <v>0.47</v>
          </cell>
        </row>
        <row r="7">
          <cell r="A7" t="str">
            <v>1110</v>
          </cell>
          <cell r="B7">
            <v>3.86</v>
          </cell>
          <cell r="C7">
            <v>3.86</v>
          </cell>
          <cell r="D7">
            <v>3.86</v>
          </cell>
          <cell r="E7">
            <v>3.86</v>
          </cell>
          <cell r="F7">
            <v>3.86</v>
          </cell>
          <cell r="G7">
            <v>3.86</v>
          </cell>
        </row>
        <row r="8">
          <cell r="A8" t="str">
            <v>1111</v>
          </cell>
          <cell r="B8">
            <v>3.5</v>
          </cell>
          <cell r="C8">
            <v>3.5</v>
          </cell>
          <cell r="D8">
            <v>3.5</v>
          </cell>
          <cell r="E8">
            <v>3.5</v>
          </cell>
          <cell r="F8">
            <v>3.5</v>
          </cell>
          <cell r="G8">
            <v>3.5</v>
          </cell>
        </row>
        <row r="9">
          <cell r="A9" t="str">
            <v>1205</v>
          </cell>
          <cell r="B9">
            <v>0.41880000000000001</v>
          </cell>
          <cell r="C9">
            <v>0.34399999999999997</v>
          </cell>
          <cell r="D9">
            <v>0.31029000000000001</v>
          </cell>
          <cell r="E9">
            <v>0.28856999999999999</v>
          </cell>
          <cell r="F9">
            <v>0.26547999999999999</v>
          </cell>
          <cell r="G9">
            <v>0.24954999999999999</v>
          </cell>
        </row>
        <row r="10">
          <cell r="A10" t="str">
            <v>1207</v>
          </cell>
          <cell r="B10">
            <v>0.97699999999999998</v>
          </cell>
          <cell r="C10">
            <v>0.51529999999999998</v>
          </cell>
          <cell r="D10">
            <v>0.47408</v>
          </cell>
          <cell r="E10">
            <v>0.42430000000000001</v>
          </cell>
          <cell r="F10">
            <v>0.38186999999999999</v>
          </cell>
          <cell r="G10">
            <v>0.35896</v>
          </cell>
        </row>
        <row r="11">
          <cell r="A11" t="str">
            <v>1307</v>
          </cell>
          <cell r="B11">
            <v>0.98660000000000003</v>
          </cell>
          <cell r="C11">
            <v>0.51529999999999998</v>
          </cell>
          <cell r="D11">
            <v>0.47408</v>
          </cell>
          <cell r="E11">
            <v>0.42430000000000001</v>
          </cell>
          <cell r="F11">
            <v>0.38186999999999999</v>
          </cell>
          <cell r="G11">
            <v>0.35896</v>
          </cell>
        </row>
        <row r="12">
          <cell r="A12" t="str">
            <v>1312</v>
          </cell>
          <cell r="B12">
            <v>7.7999999999999999E-4</v>
          </cell>
          <cell r="C12">
            <v>7.7999999999999999E-4</v>
          </cell>
          <cell r="D12">
            <v>7.7999999999999999E-4</v>
          </cell>
          <cell r="E12">
            <v>7.7999999999999999E-4</v>
          </cell>
          <cell r="F12">
            <v>7.7999999999999999E-4</v>
          </cell>
          <cell r="G12">
            <v>7.7999999999999999E-4</v>
          </cell>
        </row>
        <row r="13">
          <cell r="A13" t="str">
            <v>1322</v>
          </cell>
          <cell r="B13">
            <v>7.7999999999999999E-4</v>
          </cell>
          <cell r="C13">
            <v>7.7999999999999999E-4</v>
          </cell>
          <cell r="D13">
            <v>7.7999999999999999E-4</v>
          </cell>
          <cell r="E13">
            <v>7.7999999999999999E-4</v>
          </cell>
          <cell r="F13">
            <v>7.7999999999999999E-4</v>
          </cell>
          <cell r="G13">
            <v>7.7999999999999999E-4</v>
          </cell>
        </row>
        <row r="14">
          <cell r="A14" t="str">
            <v>1357</v>
          </cell>
          <cell r="B14">
            <v>9.6170000000000005E-3</v>
          </cell>
          <cell r="C14">
            <v>9.6170000000000005E-3</v>
          </cell>
          <cell r="D14">
            <v>9.6170000000000005E-3</v>
          </cell>
          <cell r="E14">
            <v>9.6170000000000005E-3</v>
          </cell>
          <cell r="F14">
            <v>9.6170000000000005E-3</v>
          </cell>
          <cell r="G14">
            <v>9.6170000000000005E-3</v>
          </cell>
        </row>
        <row r="15">
          <cell r="A15" t="str">
            <v>1359</v>
          </cell>
          <cell r="B15">
            <v>2.2093199999999999E-3</v>
          </cell>
          <cell r="C15">
            <v>2.2093199999999999E-3</v>
          </cell>
          <cell r="D15">
            <v>2.2093199999999999E-3</v>
          </cell>
          <cell r="E15">
            <v>2.2093199999999999E-3</v>
          </cell>
          <cell r="F15">
            <v>2.2093199999999999E-3</v>
          </cell>
          <cell r="G15">
            <v>2.2093199999999999E-3</v>
          </cell>
        </row>
        <row r="16">
          <cell r="A16" t="str">
            <v>1360</v>
          </cell>
          <cell r="B16">
            <v>3.5999999999999997E-2</v>
          </cell>
          <cell r="C16">
            <v>3.5999999999999997E-2</v>
          </cell>
          <cell r="D16">
            <v>3.5999999999999997E-2</v>
          </cell>
          <cell r="E16">
            <v>3.5999999999999997E-2</v>
          </cell>
          <cell r="F16">
            <v>3.5999999999999997E-2</v>
          </cell>
          <cell r="G16">
            <v>3.5999999999999997E-2</v>
          </cell>
        </row>
        <row r="17">
          <cell r="A17" t="str">
            <v>1401</v>
          </cell>
          <cell r="B17">
            <v>0.98440000000000005</v>
          </cell>
          <cell r="C17">
            <v>0.75529999999999997</v>
          </cell>
          <cell r="D17">
            <v>0.72509000000000001</v>
          </cell>
          <cell r="E17">
            <v>0.69608000000000003</v>
          </cell>
          <cell r="F17">
            <v>0.66823999999999995</v>
          </cell>
          <cell r="G17">
            <v>0.64151000000000002</v>
          </cell>
        </row>
        <row r="18">
          <cell r="A18" t="str">
            <v>1405</v>
          </cell>
          <cell r="B18">
            <v>0.42199999999999999</v>
          </cell>
          <cell r="C18">
            <v>0.33200000000000002</v>
          </cell>
          <cell r="D18">
            <v>0.31872</v>
          </cell>
          <cell r="E18">
            <v>0.30597000000000002</v>
          </cell>
          <cell r="F18">
            <v>0.29372999999999999</v>
          </cell>
          <cell r="G18">
            <v>0.28198000000000001</v>
          </cell>
        </row>
        <row r="19">
          <cell r="A19" t="str">
            <v>2415</v>
          </cell>
          <cell r="B19">
            <v>0.13789999999999999</v>
          </cell>
          <cell r="C19">
            <v>5.5E-2</v>
          </cell>
          <cell r="D19">
            <v>4.9779999999999998E-2</v>
          </cell>
          <cell r="E19">
            <v>4.6789999999999998E-2</v>
          </cell>
          <cell r="F19">
            <v>4.3979999999999998E-2</v>
          </cell>
          <cell r="G19">
            <v>4.1340000000000002E-2</v>
          </cell>
        </row>
        <row r="20">
          <cell r="A20" t="str">
            <v>2430</v>
          </cell>
          <cell r="B20">
            <v>2.2404000000000002</v>
          </cell>
          <cell r="C20">
            <v>0.61799999999999999</v>
          </cell>
          <cell r="D20">
            <v>0.54383999999999999</v>
          </cell>
          <cell r="E20">
            <v>0.50468000000000002</v>
          </cell>
          <cell r="F20">
            <v>0.47439999999999999</v>
          </cell>
          <cell r="G20">
            <v>0.44594</v>
          </cell>
        </row>
        <row r="21">
          <cell r="A21" t="str">
            <v>2500</v>
          </cell>
          <cell r="B21">
            <v>52</v>
          </cell>
          <cell r="C21">
            <v>52</v>
          </cell>
          <cell r="D21">
            <v>52</v>
          </cell>
          <cell r="E21">
            <v>52</v>
          </cell>
          <cell r="F21">
            <v>52</v>
          </cell>
          <cell r="G21">
            <v>52</v>
          </cell>
        </row>
        <row r="22">
          <cell r="A22" t="str">
            <v>5115</v>
          </cell>
          <cell r="B22">
            <v>1.3</v>
          </cell>
          <cell r="C22">
            <v>1.3</v>
          </cell>
          <cell r="D22">
            <v>1.3</v>
          </cell>
          <cell r="E22">
            <v>1.3</v>
          </cell>
          <cell r="F22">
            <v>1.3</v>
          </cell>
          <cell r="G22">
            <v>1.3</v>
          </cell>
        </row>
        <row r="23">
          <cell r="A23" t="str">
            <v>5141</v>
          </cell>
          <cell r="B23">
            <v>1.3</v>
          </cell>
          <cell r="C23">
            <v>1.3</v>
          </cell>
          <cell r="D23">
            <v>1.3</v>
          </cell>
          <cell r="E23">
            <v>1.3</v>
          </cell>
          <cell r="F23">
            <v>1.3</v>
          </cell>
          <cell r="G23">
            <v>1.3</v>
          </cell>
        </row>
        <row r="24">
          <cell r="A24" t="str">
            <v>6137</v>
          </cell>
          <cell r="B24">
            <v>1.3</v>
          </cell>
          <cell r="C24">
            <v>1.3</v>
          </cell>
          <cell r="D24">
            <v>1.3</v>
          </cell>
          <cell r="E24">
            <v>1.3</v>
          </cell>
          <cell r="F24">
            <v>1.3</v>
          </cell>
          <cell r="G24">
            <v>1.3</v>
          </cell>
        </row>
        <row r="25">
          <cell r="A25" t="str">
            <v>7315</v>
          </cell>
          <cell r="B25">
            <v>1.3</v>
          </cell>
          <cell r="C25">
            <v>1.3</v>
          </cell>
          <cell r="D25">
            <v>1.3</v>
          </cell>
          <cell r="E25">
            <v>1.3</v>
          </cell>
          <cell r="F25">
            <v>1.3</v>
          </cell>
          <cell r="G25">
            <v>1.3</v>
          </cell>
        </row>
        <row r="26">
          <cell r="A26" t="str">
            <v>7316</v>
          </cell>
          <cell r="B26">
            <v>1.3</v>
          </cell>
          <cell r="C26">
            <v>1.3</v>
          </cell>
          <cell r="D26">
            <v>1.3</v>
          </cell>
          <cell r="E26">
            <v>1.3</v>
          </cell>
          <cell r="F26">
            <v>1.3</v>
          </cell>
          <cell r="G26">
            <v>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s"/>
      <sheetName val="REV-RT-2"/>
      <sheetName val="RevRatesII"/>
      <sheetName val="PV Entry"/>
    </sheetNames>
    <definedNames>
      <definedName name="Update_Cumulatives"/>
    </defined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nhanced1.sharepoint.hp.com/teams/AFM%20Topics/Shared%20Documents/5000%20-%20Revenue%20Discounts%20and%20Cost%20of%20Sales/Topic%205009%20-%20Service%20Revenue.do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99"/>
  <sheetViews>
    <sheetView topLeftCell="F75" zoomScale="80" zoomScaleNormal="80" workbookViewId="0">
      <selection activeCell="V105" sqref="V105"/>
    </sheetView>
  </sheetViews>
  <sheetFormatPr defaultColWidth="13.875" defaultRowHeight="14.95" customHeight="1" outlineLevelRow="3"/>
  <cols>
    <col min="1" max="1" width="41" style="239" customWidth="1"/>
    <col min="2" max="2" width="13.875" style="237"/>
    <col min="3" max="6" width="13.875" style="238"/>
    <col min="7" max="9" width="13.875" style="240"/>
    <col min="10" max="12" width="13.875" style="238"/>
    <col min="13" max="130" width="13.875" style="241"/>
    <col min="131" max="131" width="13.875" style="242"/>
    <col min="132" max="16384" width="13.875" style="243"/>
  </cols>
  <sheetData>
    <row r="1" spans="1:131" s="415" customFormat="1" ht="18" customHeight="1">
      <c r="A1" s="414" t="s">
        <v>400</v>
      </c>
      <c r="B1" s="414"/>
      <c r="C1" s="414"/>
      <c r="D1" s="414"/>
      <c r="E1" s="414"/>
      <c r="F1" s="414"/>
      <c r="G1" s="414"/>
      <c r="H1" s="414"/>
    </row>
    <row r="2" spans="1:131" s="415" customFormat="1" ht="18" customHeight="1">
      <c r="A2" s="414" t="s">
        <v>141</v>
      </c>
      <c r="B2" s="414"/>
      <c r="C2" s="414"/>
      <c r="D2" s="414"/>
      <c r="E2" s="414"/>
      <c r="F2" s="414"/>
      <c r="G2" s="414"/>
      <c r="H2" s="414"/>
      <c r="I2" s="416"/>
      <c r="J2" s="416"/>
      <c r="K2" s="416"/>
      <c r="L2" s="416"/>
    </row>
    <row r="3" spans="1:131" s="415" customFormat="1" ht="18" customHeight="1">
      <c r="A3" s="414" t="s">
        <v>401</v>
      </c>
      <c r="B3" s="414"/>
      <c r="C3" s="414"/>
      <c r="D3" s="414"/>
      <c r="E3" s="414"/>
      <c r="F3" s="414"/>
      <c r="G3" s="414"/>
      <c r="H3" s="414"/>
      <c r="I3" s="416"/>
      <c r="J3" s="416"/>
      <c r="K3" s="416"/>
      <c r="L3" s="416"/>
    </row>
    <row r="4" spans="1:131" s="415" customFormat="1" ht="18" customHeight="1">
      <c r="A4" s="414" t="s">
        <v>402</v>
      </c>
      <c r="B4" s="414"/>
      <c r="C4" s="414"/>
      <c r="D4" s="414"/>
      <c r="E4" s="414"/>
      <c r="F4" s="414"/>
      <c r="G4" s="414"/>
      <c r="H4" s="414"/>
      <c r="I4" s="416"/>
      <c r="J4" s="416"/>
      <c r="K4" s="416"/>
      <c r="L4" s="416"/>
    </row>
    <row r="5" spans="1:131" s="235" customFormat="1" ht="18.7" customHeight="1">
      <c r="A5" s="417" t="s">
        <v>142</v>
      </c>
      <c r="B5" s="236"/>
      <c r="C5" s="236"/>
      <c r="D5" s="236"/>
      <c r="E5" s="236"/>
      <c r="F5" s="236"/>
      <c r="G5" s="236"/>
      <c r="H5" s="418"/>
      <c r="I5" s="418"/>
      <c r="J5" s="418"/>
      <c r="K5" s="418"/>
      <c r="L5" s="418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4"/>
      <c r="AX5" s="234"/>
      <c r="AY5" s="234"/>
      <c r="AZ5" s="234"/>
      <c r="BA5" s="234"/>
      <c r="BB5" s="234"/>
      <c r="BC5" s="234"/>
      <c r="BD5" s="234"/>
      <c r="BE5" s="234"/>
      <c r="BF5" s="234"/>
      <c r="BG5" s="234"/>
      <c r="BH5" s="234"/>
      <c r="BI5" s="234"/>
      <c r="BJ5" s="234"/>
      <c r="BK5" s="234"/>
      <c r="BL5" s="234"/>
      <c r="BM5" s="234"/>
      <c r="BN5" s="234"/>
      <c r="BO5" s="234"/>
      <c r="BP5" s="234"/>
      <c r="BQ5" s="234"/>
      <c r="BR5" s="234"/>
      <c r="BS5" s="234"/>
      <c r="BT5" s="234"/>
      <c r="BU5" s="234"/>
      <c r="BV5" s="234"/>
      <c r="BW5" s="234"/>
      <c r="BX5" s="234"/>
      <c r="BY5" s="234"/>
      <c r="BZ5" s="234"/>
      <c r="CA5" s="234"/>
      <c r="CB5" s="234"/>
      <c r="CC5" s="234"/>
      <c r="CD5" s="234"/>
      <c r="CE5" s="234"/>
      <c r="CF5" s="234"/>
      <c r="CG5" s="234"/>
      <c r="CH5" s="234"/>
      <c r="CI5" s="234"/>
      <c r="CJ5" s="234"/>
      <c r="CK5" s="234"/>
      <c r="CL5" s="234"/>
      <c r="CM5" s="234"/>
      <c r="CN5" s="234"/>
      <c r="CO5" s="234"/>
      <c r="CP5" s="234"/>
      <c r="CQ5" s="234"/>
      <c r="CR5" s="234"/>
      <c r="CS5" s="234"/>
      <c r="CT5" s="234"/>
      <c r="CU5" s="234"/>
      <c r="CV5" s="234"/>
      <c r="CW5" s="234"/>
      <c r="CX5" s="234"/>
      <c r="CY5" s="234"/>
      <c r="CZ5" s="234"/>
      <c r="DA5" s="234"/>
      <c r="DB5" s="234"/>
      <c r="DC5" s="234"/>
      <c r="DD5" s="234"/>
      <c r="DE5" s="234"/>
      <c r="DF5" s="234"/>
      <c r="DG5" s="234"/>
      <c r="DH5" s="234"/>
      <c r="DI5" s="234"/>
      <c r="DJ5" s="234"/>
      <c r="DK5" s="234"/>
      <c r="DL5" s="234"/>
      <c r="DM5" s="234"/>
      <c r="DN5" s="234"/>
      <c r="DO5" s="234"/>
      <c r="DP5" s="234"/>
      <c r="DQ5" s="234"/>
      <c r="DR5" s="234"/>
      <c r="DS5" s="234"/>
      <c r="DT5" s="234"/>
      <c r="DU5" s="234"/>
      <c r="DV5" s="234"/>
      <c r="DW5" s="234"/>
      <c r="DX5" s="234"/>
      <c r="DY5" s="234"/>
      <c r="DZ5" s="234"/>
      <c r="EA5" s="234"/>
    </row>
    <row r="6" spans="1:131" s="235" customFormat="1" ht="35.15" customHeight="1">
      <c r="A6" s="417"/>
      <c r="B6" s="236"/>
      <c r="C6" s="236"/>
      <c r="D6" s="236"/>
      <c r="E6" s="236"/>
      <c r="F6" s="236"/>
      <c r="G6" s="236"/>
      <c r="H6" s="418"/>
      <c r="I6" s="418"/>
      <c r="J6" s="418"/>
      <c r="K6" s="418"/>
      <c r="L6" s="418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4"/>
      <c r="BQ6" s="234"/>
      <c r="BR6" s="234"/>
      <c r="BS6" s="234"/>
      <c r="BT6" s="234"/>
      <c r="BU6" s="234"/>
      <c r="BV6" s="234"/>
      <c r="BW6" s="234"/>
      <c r="BX6" s="234"/>
      <c r="BY6" s="234"/>
      <c r="BZ6" s="234"/>
      <c r="CA6" s="234"/>
      <c r="CB6" s="234"/>
      <c r="CC6" s="234"/>
      <c r="CD6" s="234"/>
      <c r="CE6" s="234"/>
      <c r="CF6" s="234"/>
      <c r="CG6" s="234"/>
      <c r="CH6" s="234"/>
      <c r="CI6" s="234"/>
      <c r="CJ6" s="234"/>
      <c r="CK6" s="234"/>
      <c r="CL6" s="234"/>
      <c r="CM6" s="234"/>
      <c r="CN6" s="234"/>
      <c r="CO6" s="234"/>
      <c r="CP6" s="234"/>
      <c r="CQ6" s="234"/>
      <c r="CR6" s="234"/>
      <c r="CS6" s="234"/>
      <c r="CT6" s="234"/>
      <c r="CU6" s="234"/>
      <c r="CV6" s="234"/>
      <c r="CW6" s="234"/>
      <c r="CX6" s="234"/>
      <c r="CY6" s="234"/>
      <c r="CZ6" s="234"/>
      <c r="DA6" s="234"/>
      <c r="DB6" s="234"/>
      <c r="DC6" s="234"/>
      <c r="DD6" s="234"/>
      <c r="DE6" s="234"/>
      <c r="DF6" s="234"/>
      <c r="DG6" s="234"/>
      <c r="DH6" s="234"/>
      <c r="DI6" s="234"/>
      <c r="DJ6" s="234"/>
      <c r="DK6" s="234"/>
      <c r="DL6" s="234"/>
      <c r="DM6" s="234"/>
      <c r="DN6" s="234"/>
      <c r="DO6" s="234"/>
      <c r="DP6" s="234"/>
      <c r="DQ6" s="234"/>
      <c r="DR6" s="234"/>
      <c r="DS6" s="234"/>
      <c r="DT6" s="234"/>
      <c r="DU6" s="234"/>
      <c r="DV6" s="234"/>
      <c r="DW6" s="234"/>
      <c r="DX6" s="234"/>
      <c r="DY6" s="234"/>
      <c r="DZ6" s="234"/>
      <c r="EA6" s="234"/>
    </row>
    <row r="7" spans="1:131" s="235" customFormat="1" ht="35.15" customHeight="1">
      <c r="A7" s="236"/>
      <c r="B7" s="236"/>
      <c r="C7" s="236"/>
      <c r="D7" s="236"/>
      <c r="E7" s="236"/>
      <c r="F7" s="236"/>
      <c r="G7" s="236"/>
      <c r="H7" s="418"/>
      <c r="I7" s="418"/>
      <c r="J7" s="418"/>
      <c r="K7" s="418"/>
      <c r="L7" s="418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34"/>
      <c r="BQ7" s="234"/>
      <c r="BR7" s="234"/>
      <c r="BS7" s="234"/>
      <c r="BT7" s="234"/>
      <c r="BU7" s="234"/>
      <c r="BV7" s="234"/>
      <c r="BW7" s="234"/>
      <c r="BX7" s="234"/>
      <c r="BY7" s="234"/>
      <c r="BZ7" s="234"/>
      <c r="CA7" s="234"/>
      <c r="CB7" s="234"/>
      <c r="CC7" s="234"/>
      <c r="CD7" s="234"/>
      <c r="CE7" s="234"/>
      <c r="CF7" s="234"/>
      <c r="CG7" s="234"/>
      <c r="CH7" s="234"/>
      <c r="CI7" s="234"/>
      <c r="CJ7" s="234"/>
      <c r="CK7" s="234"/>
      <c r="CL7" s="234"/>
      <c r="CM7" s="234"/>
      <c r="CN7" s="234"/>
      <c r="CO7" s="234"/>
      <c r="CP7" s="234"/>
      <c r="CQ7" s="234"/>
      <c r="CR7" s="234"/>
      <c r="CS7" s="234"/>
      <c r="CT7" s="234"/>
      <c r="CU7" s="234"/>
      <c r="CV7" s="234"/>
      <c r="CW7" s="234"/>
      <c r="CX7" s="234"/>
      <c r="CY7" s="234"/>
      <c r="CZ7" s="234"/>
      <c r="DA7" s="234"/>
      <c r="DB7" s="234"/>
      <c r="DC7" s="234"/>
      <c r="DD7" s="234"/>
      <c r="DE7" s="234"/>
      <c r="DF7" s="234"/>
      <c r="DG7" s="234"/>
      <c r="DH7" s="234"/>
      <c r="DI7" s="234"/>
      <c r="DJ7" s="234"/>
      <c r="DK7" s="234"/>
      <c r="DL7" s="234"/>
      <c r="DM7" s="234"/>
      <c r="DN7" s="234"/>
      <c r="DO7" s="234"/>
      <c r="DP7" s="234"/>
      <c r="DQ7" s="234"/>
      <c r="DR7" s="234"/>
      <c r="DS7" s="234"/>
      <c r="DT7" s="234"/>
      <c r="DU7" s="234"/>
      <c r="DV7" s="234"/>
      <c r="DW7" s="234"/>
      <c r="DX7" s="234"/>
      <c r="DY7" s="234"/>
      <c r="DZ7" s="234"/>
      <c r="EA7" s="234"/>
    </row>
    <row r="8" spans="1:131" s="235" customFormat="1" ht="14.95" customHeight="1">
      <c r="A8" s="236"/>
      <c r="B8" s="419"/>
      <c r="C8" s="236"/>
      <c r="D8" s="236"/>
      <c r="E8" s="236"/>
      <c r="F8" s="236"/>
      <c r="G8" s="236"/>
      <c r="H8" s="418"/>
      <c r="I8" s="418"/>
      <c r="J8" s="418"/>
      <c r="K8" s="418"/>
      <c r="L8" s="418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234"/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234"/>
      <c r="BB8" s="234"/>
      <c r="BC8" s="234"/>
      <c r="BD8" s="234"/>
      <c r="BE8" s="234"/>
      <c r="BF8" s="234"/>
      <c r="BG8" s="234"/>
      <c r="BH8" s="234"/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  <c r="BT8" s="234"/>
      <c r="BU8" s="234"/>
      <c r="BV8" s="234"/>
      <c r="BW8" s="234"/>
      <c r="BX8" s="234"/>
      <c r="BY8" s="234"/>
      <c r="BZ8" s="234"/>
      <c r="CA8" s="234"/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  <c r="CY8" s="234"/>
      <c r="CZ8" s="234"/>
      <c r="DA8" s="234"/>
      <c r="DB8" s="234"/>
      <c r="DC8" s="234"/>
      <c r="DD8" s="234"/>
      <c r="DE8" s="234"/>
      <c r="DF8" s="234"/>
      <c r="DG8" s="234"/>
      <c r="DH8" s="234"/>
      <c r="DI8" s="234"/>
      <c r="DJ8" s="234"/>
      <c r="DK8" s="234"/>
      <c r="DL8" s="234"/>
      <c r="DM8" s="234"/>
      <c r="DN8" s="234"/>
      <c r="DO8" s="234"/>
      <c r="DP8" s="234"/>
      <c r="DQ8" s="234"/>
      <c r="DR8" s="234"/>
      <c r="DS8" s="234"/>
      <c r="DT8" s="234"/>
      <c r="DU8" s="234"/>
      <c r="DV8" s="234"/>
      <c r="DW8" s="234"/>
      <c r="DX8" s="234"/>
      <c r="DY8" s="234"/>
      <c r="DZ8" s="234"/>
      <c r="EA8" s="234"/>
    </row>
    <row r="9" spans="1:131" s="423" customFormat="1" ht="14.95" customHeight="1">
      <c r="A9" s="420" t="s">
        <v>25</v>
      </c>
      <c r="B9" s="420"/>
      <c r="C9" s="420" t="s">
        <v>143</v>
      </c>
      <c r="D9" s="420" t="s">
        <v>144</v>
      </c>
      <c r="E9" s="420" t="s">
        <v>145</v>
      </c>
      <c r="F9" s="420" t="s">
        <v>146</v>
      </c>
      <c r="G9" s="420" t="s">
        <v>147</v>
      </c>
      <c r="H9" s="420" t="s">
        <v>148</v>
      </c>
      <c r="I9" s="420" t="s">
        <v>149</v>
      </c>
      <c r="J9" s="420" t="s">
        <v>150</v>
      </c>
      <c r="K9" s="420" t="s">
        <v>151</v>
      </c>
      <c r="L9" s="420" t="s">
        <v>152</v>
      </c>
      <c r="M9" s="421" t="s">
        <v>403</v>
      </c>
      <c r="N9" s="421" t="s">
        <v>404</v>
      </c>
      <c r="O9" s="421" t="s">
        <v>405</v>
      </c>
      <c r="P9" s="421" t="s">
        <v>406</v>
      </c>
      <c r="Q9" s="421" t="s">
        <v>407</v>
      </c>
      <c r="R9" s="421" t="s">
        <v>408</v>
      </c>
      <c r="S9" s="421" t="s">
        <v>409</v>
      </c>
      <c r="T9" s="421" t="s">
        <v>410</v>
      </c>
      <c r="U9" s="421" t="s">
        <v>411</v>
      </c>
      <c r="V9" s="421" t="s">
        <v>153</v>
      </c>
      <c r="W9" s="422"/>
      <c r="X9" s="422"/>
      <c r="Y9" s="422"/>
      <c r="Z9" s="422"/>
      <c r="AA9" s="422"/>
      <c r="AB9" s="422"/>
      <c r="AC9" s="422"/>
      <c r="AD9" s="422"/>
      <c r="AE9" s="422"/>
      <c r="AF9" s="422"/>
      <c r="AG9" s="422"/>
      <c r="AH9" s="422"/>
      <c r="AI9" s="422"/>
      <c r="AJ9" s="422"/>
      <c r="AK9" s="422"/>
      <c r="AL9" s="422"/>
      <c r="AM9" s="422"/>
      <c r="AN9" s="422"/>
      <c r="AO9" s="422"/>
      <c r="AP9" s="422"/>
      <c r="AQ9" s="422"/>
      <c r="AR9" s="422"/>
      <c r="AS9" s="422"/>
      <c r="AT9" s="422"/>
      <c r="AU9" s="422"/>
      <c r="AV9" s="422"/>
      <c r="AW9" s="422"/>
      <c r="AX9" s="422"/>
      <c r="AY9" s="422"/>
      <c r="AZ9" s="422"/>
      <c r="BA9" s="422"/>
      <c r="BB9" s="422"/>
      <c r="BC9" s="422"/>
      <c r="BD9" s="422"/>
      <c r="BE9" s="422"/>
      <c r="BF9" s="422"/>
      <c r="BG9" s="422"/>
      <c r="BH9" s="422"/>
      <c r="BI9" s="422"/>
      <c r="BJ9" s="422"/>
      <c r="BK9" s="422"/>
      <c r="BL9" s="422"/>
      <c r="BM9" s="422"/>
      <c r="BN9" s="422"/>
      <c r="BO9" s="422"/>
      <c r="BP9" s="422"/>
      <c r="BQ9" s="422"/>
      <c r="BR9" s="422"/>
      <c r="BS9" s="422"/>
      <c r="BT9" s="422"/>
      <c r="BU9" s="422"/>
      <c r="BV9" s="422"/>
      <c r="BW9" s="422"/>
      <c r="BX9" s="422"/>
      <c r="BY9" s="422"/>
      <c r="BZ9" s="422"/>
      <c r="CA9" s="422"/>
      <c r="CB9" s="422"/>
      <c r="CC9" s="422"/>
      <c r="CD9" s="422"/>
      <c r="CE9" s="422"/>
      <c r="CF9" s="422"/>
      <c r="CG9" s="422"/>
      <c r="CH9" s="422"/>
      <c r="CI9" s="422"/>
      <c r="CJ9" s="422"/>
      <c r="CK9" s="422"/>
      <c r="CL9" s="422"/>
      <c r="CM9" s="422"/>
      <c r="CN9" s="422"/>
      <c r="CO9" s="422"/>
      <c r="CP9" s="422"/>
      <c r="CQ9" s="422"/>
      <c r="CR9" s="422"/>
      <c r="CS9" s="422"/>
      <c r="CT9" s="422"/>
      <c r="CU9" s="422"/>
      <c r="CV9" s="422"/>
      <c r="CW9" s="422"/>
      <c r="CX9" s="422"/>
      <c r="CY9" s="422"/>
      <c r="CZ9" s="422"/>
      <c r="DA9" s="422"/>
      <c r="DB9" s="422"/>
      <c r="DC9" s="422"/>
      <c r="DD9" s="422"/>
      <c r="DE9" s="422"/>
      <c r="DF9" s="422"/>
      <c r="DG9" s="422"/>
      <c r="DH9" s="422"/>
      <c r="DI9" s="422"/>
      <c r="DJ9" s="422"/>
      <c r="DK9" s="422"/>
      <c r="DL9" s="422"/>
      <c r="DM9" s="422"/>
      <c r="DN9" s="422"/>
      <c r="DO9" s="422"/>
      <c r="DP9" s="422"/>
      <c r="DQ9" s="422"/>
      <c r="DR9" s="422"/>
      <c r="DS9" s="422"/>
      <c r="DT9" s="422"/>
      <c r="DU9" s="422"/>
      <c r="DV9" s="422"/>
      <c r="DW9" s="422"/>
      <c r="DX9" s="422"/>
      <c r="DY9" s="422"/>
      <c r="DZ9" s="422"/>
      <c r="EA9" s="422"/>
    </row>
    <row r="10" spans="1:131" s="235" customFormat="1" ht="14.95" customHeight="1">
      <c r="A10" s="230" t="s">
        <v>412</v>
      </c>
      <c r="B10" s="230"/>
      <c r="C10" s="230"/>
      <c r="D10" s="230"/>
      <c r="E10" s="230" t="s">
        <v>146</v>
      </c>
      <c r="F10" s="230" t="s">
        <v>146</v>
      </c>
      <c r="G10" s="230"/>
      <c r="H10" s="424"/>
      <c r="I10" s="424"/>
      <c r="J10" s="424" t="s">
        <v>154</v>
      </c>
      <c r="K10" s="424" t="s">
        <v>155</v>
      </c>
      <c r="L10" s="424" t="s">
        <v>156</v>
      </c>
      <c r="M10" s="425">
        <v>0</v>
      </c>
      <c r="N10" s="425">
        <v>0</v>
      </c>
      <c r="O10" s="425">
        <v>0</v>
      </c>
      <c r="P10" s="425">
        <v>0</v>
      </c>
      <c r="Q10" s="425">
        <v>0</v>
      </c>
      <c r="R10" s="425">
        <v>0</v>
      </c>
      <c r="S10" s="425">
        <v>0</v>
      </c>
      <c r="T10" s="425">
        <v>0</v>
      </c>
      <c r="U10" s="425">
        <v>0</v>
      </c>
      <c r="V10" s="425">
        <v>0</v>
      </c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  <c r="CY10" s="234"/>
      <c r="CZ10" s="234"/>
      <c r="DA10" s="234"/>
      <c r="DB10" s="234"/>
      <c r="DC10" s="234"/>
      <c r="DD10" s="234"/>
      <c r="DE10" s="234"/>
      <c r="DF10" s="234"/>
      <c r="DG10" s="234"/>
      <c r="DH10" s="234"/>
      <c r="DI10" s="234"/>
      <c r="DJ10" s="234"/>
      <c r="DK10" s="234"/>
      <c r="DL10" s="234"/>
      <c r="DM10" s="234"/>
      <c r="DN10" s="234"/>
      <c r="DO10" s="234"/>
      <c r="DP10" s="234"/>
      <c r="DQ10" s="234"/>
      <c r="DR10" s="234"/>
      <c r="DS10" s="234"/>
      <c r="DT10" s="234"/>
      <c r="DU10" s="234"/>
      <c r="DV10" s="234"/>
      <c r="DW10" s="234"/>
      <c r="DX10" s="234"/>
      <c r="DY10" s="234"/>
      <c r="DZ10" s="234"/>
      <c r="EA10" s="234"/>
    </row>
    <row r="11" spans="1:131" s="235" customFormat="1" ht="14.95" customHeight="1">
      <c r="A11" s="230" t="s">
        <v>413</v>
      </c>
      <c r="B11" s="230"/>
      <c r="C11" s="230"/>
      <c r="D11" s="230"/>
      <c r="E11" s="230" t="s">
        <v>146</v>
      </c>
      <c r="F11" s="230" t="s">
        <v>146</v>
      </c>
      <c r="G11" s="230"/>
      <c r="H11" s="424"/>
      <c r="I11" s="424"/>
      <c r="J11" s="424" t="s">
        <v>154</v>
      </c>
      <c r="K11" s="424" t="s">
        <v>155</v>
      </c>
      <c r="L11" s="424" t="s">
        <v>156</v>
      </c>
      <c r="M11" s="425">
        <v>0</v>
      </c>
      <c r="N11" s="425">
        <v>0</v>
      </c>
      <c r="O11" s="425">
        <v>0</v>
      </c>
      <c r="P11" s="425">
        <v>0</v>
      </c>
      <c r="Q11" s="425">
        <v>0</v>
      </c>
      <c r="R11" s="425">
        <v>0</v>
      </c>
      <c r="S11" s="425">
        <v>0</v>
      </c>
      <c r="T11" s="425">
        <v>0</v>
      </c>
      <c r="U11" s="425">
        <v>0</v>
      </c>
      <c r="V11" s="425">
        <v>0</v>
      </c>
      <c r="W11" s="234"/>
      <c r="X11" s="234"/>
      <c r="Y11" s="234"/>
      <c r="Z11" s="234"/>
      <c r="AA11" s="234"/>
      <c r="AB11" s="234"/>
      <c r="AC11" s="234"/>
      <c r="AD11" s="234"/>
      <c r="AE11" s="234"/>
      <c r="AF11" s="234"/>
      <c r="AG11" s="234"/>
      <c r="AH11" s="234"/>
      <c r="AI11" s="234"/>
      <c r="AJ11" s="234"/>
      <c r="AK11" s="234"/>
      <c r="AL11" s="234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234"/>
      <c r="BB11" s="234"/>
      <c r="BC11" s="234"/>
      <c r="BD11" s="234"/>
      <c r="BE11" s="234"/>
      <c r="BF11" s="234"/>
      <c r="BG11" s="234"/>
      <c r="BH11" s="234"/>
      <c r="BI11" s="234"/>
      <c r="BJ11" s="234"/>
      <c r="BK11" s="234"/>
      <c r="BL11" s="234"/>
      <c r="BM11" s="234"/>
      <c r="BN11" s="234"/>
      <c r="BO11" s="234"/>
      <c r="BP11" s="234"/>
      <c r="BQ11" s="234"/>
      <c r="BR11" s="234"/>
      <c r="BS11" s="234"/>
      <c r="BT11" s="234"/>
      <c r="BU11" s="234"/>
      <c r="BV11" s="234"/>
      <c r="BW11" s="234"/>
      <c r="BX11" s="234"/>
      <c r="BY11" s="234"/>
      <c r="BZ11" s="234"/>
      <c r="CA11" s="234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  <c r="CY11" s="234"/>
      <c r="CZ11" s="234"/>
      <c r="DA11" s="234"/>
      <c r="DB11" s="234"/>
      <c r="DC11" s="234"/>
      <c r="DD11" s="234"/>
      <c r="DE11" s="234"/>
      <c r="DF11" s="234"/>
      <c r="DG11" s="234"/>
      <c r="DH11" s="234"/>
      <c r="DI11" s="234"/>
      <c r="DJ11" s="234"/>
      <c r="DK11" s="234"/>
      <c r="DL11" s="234"/>
      <c r="DM11" s="234"/>
      <c r="DN11" s="234"/>
      <c r="DO11" s="234"/>
      <c r="DP11" s="234"/>
      <c r="DQ11" s="234"/>
      <c r="DR11" s="234"/>
      <c r="DS11" s="234"/>
      <c r="DT11" s="234"/>
      <c r="DU11" s="234"/>
      <c r="DV11" s="234"/>
      <c r="DW11" s="234"/>
      <c r="DX11" s="234"/>
      <c r="DY11" s="234"/>
      <c r="DZ11" s="234"/>
      <c r="EA11" s="234"/>
    </row>
    <row r="12" spans="1:131" s="430" customFormat="1" ht="14.95" customHeight="1">
      <c r="A12" s="426"/>
      <c r="B12" s="426"/>
      <c r="C12" s="426" t="s">
        <v>174</v>
      </c>
      <c r="D12" s="440" t="s">
        <v>414</v>
      </c>
      <c r="E12" s="440" t="s">
        <v>415</v>
      </c>
      <c r="F12" s="426" t="s">
        <v>146</v>
      </c>
      <c r="G12" s="426" t="s">
        <v>175</v>
      </c>
      <c r="H12" s="427" t="s">
        <v>176</v>
      </c>
      <c r="I12" s="427" t="s">
        <v>177</v>
      </c>
      <c r="J12" s="427" t="s">
        <v>158</v>
      </c>
      <c r="K12" s="427" t="s">
        <v>155</v>
      </c>
      <c r="L12" s="427" t="s">
        <v>156</v>
      </c>
      <c r="M12" s="428">
        <v>27452</v>
      </c>
      <c r="N12" s="428">
        <v>27452</v>
      </c>
      <c r="O12" s="428">
        <v>27452</v>
      </c>
      <c r="P12" s="428">
        <v>21784</v>
      </c>
      <c r="Q12" s="428">
        <v>21784</v>
      </c>
      <c r="R12" s="428">
        <v>21784</v>
      </c>
      <c r="S12" s="428">
        <v>18898.64</v>
      </c>
      <c r="T12" s="428">
        <v>13836.8</v>
      </c>
      <c r="U12" s="428">
        <v>13836.8</v>
      </c>
      <c r="V12" s="428">
        <v>194280.24</v>
      </c>
      <c r="W12" s="429"/>
      <c r="X12" s="429"/>
      <c r="Y12" s="429"/>
      <c r="Z12" s="429"/>
      <c r="AA12" s="429"/>
      <c r="AB12" s="429"/>
      <c r="AC12" s="429"/>
      <c r="AD12" s="429"/>
      <c r="AE12" s="429"/>
      <c r="AF12" s="429"/>
      <c r="AG12" s="429"/>
      <c r="AH12" s="429"/>
      <c r="AI12" s="429"/>
      <c r="AJ12" s="429"/>
      <c r="AK12" s="429"/>
      <c r="AL12" s="429"/>
      <c r="AM12" s="429"/>
      <c r="AN12" s="429"/>
      <c r="AO12" s="429"/>
      <c r="AP12" s="429"/>
      <c r="AQ12" s="429"/>
      <c r="AR12" s="429"/>
      <c r="AS12" s="429"/>
      <c r="AT12" s="429"/>
      <c r="AU12" s="429"/>
      <c r="AV12" s="429"/>
      <c r="AW12" s="429"/>
      <c r="AX12" s="429"/>
      <c r="AY12" s="429"/>
      <c r="AZ12" s="429"/>
      <c r="BA12" s="429"/>
      <c r="BB12" s="429"/>
      <c r="BC12" s="429"/>
      <c r="BD12" s="429"/>
      <c r="BE12" s="429"/>
      <c r="BF12" s="429"/>
      <c r="BG12" s="429"/>
      <c r="BH12" s="429"/>
      <c r="BI12" s="429"/>
      <c r="BJ12" s="429"/>
      <c r="BK12" s="429"/>
      <c r="BL12" s="429"/>
      <c r="BM12" s="429"/>
      <c r="BN12" s="429"/>
      <c r="BO12" s="429"/>
      <c r="BP12" s="429"/>
      <c r="BQ12" s="429"/>
      <c r="BR12" s="429"/>
      <c r="BS12" s="429"/>
      <c r="BT12" s="429"/>
      <c r="BU12" s="429"/>
      <c r="BV12" s="429"/>
      <c r="BW12" s="429"/>
      <c r="BX12" s="429"/>
      <c r="BY12" s="429"/>
      <c r="BZ12" s="429"/>
      <c r="CA12" s="429"/>
      <c r="CB12" s="429"/>
      <c r="CC12" s="429"/>
      <c r="CD12" s="429"/>
      <c r="CE12" s="429"/>
      <c r="CF12" s="429"/>
      <c r="CG12" s="429"/>
      <c r="CH12" s="429"/>
      <c r="CI12" s="429"/>
      <c r="CJ12" s="429"/>
      <c r="CK12" s="429"/>
      <c r="CL12" s="429"/>
      <c r="CM12" s="429"/>
      <c r="CN12" s="429"/>
      <c r="CO12" s="429"/>
      <c r="CP12" s="429"/>
      <c r="CQ12" s="429"/>
      <c r="CR12" s="429"/>
      <c r="CS12" s="429"/>
      <c r="CT12" s="429"/>
      <c r="CU12" s="429"/>
      <c r="CV12" s="429"/>
      <c r="CW12" s="429"/>
      <c r="CX12" s="429"/>
      <c r="CY12" s="429"/>
      <c r="CZ12" s="429"/>
      <c r="DA12" s="429"/>
      <c r="DB12" s="429"/>
      <c r="DC12" s="429"/>
      <c r="DD12" s="429"/>
      <c r="DE12" s="429"/>
      <c r="DF12" s="429"/>
      <c r="DG12" s="429"/>
      <c r="DH12" s="429"/>
      <c r="DI12" s="429"/>
      <c r="DJ12" s="429"/>
      <c r="DK12" s="429"/>
      <c r="DL12" s="429"/>
      <c r="DM12" s="429"/>
      <c r="DN12" s="429"/>
      <c r="DO12" s="429"/>
      <c r="DP12" s="429"/>
      <c r="DQ12" s="429"/>
      <c r="DR12" s="429"/>
      <c r="DS12" s="429"/>
      <c r="DT12" s="429"/>
      <c r="DU12" s="429"/>
      <c r="DV12" s="429"/>
      <c r="DW12" s="429"/>
      <c r="DX12" s="429"/>
      <c r="DY12" s="429"/>
      <c r="DZ12" s="429"/>
      <c r="EA12" s="429"/>
    </row>
    <row r="13" spans="1:131" s="235" customFormat="1" ht="14.95" customHeight="1" outlineLevel="3">
      <c r="A13" s="424" t="s">
        <v>157</v>
      </c>
      <c r="B13" s="230"/>
      <c r="C13" s="230"/>
      <c r="D13" s="230"/>
      <c r="E13" s="230" t="s">
        <v>146</v>
      </c>
      <c r="F13" s="230" t="s">
        <v>146</v>
      </c>
      <c r="G13" s="230"/>
      <c r="H13" s="424"/>
      <c r="I13" s="424"/>
      <c r="J13" s="424" t="s">
        <v>158</v>
      </c>
      <c r="K13" s="424" t="s">
        <v>155</v>
      </c>
      <c r="L13" s="424" t="s">
        <v>156</v>
      </c>
      <c r="M13" s="425">
        <v>27452</v>
      </c>
      <c r="N13" s="425">
        <v>27452</v>
      </c>
      <c r="O13" s="425">
        <v>27452</v>
      </c>
      <c r="P13" s="425">
        <v>21784</v>
      </c>
      <c r="Q13" s="425">
        <v>21784</v>
      </c>
      <c r="R13" s="425">
        <v>21784</v>
      </c>
      <c r="S13" s="425">
        <v>18898.64</v>
      </c>
      <c r="T13" s="425">
        <v>13836.8</v>
      </c>
      <c r="U13" s="425">
        <v>13836.8</v>
      </c>
      <c r="V13" s="425">
        <v>194280.24</v>
      </c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234"/>
      <c r="AX13" s="234"/>
      <c r="AY13" s="234"/>
      <c r="AZ13" s="234"/>
      <c r="BA13" s="234"/>
      <c r="BB13" s="234"/>
      <c r="BC13" s="234"/>
      <c r="BD13" s="234"/>
      <c r="BE13" s="234"/>
      <c r="BF13" s="234"/>
      <c r="BG13" s="234"/>
      <c r="BH13" s="234"/>
      <c r="BI13" s="234"/>
      <c r="BJ13" s="234"/>
      <c r="BK13" s="234"/>
      <c r="BL13" s="234"/>
      <c r="BM13" s="234"/>
      <c r="BN13" s="234"/>
      <c r="BO13" s="234"/>
      <c r="BP13" s="234"/>
      <c r="BQ13" s="234"/>
      <c r="BR13" s="234"/>
      <c r="BS13" s="234"/>
      <c r="BT13" s="234"/>
      <c r="BU13" s="234"/>
      <c r="BV13" s="234"/>
      <c r="BW13" s="234"/>
      <c r="BX13" s="234"/>
      <c r="BY13" s="234"/>
      <c r="BZ13" s="234"/>
      <c r="CA13" s="234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  <c r="CY13" s="234"/>
      <c r="CZ13" s="234"/>
      <c r="DA13" s="234"/>
      <c r="DB13" s="234"/>
      <c r="DC13" s="234"/>
      <c r="DD13" s="234"/>
      <c r="DE13" s="234"/>
      <c r="DF13" s="234"/>
      <c r="DG13" s="234"/>
      <c r="DH13" s="234"/>
      <c r="DI13" s="234"/>
      <c r="DJ13" s="234"/>
      <c r="DK13" s="234"/>
      <c r="DL13" s="234"/>
      <c r="DM13" s="234"/>
      <c r="DN13" s="234"/>
      <c r="DO13" s="234"/>
      <c r="DP13" s="234"/>
      <c r="DQ13" s="234"/>
      <c r="DR13" s="234"/>
      <c r="DS13" s="234"/>
      <c r="DT13" s="234"/>
      <c r="DU13" s="234"/>
      <c r="DV13" s="234"/>
      <c r="DW13" s="234"/>
      <c r="DX13" s="234"/>
      <c r="DY13" s="234"/>
      <c r="DZ13" s="234"/>
      <c r="EA13" s="234"/>
    </row>
    <row r="14" spans="1:131" s="235" customFormat="1" ht="14.95" customHeight="1" outlineLevel="2">
      <c r="A14" s="424" t="s">
        <v>416</v>
      </c>
      <c r="B14" s="230"/>
      <c r="C14" s="230"/>
      <c r="D14" s="230"/>
      <c r="E14" s="230" t="s">
        <v>146</v>
      </c>
      <c r="F14" s="230" t="s">
        <v>146</v>
      </c>
      <c r="G14" s="230"/>
      <c r="H14" s="424"/>
      <c r="I14" s="424"/>
      <c r="J14" s="424" t="s">
        <v>159</v>
      </c>
      <c r="K14" s="424" t="s">
        <v>155</v>
      </c>
      <c r="L14" s="424" t="s">
        <v>156</v>
      </c>
      <c r="M14" s="425">
        <v>0</v>
      </c>
      <c r="N14" s="425">
        <v>0</v>
      </c>
      <c r="O14" s="425">
        <v>0</v>
      </c>
      <c r="P14" s="425">
        <v>0</v>
      </c>
      <c r="Q14" s="425">
        <v>0</v>
      </c>
      <c r="R14" s="425">
        <v>0</v>
      </c>
      <c r="S14" s="425">
        <v>0</v>
      </c>
      <c r="T14" s="425">
        <v>0</v>
      </c>
      <c r="U14" s="425">
        <v>0</v>
      </c>
      <c r="V14" s="425">
        <v>0</v>
      </c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T14" s="234"/>
      <c r="BU14" s="234"/>
      <c r="BV14" s="234"/>
      <c r="BW14" s="234"/>
      <c r="BX14" s="234"/>
      <c r="BY14" s="234"/>
      <c r="BZ14" s="234"/>
      <c r="CA14" s="234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P14" s="234"/>
      <c r="DQ14" s="234"/>
      <c r="DR14" s="234"/>
      <c r="DS14" s="234"/>
      <c r="DT14" s="234"/>
      <c r="DU14" s="234"/>
      <c r="DV14" s="234"/>
      <c r="DW14" s="234"/>
      <c r="DX14" s="234"/>
      <c r="DY14" s="234"/>
      <c r="DZ14" s="234"/>
      <c r="EA14" s="234"/>
    </row>
    <row r="15" spans="1:131" s="235" customFormat="1" ht="14.95" customHeight="1" outlineLevel="2">
      <c r="A15" s="230" t="s">
        <v>417</v>
      </c>
      <c r="B15" s="230"/>
      <c r="C15" s="230"/>
      <c r="D15" s="230"/>
      <c r="E15" s="230" t="s">
        <v>146</v>
      </c>
      <c r="F15" s="230" t="s">
        <v>146</v>
      </c>
      <c r="G15" s="230"/>
      <c r="H15" s="424"/>
      <c r="I15" s="424"/>
      <c r="J15" s="424" t="s">
        <v>160</v>
      </c>
      <c r="K15" s="424" t="s">
        <v>155</v>
      </c>
      <c r="L15" s="424" t="s">
        <v>156</v>
      </c>
      <c r="M15" s="425">
        <v>0</v>
      </c>
      <c r="N15" s="425">
        <v>0</v>
      </c>
      <c r="O15" s="425">
        <v>0</v>
      </c>
      <c r="P15" s="425">
        <v>0</v>
      </c>
      <c r="Q15" s="425">
        <v>0</v>
      </c>
      <c r="R15" s="425">
        <v>0</v>
      </c>
      <c r="S15" s="425">
        <v>0</v>
      </c>
      <c r="T15" s="425">
        <v>0</v>
      </c>
      <c r="U15" s="425">
        <v>0</v>
      </c>
      <c r="V15" s="425">
        <v>0</v>
      </c>
      <c r="W15" s="234"/>
      <c r="X15" s="234"/>
      <c r="Y15" s="234"/>
      <c r="Z15" s="234"/>
      <c r="AA15" s="234"/>
      <c r="AB15" s="234"/>
      <c r="AC15" s="234"/>
      <c r="AD15" s="234"/>
      <c r="AE15" s="234"/>
      <c r="AF15" s="234"/>
      <c r="AG15" s="234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234"/>
      <c r="AX15" s="234"/>
      <c r="AY15" s="234"/>
      <c r="AZ15" s="234"/>
      <c r="BA15" s="234"/>
      <c r="BB15" s="234"/>
      <c r="BC15" s="234"/>
      <c r="BD15" s="234"/>
      <c r="BE15" s="234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4"/>
      <c r="BS15" s="234"/>
      <c r="BT15" s="234"/>
      <c r="BU15" s="234"/>
      <c r="BV15" s="234"/>
      <c r="BW15" s="234"/>
      <c r="BX15" s="234"/>
      <c r="BY15" s="234"/>
      <c r="BZ15" s="234"/>
      <c r="CA15" s="234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  <c r="CY15" s="234"/>
      <c r="CZ15" s="234"/>
      <c r="DA15" s="234"/>
      <c r="DB15" s="234"/>
      <c r="DC15" s="234"/>
      <c r="DD15" s="234"/>
      <c r="DE15" s="234"/>
      <c r="DF15" s="234"/>
      <c r="DG15" s="234"/>
      <c r="DH15" s="234"/>
      <c r="DI15" s="234"/>
      <c r="DJ15" s="234"/>
      <c r="DK15" s="234"/>
      <c r="DL15" s="234"/>
      <c r="DM15" s="234"/>
      <c r="DN15" s="234"/>
      <c r="DO15" s="234"/>
      <c r="DP15" s="234"/>
      <c r="DQ15" s="234"/>
      <c r="DR15" s="234"/>
      <c r="DS15" s="234"/>
      <c r="DT15" s="234"/>
      <c r="DU15" s="234"/>
      <c r="DV15" s="234"/>
      <c r="DW15" s="234"/>
      <c r="DX15" s="234"/>
      <c r="DY15" s="234"/>
      <c r="DZ15" s="234"/>
      <c r="EA15" s="234"/>
    </row>
    <row r="16" spans="1:131" s="235" customFormat="1" ht="14.95" customHeight="1" outlineLevel="2">
      <c r="A16" s="230" t="s">
        <v>161</v>
      </c>
      <c r="B16" s="431"/>
      <c r="C16" s="230"/>
      <c r="D16" s="230"/>
      <c r="E16" s="230" t="s">
        <v>146</v>
      </c>
      <c r="F16" s="230" t="s">
        <v>146</v>
      </c>
      <c r="G16" s="230"/>
      <c r="H16" s="424"/>
      <c r="I16" s="424"/>
      <c r="J16" s="424" t="s">
        <v>162</v>
      </c>
      <c r="K16" s="424" t="s">
        <v>155</v>
      </c>
      <c r="L16" s="424" t="s">
        <v>156</v>
      </c>
      <c r="M16" s="425">
        <v>0</v>
      </c>
      <c r="N16" s="425">
        <v>0</v>
      </c>
      <c r="O16" s="425">
        <v>0</v>
      </c>
      <c r="P16" s="425">
        <v>0</v>
      </c>
      <c r="Q16" s="425">
        <v>0</v>
      </c>
      <c r="R16" s="425">
        <v>0</v>
      </c>
      <c r="S16" s="425">
        <v>0</v>
      </c>
      <c r="T16" s="425">
        <v>0</v>
      </c>
      <c r="U16" s="425">
        <v>0</v>
      </c>
      <c r="V16" s="425">
        <v>0</v>
      </c>
      <c r="W16" s="234"/>
      <c r="X16" s="234"/>
      <c r="Y16" s="234"/>
      <c r="Z16" s="234"/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  <c r="AM16" s="234"/>
      <c r="AN16" s="234"/>
      <c r="AO16" s="234"/>
      <c r="AP16" s="234"/>
      <c r="AQ16" s="234"/>
      <c r="AR16" s="234"/>
      <c r="AS16" s="234"/>
      <c r="AT16" s="234"/>
      <c r="AU16" s="234"/>
      <c r="AV16" s="234"/>
      <c r="AW16" s="234"/>
      <c r="AX16" s="234"/>
      <c r="AY16" s="234"/>
      <c r="AZ16" s="234"/>
      <c r="BA16" s="234"/>
      <c r="BB16" s="234"/>
      <c r="BC16" s="234"/>
      <c r="BD16" s="234"/>
      <c r="BE16" s="234"/>
      <c r="BF16" s="234"/>
      <c r="BG16" s="234"/>
      <c r="BH16" s="234"/>
      <c r="BI16" s="234"/>
      <c r="BJ16" s="234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234"/>
      <c r="CA16" s="234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  <c r="CY16" s="234"/>
      <c r="CZ16" s="234"/>
      <c r="DA16" s="234"/>
      <c r="DB16" s="234"/>
      <c r="DC16" s="234"/>
      <c r="DD16" s="234"/>
      <c r="DE16" s="234"/>
      <c r="DF16" s="234"/>
      <c r="DG16" s="234"/>
      <c r="DH16" s="234"/>
      <c r="DI16" s="234"/>
      <c r="DJ16" s="234"/>
      <c r="DK16" s="234"/>
      <c r="DL16" s="234"/>
      <c r="DM16" s="234"/>
      <c r="DN16" s="234"/>
      <c r="DO16" s="234"/>
      <c r="DP16" s="234"/>
      <c r="DQ16" s="234"/>
      <c r="DR16" s="234"/>
      <c r="DS16" s="234"/>
      <c r="DT16" s="234"/>
      <c r="DU16" s="234"/>
      <c r="DV16" s="234"/>
      <c r="DW16" s="234"/>
      <c r="DX16" s="234"/>
      <c r="DY16" s="234"/>
      <c r="DZ16" s="234"/>
      <c r="EA16" s="234"/>
    </row>
    <row r="17" spans="1:131" s="235" customFormat="1" ht="14.95" hidden="1" customHeight="1" outlineLevel="2">
      <c r="A17" s="230" t="s">
        <v>418</v>
      </c>
      <c r="B17" s="230"/>
      <c r="C17" s="230"/>
      <c r="D17" s="230"/>
      <c r="E17" s="230" t="s">
        <v>146</v>
      </c>
      <c r="F17" s="230" t="s">
        <v>146</v>
      </c>
      <c r="G17" s="230"/>
      <c r="H17" s="230"/>
      <c r="I17" s="230"/>
      <c r="J17" s="230" t="s">
        <v>154</v>
      </c>
      <c r="K17" s="230" t="s">
        <v>155</v>
      </c>
      <c r="L17" s="230" t="s">
        <v>156</v>
      </c>
      <c r="M17" s="425">
        <v>0</v>
      </c>
      <c r="N17" s="425">
        <v>0</v>
      </c>
      <c r="O17" s="425">
        <v>0</v>
      </c>
      <c r="P17" s="425">
        <v>0</v>
      </c>
      <c r="Q17" s="425">
        <v>0</v>
      </c>
      <c r="R17" s="425">
        <v>0</v>
      </c>
      <c r="S17" s="425">
        <v>0</v>
      </c>
      <c r="T17" s="425">
        <v>0</v>
      </c>
      <c r="U17" s="425">
        <v>0</v>
      </c>
      <c r="V17" s="425">
        <v>0</v>
      </c>
      <c r="W17" s="234"/>
      <c r="X17" s="234"/>
      <c r="Y17" s="234"/>
      <c r="Z17" s="2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V17" s="234"/>
      <c r="AW17" s="234"/>
      <c r="AX17" s="234"/>
      <c r="AY17" s="234"/>
      <c r="AZ17" s="234"/>
      <c r="BA17" s="234"/>
      <c r="BB17" s="234"/>
      <c r="BC17" s="234"/>
      <c r="BD17" s="234"/>
      <c r="BE17" s="234"/>
      <c r="BF17" s="234"/>
      <c r="BG17" s="234"/>
      <c r="BH17" s="234"/>
      <c r="BI17" s="234"/>
      <c r="BJ17" s="234"/>
      <c r="BK17" s="234"/>
      <c r="BL17" s="234"/>
      <c r="BM17" s="234"/>
      <c r="BN17" s="234"/>
      <c r="BO17" s="234"/>
      <c r="BP17" s="234"/>
      <c r="BQ17" s="234"/>
      <c r="BR17" s="234"/>
      <c r="BS17" s="234"/>
      <c r="BT17" s="234"/>
      <c r="BU17" s="234"/>
      <c r="BV17" s="234"/>
      <c r="BW17" s="234"/>
      <c r="BX17" s="234"/>
      <c r="BY17" s="234"/>
      <c r="BZ17" s="234"/>
      <c r="CA17" s="234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  <c r="CY17" s="234"/>
      <c r="CZ17" s="234"/>
      <c r="DA17" s="234"/>
      <c r="DB17" s="234"/>
      <c r="DC17" s="234"/>
      <c r="DD17" s="234"/>
      <c r="DE17" s="234"/>
      <c r="DF17" s="234"/>
      <c r="DG17" s="234"/>
      <c r="DH17" s="234"/>
      <c r="DI17" s="234"/>
      <c r="DJ17" s="234"/>
      <c r="DK17" s="234"/>
      <c r="DL17" s="234"/>
      <c r="DM17" s="234"/>
      <c r="DN17" s="234"/>
      <c r="DO17" s="234"/>
      <c r="DP17" s="234"/>
      <c r="DQ17" s="234"/>
      <c r="DR17" s="234"/>
      <c r="DS17" s="234"/>
      <c r="DT17" s="234"/>
      <c r="DU17" s="234"/>
      <c r="DV17" s="234"/>
      <c r="DW17" s="234"/>
      <c r="DX17" s="234"/>
      <c r="DY17" s="234"/>
      <c r="DZ17" s="234"/>
      <c r="EA17" s="234"/>
    </row>
    <row r="18" spans="1:131" s="235" customFormat="1" ht="14.95" hidden="1" customHeight="1" outlineLevel="2">
      <c r="A18" s="230" t="s">
        <v>419</v>
      </c>
      <c r="B18" s="230"/>
      <c r="C18" s="230"/>
      <c r="D18" s="230"/>
      <c r="E18" s="230" t="s">
        <v>146</v>
      </c>
      <c r="F18" s="230" t="s">
        <v>146</v>
      </c>
      <c r="G18" s="230"/>
      <c r="H18" s="230"/>
      <c r="I18" s="230"/>
      <c r="J18" s="230" t="s">
        <v>185</v>
      </c>
      <c r="K18" s="230" t="s">
        <v>155</v>
      </c>
      <c r="L18" s="230" t="s">
        <v>173</v>
      </c>
      <c r="M18" s="425">
        <v>0</v>
      </c>
      <c r="N18" s="425">
        <v>0</v>
      </c>
      <c r="O18" s="425">
        <v>0</v>
      </c>
      <c r="P18" s="425">
        <v>0</v>
      </c>
      <c r="Q18" s="425">
        <v>0</v>
      </c>
      <c r="R18" s="425">
        <v>0</v>
      </c>
      <c r="S18" s="425">
        <v>0</v>
      </c>
      <c r="T18" s="425">
        <v>0</v>
      </c>
      <c r="U18" s="425">
        <v>0</v>
      </c>
      <c r="V18" s="425">
        <v>0</v>
      </c>
      <c r="W18" s="234"/>
      <c r="X18" s="234"/>
      <c r="Y18" s="234"/>
      <c r="Z18" s="234"/>
      <c r="AA18" s="234"/>
      <c r="AB18" s="234"/>
      <c r="AC18" s="234"/>
      <c r="AD18" s="234"/>
      <c r="AE18" s="234"/>
      <c r="AF18" s="234"/>
      <c r="AG18" s="234"/>
      <c r="AH18" s="234"/>
      <c r="AI18" s="234"/>
      <c r="AJ18" s="234"/>
      <c r="AK18" s="234"/>
      <c r="AL18" s="234"/>
      <c r="AM18" s="234"/>
      <c r="AN18" s="234"/>
      <c r="AO18" s="234"/>
      <c r="AP18" s="234"/>
      <c r="AQ18" s="234"/>
      <c r="AR18" s="234"/>
      <c r="AS18" s="234"/>
      <c r="AT18" s="234"/>
      <c r="AU18" s="234"/>
      <c r="AV18" s="234"/>
      <c r="AW18" s="234"/>
      <c r="AX18" s="234"/>
      <c r="AY18" s="234"/>
      <c r="AZ18" s="234"/>
      <c r="BA18" s="234"/>
      <c r="BB18" s="234"/>
      <c r="BC18" s="234"/>
      <c r="BD18" s="234"/>
      <c r="BE18" s="234"/>
      <c r="BF18" s="234"/>
      <c r="BG18" s="234"/>
      <c r="BH18" s="234"/>
      <c r="BI18" s="234"/>
      <c r="BJ18" s="234"/>
      <c r="BK18" s="234"/>
      <c r="BL18" s="234"/>
      <c r="BM18" s="234"/>
      <c r="BN18" s="234"/>
      <c r="BO18" s="234"/>
      <c r="BP18" s="234"/>
      <c r="BQ18" s="234"/>
      <c r="BR18" s="234"/>
      <c r="BS18" s="234"/>
      <c r="BT18" s="234"/>
      <c r="BU18" s="234"/>
      <c r="BV18" s="234"/>
      <c r="BW18" s="234"/>
      <c r="BX18" s="234"/>
      <c r="BY18" s="234"/>
      <c r="BZ18" s="234"/>
      <c r="CA18" s="234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  <c r="CY18" s="234"/>
      <c r="CZ18" s="234"/>
      <c r="DA18" s="234"/>
      <c r="DB18" s="234"/>
      <c r="DC18" s="234"/>
      <c r="DD18" s="234"/>
      <c r="DE18" s="234"/>
      <c r="DF18" s="234"/>
      <c r="DG18" s="234"/>
      <c r="DH18" s="234"/>
      <c r="DI18" s="234"/>
      <c r="DJ18" s="234"/>
      <c r="DK18" s="234"/>
      <c r="DL18" s="234"/>
      <c r="DM18" s="234"/>
      <c r="DN18" s="234"/>
      <c r="DO18" s="234"/>
      <c r="DP18" s="234"/>
      <c r="DQ18" s="234"/>
      <c r="DR18" s="234"/>
      <c r="DS18" s="234"/>
      <c r="DT18" s="234"/>
      <c r="DU18" s="234"/>
      <c r="DV18" s="234"/>
      <c r="DW18" s="234"/>
      <c r="DX18" s="234"/>
      <c r="DY18" s="234"/>
      <c r="DZ18" s="234"/>
      <c r="EA18" s="234"/>
    </row>
    <row r="19" spans="1:131" s="235" customFormat="1" ht="14.95" hidden="1" customHeight="1" outlineLevel="2">
      <c r="A19" s="230" t="s">
        <v>163</v>
      </c>
      <c r="B19" s="230"/>
      <c r="C19" s="230"/>
      <c r="D19" s="230"/>
      <c r="E19" s="230" t="s">
        <v>146</v>
      </c>
      <c r="F19" s="230" t="s">
        <v>146</v>
      </c>
      <c r="G19" s="230"/>
      <c r="H19" s="230"/>
      <c r="I19" s="230"/>
      <c r="J19" s="230" t="s">
        <v>164</v>
      </c>
      <c r="K19" s="230" t="s">
        <v>155</v>
      </c>
      <c r="L19" s="230" t="s">
        <v>165</v>
      </c>
      <c r="M19" s="425">
        <v>0</v>
      </c>
      <c r="N19" s="425">
        <v>0</v>
      </c>
      <c r="O19" s="425">
        <v>0</v>
      </c>
      <c r="P19" s="425">
        <v>0</v>
      </c>
      <c r="Q19" s="425">
        <v>0</v>
      </c>
      <c r="R19" s="425">
        <v>0</v>
      </c>
      <c r="S19" s="425">
        <v>0</v>
      </c>
      <c r="T19" s="425">
        <v>0</v>
      </c>
      <c r="U19" s="425">
        <v>0</v>
      </c>
      <c r="V19" s="425">
        <v>0</v>
      </c>
      <c r="W19" s="234"/>
      <c r="X19" s="234"/>
      <c r="Y19" s="234"/>
      <c r="Z19" s="234"/>
      <c r="AA19" s="234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4"/>
      <c r="AO19" s="234"/>
      <c r="AP19" s="234"/>
      <c r="AQ19" s="234"/>
      <c r="AR19" s="234"/>
      <c r="AS19" s="234"/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4"/>
      <c r="BM19" s="234"/>
      <c r="BN19" s="234"/>
      <c r="BO19" s="234"/>
      <c r="BP19" s="234"/>
      <c r="BQ19" s="234"/>
      <c r="BR19" s="234"/>
      <c r="BS19" s="234"/>
      <c r="BT19" s="234"/>
      <c r="BU19" s="234"/>
      <c r="BV19" s="234"/>
      <c r="BW19" s="234"/>
      <c r="BX19" s="234"/>
      <c r="BY19" s="234"/>
      <c r="BZ19" s="234"/>
      <c r="CA19" s="234"/>
      <c r="CB19" s="234"/>
      <c r="CC19" s="234"/>
      <c r="CD19" s="234"/>
      <c r="CE19" s="234"/>
      <c r="CF19" s="234"/>
      <c r="CG19" s="234"/>
      <c r="CH19" s="234"/>
      <c r="CI19" s="234"/>
      <c r="CJ19" s="234"/>
      <c r="CK19" s="234"/>
      <c r="CL19" s="234"/>
      <c r="CM19" s="234"/>
      <c r="CN19" s="234"/>
      <c r="CO19" s="234"/>
      <c r="CP19" s="234"/>
      <c r="CQ19" s="234"/>
      <c r="CR19" s="234"/>
      <c r="CS19" s="234"/>
      <c r="CT19" s="234"/>
      <c r="CU19" s="234"/>
      <c r="CV19" s="234"/>
      <c r="CW19" s="234"/>
      <c r="CX19" s="234"/>
      <c r="CY19" s="234"/>
      <c r="CZ19" s="234"/>
      <c r="DA19" s="234"/>
      <c r="DB19" s="234"/>
      <c r="DC19" s="234"/>
      <c r="DD19" s="234"/>
      <c r="DE19" s="234"/>
      <c r="DF19" s="234"/>
      <c r="DG19" s="234"/>
      <c r="DH19" s="234"/>
      <c r="DI19" s="234"/>
      <c r="DJ19" s="234"/>
      <c r="DK19" s="234"/>
      <c r="DL19" s="234"/>
      <c r="DM19" s="234"/>
      <c r="DN19" s="234"/>
      <c r="DO19" s="234"/>
      <c r="DP19" s="234"/>
      <c r="DQ19" s="234"/>
      <c r="DR19" s="234"/>
      <c r="DS19" s="234"/>
      <c r="DT19" s="234"/>
      <c r="DU19" s="234"/>
      <c r="DV19" s="234"/>
      <c r="DW19" s="234"/>
      <c r="DX19" s="234"/>
      <c r="DY19" s="234"/>
      <c r="DZ19" s="234"/>
      <c r="EA19" s="234"/>
    </row>
    <row r="20" spans="1:131" s="235" customFormat="1" ht="14.95" hidden="1" customHeight="1" outlineLevel="2">
      <c r="A20" s="230" t="s">
        <v>166</v>
      </c>
      <c r="B20" s="230"/>
      <c r="C20" s="230"/>
      <c r="D20" s="230"/>
      <c r="E20" s="230" t="s">
        <v>146</v>
      </c>
      <c r="F20" s="230" t="s">
        <v>146</v>
      </c>
      <c r="G20" s="230"/>
      <c r="H20" s="230"/>
      <c r="I20" s="230"/>
      <c r="J20" s="230" t="s">
        <v>167</v>
      </c>
      <c r="K20" s="230" t="s">
        <v>155</v>
      </c>
      <c r="L20" s="230" t="s">
        <v>165</v>
      </c>
      <c r="M20" s="425">
        <v>0</v>
      </c>
      <c r="N20" s="425">
        <v>0</v>
      </c>
      <c r="O20" s="425">
        <v>0</v>
      </c>
      <c r="P20" s="425">
        <v>0</v>
      </c>
      <c r="Q20" s="425">
        <v>0</v>
      </c>
      <c r="R20" s="425">
        <v>0</v>
      </c>
      <c r="S20" s="425">
        <v>0</v>
      </c>
      <c r="T20" s="425">
        <v>0</v>
      </c>
      <c r="U20" s="425">
        <v>0</v>
      </c>
      <c r="V20" s="425">
        <v>0</v>
      </c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34"/>
      <c r="AS20" s="234"/>
      <c r="AT20" s="234"/>
      <c r="AU20" s="234"/>
      <c r="AV20" s="234"/>
      <c r="AW20" s="234"/>
      <c r="AX20" s="234"/>
      <c r="AY20" s="234"/>
      <c r="AZ20" s="234"/>
      <c r="BA20" s="234"/>
      <c r="BB20" s="234"/>
      <c r="BC20" s="234"/>
      <c r="BD20" s="234"/>
      <c r="BE20" s="234"/>
      <c r="BF20" s="234"/>
      <c r="BG20" s="234"/>
      <c r="BH20" s="234"/>
      <c r="BI20" s="234"/>
      <c r="BJ20" s="234"/>
      <c r="BK20" s="234"/>
      <c r="BL20" s="234"/>
      <c r="BM20" s="234"/>
      <c r="BN20" s="234"/>
      <c r="BO20" s="234"/>
      <c r="BP20" s="234"/>
      <c r="BQ20" s="234"/>
      <c r="BR20" s="234"/>
      <c r="BS20" s="234"/>
      <c r="BT20" s="234"/>
      <c r="BU20" s="234"/>
      <c r="BV20" s="234"/>
      <c r="BW20" s="234"/>
      <c r="BX20" s="234"/>
      <c r="BY20" s="234"/>
      <c r="BZ20" s="234"/>
      <c r="CA20" s="234"/>
      <c r="CB20" s="234"/>
      <c r="CC20" s="234"/>
      <c r="CD20" s="234"/>
      <c r="CE20" s="234"/>
      <c r="CF20" s="234"/>
      <c r="CG20" s="234"/>
      <c r="CH20" s="234"/>
      <c r="CI20" s="234"/>
      <c r="CJ20" s="234"/>
      <c r="CK20" s="234"/>
      <c r="CL20" s="234"/>
      <c r="CM20" s="234"/>
      <c r="CN20" s="234"/>
      <c r="CO20" s="234"/>
      <c r="CP20" s="234"/>
      <c r="CQ20" s="234"/>
      <c r="CR20" s="234"/>
      <c r="CS20" s="234"/>
      <c r="CT20" s="234"/>
      <c r="CU20" s="234"/>
      <c r="CV20" s="234"/>
      <c r="CW20" s="234"/>
      <c r="CX20" s="234"/>
      <c r="CY20" s="234"/>
      <c r="CZ20" s="234"/>
      <c r="DA20" s="234"/>
      <c r="DB20" s="234"/>
      <c r="DC20" s="234"/>
      <c r="DD20" s="234"/>
      <c r="DE20" s="234"/>
      <c r="DF20" s="234"/>
      <c r="DG20" s="234"/>
      <c r="DH20" s="234"/>
      <c r="DI20" s="234"/>
      <c r="DJ20" s="234"/>
      <c r="DK20" s="234"/>
      <c r="DL20" s="234"/>
      <c r="DM20" s="234"/>
      <c r="DN20" s="234"/>
      <c r="DO20" s="234"/>
      <c r="DP20" s="234"/>
      <c r="DQ20" s="234"/>
      <c r="DR20" s="234"/>
      <c r="DS20" s="234"/>
      <c r="DT20" s="234"/>
      <c r="DU20" s="234"/>
      <c r="DV20" s="234"/>
      <c r="DW20" s="234"/>
      <c r="DX20" s="234"/>
      <c r="DY20" s="234"/>
      <c r="DZ20" s="234"/>
      <c r="EA20" s="234"/>
    </row>
    <row r="21" spans="1:131" s="235" customFormat="1" ht="14.95" hidden="1" customHeight="1" outlineLevel="2">
      <c r="A21" s="230" t="s">
        <v>168</v>
      </c>
      <c r="B21" s="230"/>
      <c r="C21" s="230"/>
      <c r="D21" s="230"/>
      <c r="E21" s="230" t="s">
        <v>146</v>
      </c>
      <c r="F21" s="230" t="s">
        <v>146</v>
      </c>
      <c r="G21" s="230"/>
      <c r="H21" s="230"/>
      <c r="I21" s="230"/>
      <c r="J21" s="230" t="s">
        <v>154</v>
      </c>
      <c r="K21" s="230" t="s">
        <v>155</v>
      </c>
      <c r="L21" s="230" t="s">
        <v>165</v>
      </c>
      <c r="M21" s="425">
        <v>0</v>
      </c>
      <c r="N21" s="425">
        <v>0</v>
      </c>
      <c r="O21" s="425">
        <v>0</v>
      </c>
      <c r="P21" s="425">
        <v>0</v>
      </c>
      <c r="Q21" s="425">
        <v>0</v>
      </c>
      <c r="R21" s="425">
        <v>0</v>
      </c>
      <c r="S21" s="425">
        <v>0</v>
      </c>
      <c r="T21" s="425">
        <v>0</v>
      </c>
      <c r="U21" s="425">
        <v>0</v>
      </c>
      <c r="V21" s="425">
        <v>0</v>
      </c>
      <c r="W21" s="234"/>
      <c r="X21" s="234"/>
      <c r="Y21" s="234"/>
      <c r="Z21" s="234"/>
      <c r="AA21" s="234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4"/>
      <c r="AO21" s="234"/>
      <c r="AP21" s="234"/>
      <c r="AQ21" s="234"/>
      <c r="AR21" s="234"/>
      <c r="AS21" s="234"/>
      <c r="AT21" s="234"/>
      <c r="AU21" s="234"/>
      <c r="AV21" s="234"/>
      <c r="AW21" s="234"/>
      <c r="AX21" s="234"/>
      <c r="AY21" s="234"/>
      <c r="AZ21" s="234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4"/>
      <c r="BM21" s="234"/>
      <c r="BN21" s="234"/>
      <c r="BO21" s="234"/>
      <c r="BP21" s="234"/>
      <c r="BQ21" s="234"/>
      <c r="BR21" s="234"/>
      <c r="BS21" s="234"/>
      <c r="BT21" s="234"/>
      <c r="BU21" s="234"/>
      <c r="BV21" s="234"/>
      <c r="BW21" s="234"/>
      <c r="BX21" s="234"/>
      <c r="BY21" s="234"/>
      <c r="BZ21" s="234"/>
      <c r="CA21" s="234"/>
      <c r="CB21" s="234"/>
      <c r="CC21" s="234"/>
      <c r="CD21" s="234"/>
      <c r="CE21" s="234"/>
      <c r="CF21" s="234"/>
      <c r="CG21" s="234"/>
      <c r="CH21" s="234"/>
      <c r="CI21" s="234"/>
      <c r="CJ21" s="234"/>
      <c r="CK21" s="234"/>
      <c r="CL21" s="234"/>
      <c r="CM21" s="234"/>
      <c r="CN21" s="234"/>
      <c r="CO21" s="234"/>
      <c r="CP21" s="234"/>
      <c r="CQ21" s="234"/>
      <c r="CR21" s="234"/>
      <c r="CS21" s="234"/>
      <c r="CT21" s="234"/>
      <c r="CU21" s="234"/>
      <c r="CV21" s="234"/>
      <c r="CW21" s="234"/>
      <c r="CX21" s="234"/>
      <c r="CY21" s="234"/>
      <c r="CZ21" s="234"/>
      <c r="DA21" s="234"/>
      <c r="DB21" s="234"/>
      <c r="DC21" s="234"/>
      <c r="DD21" s="234"/>
      <c r="DE21" s="234"/>
      <c r="DF21" s="234"/>
      <c r="DG21" s="234"/>
      <c r="DH21" s="234"/>
      <c r="DI21" s="234"/>
      <c r="DJ21" s="234"/>
      <c r="DK21" s="234"/>
      <c r="DL21" s="234"/>
      <c r="DM21" s="234"/>
      <c r="DN21" s="234"/>
      <c r="DO21" s="234"/>
      <c r="DP21" s="234"/>
      <c r="DQ21" s="234"/>
      <c r="DR21" s="234"/>
      <c r="DS21" s="234"/>
      <c r="DT21" s="234"/>
      <c r="DU21" s="234"/>
      <c r="DV21" s="234"/>
      <c r="DW21" s="234"/>
      <c r="DX21" s="234"/>
      <c r="DY21" s="234"/>
      <c r="DZ21" s="234"/>
      <c r="EA21" s="234"/>
    </row>
    <row r="22" spans="1:131" s="235" customFormat="1" ht="14.95" customHeight="1" outlineLevel="2">
      <c r="A22" s="230" t="s">
        <v>169</v>
      </c>
      <c r="B22" s="230"/>
      <c r="C22" s="230"/>
      <c r="D22" s="230"/>
      <c r="E22" s="230" t="s">
        <v>146</v>
      </c>
      <c r="F22" s="230" t="s">
        <v>146</v>
      </c>
      <c r="G22" s="230"/>
      <c r="H22" s="230"/>
      <c r="I22" s="230"/>
      <c r="J22" s="230" t="s">
        <v>154</v>
      </c>
      <c r="K22" s="230" t="s">
        <v>155</v>
      </c>
      <c r="L22" s="230" t="s">
        <v>165</v>
      </c>
      <c r="M22" s="425">
        <v>0</v>
      </c>
      <c r="N22" s="425">
        <v>0</v>
      </c>
      <c r="O22" s="425">
        <v>0</v>
      </c>
      <c r="P22" s="425">
        <v>0</v>
      </c>
      <c r="Q22" s="425">
        <v>0</v>
      </c>
      <c r="R22" s="425">
        <v>0</v>
      </c>
      <c r="S22" s="425">
        <v>0</v>
      </c>
      <c r="T22" s="425">
        <v>0</v>
      </c>
      <c r="U22" s="425">
        <v>0</v>
      </c>
      <c r="V22" s="425">
        <v>0</v>
      </c>
      <c r="W22" s="234"/>
      <c r="X22" s="234"/>
      <c r="Y22" s="234"/>
      <c r="Z22" s="234"/>
      <c r="AA22" s="234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4"/>
      <c r="BM22" s="234"/>
      <c r="BN22" s="234"/>
      <c r="BO22" s="234"/>
      <c r="BP22" s="234"/>
      <c r="BQ22" s="234"/>
      <c r="BR22" s="234"/>
      <c r="BS22" s="234"/>
      <c r="BT22" s="234"/>
      <c r="BU22" s="234"/>
      <c r="BV22" s="234"/>
      <c r="BW22" s="234"/>
      <c r="BX22" s="234"/>
      <c r="BY22" s="234"/>
      <c r="BZ22" s="234"/>
      <c r="CA22" s="234"/>
      <c r="CB22" s="234"/>
      <c r="CC22" s="234"/>
      <c r="CD22" s="234"/>
      <c r="CE22" s="234"/>
      <c r="CF22" s="234"/>
      <c r="CG22" s="234"/>
      <c r="CH22" s="234"/>
      <c r="CI22" s="234"/>
      <c r="CJ22" s="234"/>
      <c r="CK22" s="234"/>
      <c r="CL22" s="234"/>
      <c r="CM22" s="234"/>
      <c r="CN22" s="234"/>
      <c r="CO22" s="234"/>
      <c r="CP22" s="234"/>
      <c r="CQ22" s="234"/>
      <c r="CR22" s="234"/>
      <c r="CS22" s="234"/>
      <c r="CT22" s="234"/>
      <c r="CU22" s="234"/>
      <c r="CV22" s="234"/>
      <c r="CW22" s="234"/>
      <c r="CX22" s="234"/>
      <c r="CY22" s="234"/>
      <c r="CZ22" s="234"/>
      <c r="DA22" s="234"/>
      <c r="DB22" s="234"/>
      <c r="DC22" s="234"/>
      <c r="DD22" s="234"/>
      <c r="DE22" s="234"/>
      <c r="DF22" s="234"/>
      <c r="DG22" s="234"/>
      <c r="DH22" s="234"/>
      <c r="DI22" s="234"/>
      <c r="DJ22" s="234"/>
      <c r="DK22" s="234"/>
      <c r="DL22" s="234"/>
      <c r="DM22" s="234"/>
      <c r="DN22" s="234"/>
      <c r="DO22" s="234"/>
      <c r="DP22" s="234"/>
      <c r="DQ22" s="234"/>
      <c r="DR22" s="234"/>
      <c r="DS22" s="234"/>
      <c r="DT22" s="234"/>
      <c r="DU22" s="234"/>
      <c r="DV22" s="234"/>
      <c r="DW22" s="234"/>
      <c r="DX22" s="234"/>
      <c r="DY22" s="234"/>
      <c r="DZ22" s="234"/>
      <c r="EA22" s="234"/>
    </row>
    <row r="23" spans="1:131" s="235" customFormat="1" ht="14.95" customHeight="1" outlineLevel="2">
      <c r="A23" s="230" t="s">
        <v>170</v>
      </c>
      <c r="B23" s="230"/>
      <c r="C23" s="230"/>
      <c r="D23" s="230"/>
      <c r="E23" s="230" t="s">
        <v>146</v>
      </c>
      <c r="F23" s="230" t="s">
        <v>146</v>
      </c>
      <c r="G23" s="230"/>
      <c r="H23" s="230"/>
      <c r="I23" s="230"/>
      <c r="J23" s="230" t="s">
        <v>154</v>
      </c>
      <c r="K23" s="230" t="s">
        <v>155</v>
      </c>
      <c r="L23" s="230" t="s">
        <v>165</v>
      </c>
      <c r="M23" s="425">
        <v>0</v>
      </c>
      <c r="N23" s="425">
        <v>0</v>
      </c>
      <c r="O23" s="425">
        <v>0</v>
      </c>
      <c r="P23" s="425">
        <v>0</v>
      </c>
      <c r="Q23" s="425">
        <v>0</v>
      </c>
      <c r="R23" s="425">
        <v>0</v>
      </c>
      <c r="S23" s="425">
        <v>0</v>
      </c>
      <c r="T23" s="425">
        <v>0</v>
      </c>
      <c r="U23" s="425">
        <v>0</v>
      </c>
      <c r="V23" s="425">
        <v>0</v>
      </c>
      <c r="W23" s="234"/>
      <c r="X23" s="234"/>
      <c r="Y23" s="234"/>
      <c r="Z23" s="234"/>
      <c r="AA23" s="234"/>
      <c r="AB23" s="234"/>
      <c r="AC23" s="234"/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  <c r="AP23" s="234"/>
      <c r="AQ23" s="234"/>
      <c r="AR23" s="234"/>
      <c r="AS23" s="234"/>
      <c r="AT23" s="234"/>
      <c r="AU23" s="234"/>
      <c r="AV23" s="234"/>
      <c r="AW23" s="234"/>
      <c r="AX23" s="234"/>
      <c r="AY23" s="234"/>
      <c r="AZ23" s="234"/>
      <c r="BA23" s="234"/>
      <c r="BB23" s="234"/>
      <c r="BC23" s="234"/>
      <c r="BD23" s="234"/>
      <c r="BE23" s="234"/>
      <c r="BF23" s="234"/>
      <c r="BG23" s="234"/>
      <c r="BH23" s="234"/>
      <c r="BI23" s="234"/>
      <c r="BJ23" s="234"/>
      <c r="BK23" s="234"/>
      <c r="BL23" s="234"/>
      <c r="BM23" s="234"/>
      <c r="BN23" s="234"/>
      <c r="BO23" s="234"/>
      <c r="BP23" s="234"/>
      <c r="BQ23" s="234"/>
      <c r="BR23" s="234"/>
      <c r="BS23" s="234"/>
      <c r="BT23" s="234"/>
      <c r="BU23" s="234"/>
      <c r="BV23" s="234"/>
      <c r="BW23" s="234"/>
      <c r="BX23" s="234"/>
      <c r="BY23" s="234"/>
      <c r="BZ23" s="234"/>
      <c r="CA23" s="234"/>
      <c r="CB23" s="234"/>
      <c r="CC23" s="234"/>
      <c r="CD23" s="234"/>
      <c r="CE23" s="234"/>
      <c r="CF23" s="234"/>
      <c r="CG23" s="234"/>
      <c r="CH23" s="234"/>
      <c r="CI23" s="234"/>
      <c r="CJ23" s="234"/>
      <c r="CK23" s="234"/>
      <c r="CL23" s="234"/>
      <c r="CM23" s="234"/>
      <c r="CN23" s="234"/>
      <c r="CO23" s="234"/>
      <c r="CP23" s="234"/>
      <c r="CQ23" s="234"/>
      <c r="CR23" s="234"/>
      <c r="CS23" s="234"/>
      <c r="CT23" s="234"/>
      <c r="CU23" s="234"/>
      <c r="CV23" s="234"/>
      <c r="CW23" s="234"/>
      <c r="CX23" s="234"/>
      <c r="CY23" s="234"/>
      <c r="CZ23" s="234"/>
      <c r="DA23" s="234"/>
      <c r="DB23" s="234"/>
      <c r="DC23" s="234"/>
      <c r="DD23" s="234"/>
      <c r="DE23" s="234"/>
      <c r="DF23" s="234"/>
      <c r="DG23" s="234"/>
      <c r="DH23" s="234"/>
      <c r="DI23" s="234"/>
      <c r="DJ23" s="234"/>
      <c r="DK23" s="234"/>
      <c r="DL23" s="234"/>
      <c r="DM23" s="234"/>
      <c r="DN23" s="234"/>
      <c r="DO23" s="234"/>
      <c r="DP23" s="234"/>
      <c r="DQ23" s="234"/>
      <c r="DR23" s="234"/>
      <c r="DS23" s="234"/>
      <c r="DT23" s="234"/>
      <c r="DU23" s="234"/>
      <c r="DV23" s="234"/>
      <c r="DW23" s="234"/>
      <c r="DX23" s="234"/>
      <c r="DY23" s="234"/>
      <c r="DZ23" s="234"/>
      <c r="EA23" s="234"/>
    </row>
    <row r="24" spans="1:131" s="235" customFormat="1" ht="14.95" customHeight="1" outlineLevel="2">
      <c r="A24" s="230" t="s">
        <v>171</v>
      </c>
      <c r="B24" s="230"/>
      <c r="C24" s="230"/>
      <c r="D24" s="230"/>
      <c r="E24" s="230" t="s">
        <v>146</v>
      </c>
      <c r="F24" s="230" t="s">
        <v>146</v>
      </c>
      <c r="G24" s="230"/>
      <c r="H24" s="230"/>
      <c r="I24" s="230"/>
      <c r="J24" s="230" t="s">
        <v>172</v>
      </c>
      <c r="K24" s="230" t="s">
        <v>155</v>
      </c>
      <c r="L24" s="230" t="s">
        <v>173</v>
      </c>
      <c r="M24" s="425">
        <v>0</v>
      </c>
      <c r="N24" s="425">
        <v>0</v>
      </c>
      <c r="O24" s="425">
        <v>0</v>
      </c>
      <c r="P24" s="425">
        <v>0</v>
      </c>
      <c r="Q24" s="425">
        <v>0</v>
      </c>
      <c r="R24" s="425">
        <v>0</v>
      </c>
      <c r="S24" s="425">
        <v>0</v>
      </c>
      <c r="T24" s="425">
        <v>0</v>
      </c>
      <c r="U24" s="425">
        <v>0</v>
      </c>
      <c r="V24" s="425">
        <v>0</v>
      </c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4"/>
      <c r="BQ24" s="234"/>
      <c r="BR24" s="234"/>
      <c r="BS24" s="234"/>
      <c r="BT24" s="234"/>
      <c r="BU24" s="234"/>
      <c r="BV24" s="234"/>
      <c r="BW24" s="234"/>
      <c r="BX24" s="234"/>
      <c r="BY24" s="234"/>
      <c r="BZ24" s="234"/>
      <c r="CA24" s="234"/>
      <c r="CB24" s="234"/>
      <c r="CC24" s="234"/>
      <c r="CD24" s="234"/>
      <c r="CE24" s="234"/>
      <c r="CF24" s="234"/>
      <c r="CG24" s="234"/>
      <c r="CH24" s="234"/>
      <c r="CI24" s="234"/>
      <c r="CJ24" s="234"/>
      <c r="CK24" s="234"/>
      <c r="CL24" s="234"/>
      <c r="CM24" s="234"/>
      <c r="CN24" s="234"/>
      <c r="CO24" s="234"/>
      <c r="CP24" s="234"/>
      <c r="CQ24" s="234"/>
      <c r="CR24" s="234"/>
      <c r="CS24" s="234"/>
      <c r="CT24" s="234"/>
      <c r="CU24" s="234"/>
      <c r="CV24" s="234"/>
      <c r="CW24" s="234"/>
      <c r="CX24" s="234"/>
      <c r="CY24" s="234"/>
      <c r="CZ24" s="234"/>
      <c r="DA24" s="234"/>
      <c r="DB24" s="234"/>
      <c r="DC24" s="234"/>
      <c r="DD24" s="234"/>
      <c r="DE24" s="234"/>
      <c r="DF24" s="234"/>
      <c r="DG24" s="234"/>
      <c r="DH24" s="234"/>
      <c r="DI24" s="234"/>
      <c r="DJ24" s="234"/>
      <c r="DK24" s="234"/>
      <c r="DL24" s="234"/>
      <c r="DM24" s="234"/>
      <c r="DN24" s="234"/>
      <c r="DO24" s="234"/>
      <c r="DP24" s="234"/>
      <c r="DQ24" s="234"/>
      <c r="DR24" s="234"/>
      <c r="DS24" s="234"/>
      <c r="DT24" s="234"/>
      <c r="DU24" s="234"/>
      <c r="DV24" s="234"/>
      <c r="DW24" s="234"/>
      <c r="DX24" s="234"/>
      <c r="DY24" s="234"/>
      <c r="DZ24" s="234"/>
      <c r="EA24" s="234"/>
    </row>
    <row r="25" spans="1:131" s="235" customFormat="1" ht="14.95" customHeight="1" outlineLevel="2">
      <c r="A25" s="230" t="s">
        <v>179</v>
      </c>
      <c r="B25" s="230"/>
      <c r="C25" s="230"/>
      <c r="D25" s="230"/>
      <c r="E25" s="230" t="s">
        <v>146</v>
      </c>
      <c r="F25" s="230" t="s">
        <v>146</v>
      </c>
      <c r="G25" s="230"/>
      <c r="H25" s="230"/>
      <c r="I25" s="230"/>
      <c r="J25" s="230" t="s">
        <v>180</v>
      </c>
      <c r="K25" s="230" t="s">
        <v>155</v>
      </c>
      <c r="L25" s="230" t="s">
        <v>173</v>
      </c>
      <c r="M25" s="425">
        <v>0</v>
      </c>
      <c r="N25" s="425">
        <v>0</v>
      </c>
      <c r="O25" s="425">
        <v>0</v>
      </c>
      <c r="P25" s="425">
        <v>0</v>
      </c>
      <c r="Q25" s="425">
        <v>0</v>
      </c>
      <c r="R25" s="425">
        <v>0</v>
      </c>
      <c r="S25" s="425">
        <v>0</v>
      </c>
      <c r="T25" s="425">
        <v>0</v>
      </c>
      <c r="U25" s="425">
        <v>0</v>
      </c>
      <c r="V25" s="425">
        <v>0</v>
      </c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4"/>
      <c r="AP25" s="234"/>
      <c r="AQ25" s="234"/>
      <c r="AR25" s="234"/>
      <c r="AS25" s="234"/>
      <c r="AT25" s="234"/>
      <c r="AU25" s="234"/>
      <c r="AV25" s="234"/>
      <c r="AW25" s="234"/>
      <c r="AX25" s="234"/>
      <c r="AY25" s="234"/>
      <c r="AZ25" s="234"/>
      <c r="BA25" s="234"/>
      <c r="BB25" s="234"/>
      <c r="BC25" s="234"/>
      <c r="BD25" s="234"/>
      <c r="BE25" s="234"/>
      <c r="BF25" s="234"/>
      <c r="BG25" s="234"/>
      <c r="BH25" s="234"/>
      <c r="BI25" s="234"/>
      <c r="BJ25" s="234"/>
      <c r="BK25" s="234"/>
      <c r="BL25" s="234"/>
      <c r="BM25" s="234"/>
      <c r="BN25" s="234"/>
      <c r="BO25" s="234"/>
      <c r="BP25" s="234"/>
      <c r="BQ25" s="234"/>
      <c r="BR25" s="234"/>
      <c r="BS25" s="234"/>
      <c r="BT25" s="234"/>
      <c r="BU25" s="234"/>
      <c r="BV25" s="234"/>
      <c r="BW25" s="234"/>
      <c r="BX25" s="234"/>
      <c r="BY25" s="234"/>
      <c r="BZ25" s="234"/>
      <c r="CA25" s="234"/>
      <c r="CB25" s="234"/>
      <c r="CC25" s="234"/>
      <c r="CD25" s="234"/>
      <c r="CE25" s="234"/>
      <c r="CF25" s="234"/>
      <c r="CG25" s="234"/>
      <c r="CH25" s="234"/>
      <c r="CI25" s="234"/>
      <c r="CJ25" s="234"/>
      <c r="CK25" s="234"/>
      <c r="CL25" s="234"/>
      <c r="CM25" s="234"/>
      <c r="CN25" s="234"/>
      <c r="CO25" s="234"/>
      <c r="CP25" s="234"/>
      <c r="CQ25" s="234"/>
      <c r="CR25" s="234"/>
      <c r="CS25" s="234"/>
      <c r="CT25" s="234"/>
      <c r="CU25" s="234"/>
      <c r="CV25" s="234"/>
      <c r="CW25" s="234"/>
      <c r="CX25" s="234"/>
      <c r="CY25" s="234"/>
      <c r="CZ25" s="234"/>
      <c r="DA25" s="234"/>
      <c r="DB25" s="234"/>
      <c r="DC25" s="234"/>
      <c r="DD25" s="234"/>
      <c r="DE25" s="234"/>
      <c r="DF25" s="234"/>
      <c r="DG25" s="234"/>
      <c r="DH25" s="234"/>
      <c r="DI25" s="234"/>
      <c r="DJ25" s="234"/>
      <c r="DK25" s="234"/>
      <c r="DL25" s="234"/>
      <c r="DM25" s="234"/>
      <c r="DN25" s="234"/>
      <c r="DO25" s="234"/>
      <c r="DP25" s="234"/>
      <c r="DQ25" s="234"/>
      <c r="DR25" s="234"/>
      <c r="DS25" s="234"/>
      <c r="DT25" s="234"/>
      <c r="DU25" s="234"/>
      <c r="DV25" s="234"/>
      <c r="DW25" s="234"/>
      <c r="DX25" s="234"/>
      <c r="DY25" s="234"/>
      <c r="DZ25" s="234"/>
      <c r="EA25" s="234"/>
    </row>
    <row r="26" spans="1:131" s="235" customFormat="1" ht="14.95" customHeight="1" outlineLevel="2">
      <c r="A26" s="230" t="s">
        <v>420</v>
      </c>
      <c r="B26" s="230"/>
      <c r="C26" s="230"/>
      <c r="D26" s="230"/>
      <c r="E26" s="230" t="s">
        <v>146</v>
      </c>
      <c r="F26" s="230" t="s">
        <v>146</v>
      </c>
      <c r="G26" s="230"/>
      <c r="H26" s="230"/>
      <c r="I26" s="230"/>
      <c r="J26" s="230" t="s">
        <v>154</v>
      </c>
      <c r="K26" s="230" t="s">
        <v>155</v>
      </c>
      <c r="L26" s="230" t="s">
        <v>156</v>
      </c>
      <c r="M26" s="425">
        <v>0</v>
      </c>
      <c r="N26" s="425">
        <v>0</v>
      </c>
      <c r="O26" s="425">
        <v>0</v>
      </c>
      <c r="P26" s="425">
        <v>0</v>
      </c>
      <c r="Q26" s="425">
        <v>0</v>
      </c>
      <c r="R26" s="425">
        <v>0</v>
      </c>
      <c r="S26" s="425">
        <v>0</v>
      </c>
      <c r="T26" s="425">
        <v>0</v>
      </c>
      <c r="U26" s="425">
        <v>0</v>
      </c>
      <c r="V26" s="425">
        <v>0</v>
      </c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T26" s="234"/>
      <c r="BU26" s="234"/>
      <c r="BV26" s="234"/>
      <c r="BW26" s="234"/>
      <c r="BX26" s="234"/>
      <c r="BY26" s="234"/>
      <c r="BZ26" s="234"/>
      <c r="CA26" s="234"/>
      <c r="CB26" s="234"/>
      <c r="CC26" s="234"/>
      <c r="CD26" s="234"/>
      <c r="CE26" s="234"/>
      <c r="CF26" s="234"/>
      <c r="CG26" s="234"/>
      <c r="CH26" s="234"/>
      <c r="CI26" s="234"/>
      <c r="CJ26" s="234"/>
      <c r="CK26" s="234"/>
      <c r="CL26" s="234"/>
      <c r="CM26" s="234"/>
      <c r="CN26" s="234"/>
      <c r="CO26" s="234"/>
      <c r="CP26" s="234"/>
      <c r="CQ26" s="234"/>
      <c r="CR26" s="234"/>
      <c r="CS26" s="234"/>
      <c r="CT26" s="234"/>
      <c r="CU26" s="234"/>
      <c r="CV26" s="234"/>
      <c r="CW26" s="234"/>
      <c r="CX26" s="234"/>
      <c r="CY26" s="234"/>
      <c r="CZ26" s="234"/>
      <c r="DA26" s="234"/>
      <c r="DB26" s="234"/>
      <c r="DC26" s="234"/>
      <c r="DD26" s="234"/>
      <c r="DE26" s="234"/>
      <c r="DF26" s="234"/>
      <c r="DG26" s="234"/>
      <c r="DH26" s="234"/>
      <c r="DI26" s="234"/>
      <c r="DJ26" s="234"/>
      <c r="DK26" s="234"/>
      <c r="DL26" s="234"/>
      <c r="DM26" s="234"/>
      <c r="DN26" s="234"/>
      <c r="DO26" s="234"/>
      <c r="DP26" s="234"/>
      <c r="DQ26" s="234"/>
      <c r="DR26" s="234"/>
      <c r="DS26" s="234"/>
      <c r="DT26" s="234"/>
      <c r="DU26" s="234"/>
      <c r="DV26" s="234"/>
      <c r="DW26" s="234"/>
      <c r="DX26" s="234"/>
      <c r="DY26" s="234"/>
      <c r="DZ26" s="234"/>
      <c r="EA26" s="234"/>
    </row>
    <row r="27" spans="1:131" s="235" customFormat="1" ht="14.95" customHeight="1" outlineLevel="2">
      <c r="A27" s="230" t="s">
        <v>181</v>
      </c>
      <c r="B27" s="230"/>
      <c r="C27" s="230"/>
      <c r="D27" s="230"/>
      <c r="E27" s="230" t="s">
        <v>146</v>
      </c>
      <c r="F27" s="230" t="s">
        <v>146</v>
      </c>
      <c r="G27" s="230"/>
      <c r="H27" s="230"/>
      <c r="I27" s="230"/>
      <c r="J27" s="230" t="s">
        <v>182</v>
      </c>
      <c r="K27" s="230" t="s">
        <v>155</v>
      </c>
      <c r="L27" s="230" t="s">
        <v>173</v>
      </c>
      <c r="M27" s="425">
        <v>0</v>
      </c>
      <c r="N27" s="425">
        <v>0</v>
      </c>
      <c r="O27" s="425">
        <v>0</v>
      </c>
      <c r="P27" s="425">
        <v>0</v>
      </c>
      <c r="Q27" s="425">
        <v>0</v>
      </c>
      <c r="R27" s="425">
        <v>0</v>
      </c>
      <c r="S27" s="425">
        <v>0</v>
      </c>
      <c r="T27" s="425">
        <v>0</v>
      </c>
      <c r="U27" s="425">
        <v>0</v>
      </c>
      <c r="V27" s="425">
        <v>0</v>
      </c>
      <c r="W27" s="234"/>
      <c r="X27" s="234"/>
      <c r="Y27" s="234"/>
      <c r="Z27" s="234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234"/>
      <c r="AP27" s="234"/>
      <c r="AQ27" s="234"/>
      <c r="AR27" s="234"/>
      <c r="AS27" s="234"/>
      <c r="AT27" s="234"/>
      <c r="AU27" s="234"/>
      <c r="AV27" s="234"/>
      <c r="AW27" s="234"/>
      <c r="AX27" s="234"/>
      <c r="AY27" s="234"/>
      <c r="AZ27" s="234"/>
      <c r="BA27" s="234"/>
      <c r="BB27" s="234"/>
      <c r="BC27" s="234"/>
      <c r="BD27" s="234"/>
      <c r="BE27" s="234"/>
      <c r="BF27" s="234"/>
      <c r="BG27" s="234"/>
      <c r="BH27" s="234"/>
      <c r="BI27" s="234"/>
      <c r="BJ27" s="234"/>
      <c r="BK27" s="234"/>
      <c r="BL27" s="234"/>
      <c r="BM27" s="234"/>
      <c r="BN27" s="234"/>
      <c r="BO27" s="234"/>
      <c r="BP27" s="234"/>
      <c r="BQ27" s="234"/>
      <c r="BR27" s="234"/>
      <c r="BS27" s="234"/>
      <c r="BT27" s="234"/>
      <c r="BU27" s="234"/>
      <c r="BV27" s="234"/>
      <c r="BW27" s="234"/>
      <c r="BX27" s="234"/>
      <c r="BY27" s="234"/>
      <c r="BZ27" s="234"/>
      <c r="CA27" s="234"/>
      <c r="CB27" s="234"/>
      <c r="CC27" s="234"/>
      <c r="CD27" s="234"/>
      <c r="CE27" s="234"/>
      <c r="CF27" s="234"/>
      <c r="CG27" s="234"/>
      <c r="CH27" s="234"/>
      <c r="CI27" s="234"/>
      <c r="CJ27" s="234"/>
      <c r="CK27" s="234"/>
      <c r="CL27" s="234"/>
      <c r="CM27" s="234"/>
      <c r="CN27" s="234"/>
      <c r="CO27" s="234"/>
      <c r="CP27" s="234"/>
      <c r="CQ27" s="234"/>
      <c r="CR27" s="234"/>
      <c r="CS27" s="234"/>
      <c r="CT27" s="234"/>
      <c r="CU27" s="234"/>
      <c r="CV27" s="234"/>
      <c r="CW27" s="234"/>
      <c r="CX27" s="234"/>
      <c r="CY27" s="234"/>
      <c r="CZ27" s="234"/>
      <c r="DA27" s="234"/>
      <c r="DB27" s="234"/>
      <c r="DC27" s="234"/>
      <c r="DD27" s="234"/>
      <c r="DE27" s="234"/>
      <c r="DF27" s="234"/>
      <c r="DG27" s="234"/>
      <c r="DH27" s="234"/>
      <c r="DI27" s="234"/>
      <c r="DJ27" s="234"/>
      <c r="DK27" s="234"/>
      <c r="DL27" s="234"/>
      <c r="DM27" s="234"/>
      <c r="DN27" s="234"/>
      <c r="DO27" s="234"/>
      <c r="DP27" s="234"/>
      <c r="DQ27" s="234"/>
      <c r="DR27" s="234"/>
      <c r="DS27" s="234"/>
      <c r="DT27" s="234"/>
      <c r="DU27" s="234"/>
      <c r="DV27" s="234"/>
      <c r="DW27" s="234"/>
      <c r="DX27" s="234"/>
      <c r="DY27" s="234"/>
      <c r="DZ27" s="234"/>
      <c r="EA27" s="234"/>
    </row>
    <row r="28" spans="1:131" s="235" customFormat="1" ht="14.95" customHeight="1" outlineLevel="2">
      <c r="A28" s="230" t="s">
        <v>183</v>
      </c>
      <c r="B28" s="230"/>
      <c r="C28" s="230"/>
      <c r="D28" s="230"/>
      <c r="E28" s="230" t="s">
        <v>146</v>
      </c>
      <c r="F28" s="230" t="s">
        <v>146</v>
      </c>
      <c r="G28" s="230"/>
      <c r="H28" s="230"/>
      <c r="I28" s="230"/>
      <c r="J28" s="230" t="s">
        <v>184</v>
      </c>
      <c r="K28" s="230" t="s">
        <v>155</v>
      </c>
      <c r="L28" s="230" t="s">
        <v>173</v>
      </c>
      <c r="M28" s="425">
        <v>0</v>
      </c>
      <c r="N28" s="425">
        <v>0</v>
      </c>
      <c r="O28" s="425">
        <v>0</v>
      </c>
      <c r="P28" s="425">
        <v>0</v>
      </c>
      <c r="Q28" s="425">
        <v>0</v>
      </c>
      <c r="R28" s="425">
        <v>0</v>
      </c>
      <c r="S28" s="425">
        <v>0</v>
      </c>
      <c r="T28" s="425">
        <v>0</v>
      </c>
      <c r="U28" s="425">
        <v>0</v>
      </c>
      <c r="V28" s="425">
        <v>0</v>
      </c>
      <c r="W28" s="234"/>
      <c r="X28" s="234"/>
      <c r="Y28" s="234"/>
      <c r="Z28" s="234"/>
      <c r="AA28" s="234"/>
      <c r="AB28" s="234"/>
      <c r="AC28" s="234"/>
      <c r="AD28" s="234"/>
      <c r="AE28" s="234"/>
      <c r="AF28" s="234"/>
      <c r="AG28" s="234"/>
      <c r="AH28" s="234"/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4"/>
      <c r="CH28" s="234"/>
      <c r="CI28" s="234"/>
      <c r="CJ28" s="234"/>
      <c r="CK28" s="234"/>
      <c r="CL28" s="234"/>
      <c r="CM28" s="234"/>
      <c r="CN28" s="234"/>
      <c r="CO28" s="234"/>
      <c r="CP28" s="234"/>
      <c r="CQ28" s="234"/>
      <c r="CR28" s="234"/>
      <c r="CS28" s="234"/>
      <c r="CT28" s="234"/>
      <c r="CU28" s="234"/>
      <c r="CV28" s="234"/>
      <c r="CW28" s="234"/>
      <c r="CX28" s="234"/>
      <c r="CY28" s="234"/>
      <c r="CZ28" s="234"/>
      <c r="DA28" s="234"/>
      <c r="DB28" s="234"/>
      <c r="DC28" s="234"/>
      <c r="DD28" s="234"/>
      <c r="DE28" s="234"/>
      <c r="DF28" s="234"/>
      <c r="DG28" s="234"/>
      <c r="DH28" s="234"/>
      <c r="DI28" s="234"/>
      <c r="DJ28" s="234"/>
      <c r="DK28" s="234"/>
      <c r="DL28" s="234"/>
      <c r="DM28" s="234"/>
      <c r="DN28" s="234"/>
      <c r="DO28" s="234"/>
      <c r="DP28" s="234"/>
      <c r="DQ28" s="234"/>
      <c r="DR28" s="234"/>
      <c r="DS28" s="234"/>
      <c r="DT28" s="234"/>
      <c r="DU28" s="234"/>
      <c r="DV28" s="234"/>
      <c r="DW28" s="234"/>
      <c r="DX28" s="234"/>
      <c r="DY28" s="234"/>
      <c r="DZ28" s="234"/>
      <c r="EA28" s="234"/>
    </row>
    <row r="29" spans="1:131" s="235" customFormat="1" ht="14.95" customHeight="1" outlineLevel="2">
      <c r="A29" s="230" t="s">
        <v>421</v>
      </c>
      <c r="B29" s="230"/>
      <c r="C29" s="230"/>
      <c r="D29" s="230"/>
      <c r="E29" s="230" t="s">
        <v>146</v>
      </c>
      <c r="F29" s="230" t="s">
        <v>146</v>
      </c>
      <c r="G29" s="230"/>
      <c r="H29" s="230"/>
      <c r="I29" s="230"/>
      <c r="J29" s="230" t="s">
        <v>178</v>
      </c>
      <c r="K29" s="230" t="s">
        <v>155</v>
      </c>
      <c r="L29" s="230" t="s">
        <v>156</v>
      </c>
      <c r="M29" s="425">
        <v>0</v>
      </c>
      <c r="N29" s="425">
        <v>0</v>
      </c>
      <c r="O29" s="425">
        <v>0</v>
      </c>
      <c r="P29" s="425">
        <v>0</v>
      </c>
      <c r="Q29" s="425">
        <v>0</v>
      </c>
      <c r="R29" s="425">
        <v>0</v>
      </c>
      <c r="S29" s="425">
        <v>0</v>
      </c>
      <c r="T29" s="425">
        <v>0</v>
      </c>
      <c r="U29" s="425">
        <v>0</v>
      </c>
      <c r="V29" s="425">
        <v>0</v>
      </c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234"/>
      <c r="BE29" s="234"/>
      <c r="BF29" s="234"/>
      <c r="BG29" s="234"/>
      <c r="BH29" s="234"/>
      <c r="BI29" s="234"/>
      <c r="BJ29" s="234"/>
      <c r="BK29" s="234"/>
      <c r="BL29" s="234"/>
      <c r="BM29" s="234"/>
      <c r="BN29" s="234"/>
      <c r="BO29" s="234"/>
      <c r="BP29" s="234"/>
      <c r="BQ29" s="234"/>
      <c r="BR29" s="234"/>
      <c r="BS29" s="234"/>
      <c r="BT29" s="234"/>
      <c r="BU29" s="234"/>
      <c r="BV29" s="234"/>
      <c r="BW29" s="234"/>
      <c r="BX29" s="234"/>
      <c r="BY29" s="234"/>
      <c r="BZ29" s="234"/>
      <c r="CA29" s="234"/>
      <c r="CB29" s="234"/>
      <c r="CC29" s="234"/>
      <c r="CD29" s="234"/>
      <c r="CE29" s="234"/>
      <c r="CF29" s="234"/>
      <c r="CG29" s="234"/>
      <c r="CH29" s="234"/>
      <c r="CI29" s="234"/>
      <c r="CJ29" s="234"/>
      <c r="CK29" s="234"/>
      <c r="CL29" s="234"/>
      <c r="CM29" s="234"/>
      <c r="CN29" s="234"/>
      <c r="CO29" s="234"/>
      <c r="CP29" s="234"/>
      <c r="CQ29" s="234"/>
      <c r="CR29" s="234"/>
      <c r="CS29" s="234"/>
      <c r="CT29" s="234"/>
      <c r="CU29" s="234"/>
      <c r="CV29" s="234"/>
      <c r="CW29" s="234"/>
      <c r="CX29" s="234"/>
      <c r="CY29" s="234"/>
      <c r="CZ29" s="234"/>
      <c r="DA29" s="234"/>
      <c r="DB29" s="234"/>
      <c r="DC29" s="234"/>
      <c r="DD29" s="234"/>
      <c r="DE29" s="234"/>
      <c r="DF29" s="234"/>
      <c r="DG29" s="234"/>
      <c r="DH29" s="234"/>
      <c r="DI29" s="234"/>
      <c r="DJ29" s="234"/>
      <c r="DK29" s="234"/>
      <c r="DL29" s="234"/>
      <c r="DM29" s="234"/>
      <c r="DN29" s="234"/>
      <c r="DO29" s="234"/>
      <c r="DP29" s="234"/>
      <c r="DQ29" s="234"/>
      <c r="DR29" s="234"/>
      <c r="DS29" s="234"/>
      <c r="DT29" s="234"/>
      <c r="DU29" s="234"/>
      <c r="DV29" s="234"/>
      <c r="DW29" s="234"/>
      <c r="DX29" s="234"/>
      <c r="DY29" s="234"/>
      <c r="DZ29" s="234"/>
      <c r="EA29" s="234"/>
    </row>
    <row r="30" spans="1:131" s="235" customFormat="1" ht="14.95" customHeight="1" outlineLevel="2">
      <c r="A30" s="230" t="s">
        <v>422</v>
      </c>
      <c r="B30" s="230"/>
      <c r="C30" s="230"/>
      <c r="D30" s="230"/>
      <c r="E30" s="230" t="s">
        <v>146</v>
      </c>
      <c r="F30" s="230" t="s">
        <v>146</v>
      </c>
      <c r="G30" s="230"/>
      <c r="H30" s="230"/>
      <c r="I30" s="230"/>
      <c r="J30" s="230" t="s">
        <v>154</v>
      </c>
      <c r="K30" s="230" t="s">
        <v>155</v>
      </c>
      <c r="L30" s="230" t="s">
        <v>156</v>
      </c>
      <c r="M30" s="425">
        <v>0</v>
      </c>
      <c r="N30" s="425">
        <v>0</v>
      </c>
      <c r="O30" s="425">
        <v>0</v>
      </c>
      <c r="P30" s="425">
        <v>0</v>
      </c>
      <c r="Q30" s="425">
        <v>0</v>
      </c>
      <c r="R30" s="425">
        <v>0</v>
      </c>
      <c r="S30" s="425">
        <v>0</v>
      </c>
      <c r="T30" s="425">
        <v>0</v>
      </c>
      <c r="U30" s="425">
        <v>0</v>
      </c>
      <c r="V30" s="425">
        <v>0</v>
      </c>
      <c r="W30" s="234"/>
      <c r="X30" s="234"/>
      <c r="Y30" s="234"/>
      <c r="Z30" s="234"/>
      <c r="AA30" s="234"/>
      <c r="AB30" s="234"/>
      <c r="AC30" s="234"/>
      <c r="AD30" s="234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4"/>
      <c r="AP30" s="234"/>
      <c r="AQ30" s="234"/>
      <c r="AR30" s="234"/>
      <c r="AS30" s="234"/>
      <c r="AT30" s="234"/>
      <c r="AU30" s="234"/>
      <c r="AV30" s="234"/>
      <c r="AW30" s="234"/>
      <c r="AX30" s="234"/>
      <c r="AY30" s="234"/>
      <c r="AZ30" s="234"/>
      <c r="BA30" s="234"/>
      <c r="BB30" s="234"/>
      <c r="BC30" s="234"/>
      <c r="BD30" s="234"/>
      <c r="BE30" s="234"/>
      <c r="BF30" s="234"/>
      <c r="BG30" s="234"/>
      <c r="BH30" s="234"/>
      <c r="BI30" s="234"/>
      <c r="BJ30" s="234"/>
      <c r="BK30" s="234"/>
      <c r="BL30" s="234"/>
      <c r="BM30" s="234"/>
      <c r="BN30" s="234"/>
      <c r="BO30" s="234"/>
      <c r="BP30" s="234"/>
      <c r="BQ30" s="234"/>
      <c r="BR30" s="234"/>
      <c r="BS30" s="234"/>
      <c r="BT30" s="234"/>
      <c r="BU30" s="234"/>
      <c r="BV30" s="234"/>
      <c r="BW30" s="234"/>
      <c r="BX30" s="234"/>
      <c r="BY30" s="234"/>
      <c r="BZ30" s="234"/>
      <c r="CA30" s="234"/>
      <c r="CB30" s="234"/>
      <c r="CC30" s="234"/>
      <c r="CD30" s="234"/>
      <c r="CE30" s="234"/>
      <c r="CF30" s="234"/>
      <c r="CG30" s="234"/>
      <c r="CH30" s="234"/>
      <c r="CI30" s="234"/>
      <c r="CJ30" s="234"/>
      <c r="CK30" s="234"/>
      <c r="CL30" s="234"/>
      <c r="CM30" s="234"/>
      <c r="CN30" s="234"/>
      <c r="CO30" s="234"/>
      <c r="CP30" s="234"/>
      <c r="CQ30" s="234"/>
      <c r="CR30" s="234"/>
      <c r="CS30" s="234"/>
      <c r="CT30" s="234"/>
      <c r="CU30" s="234"/>
      <c r="CV30" s="234"/>
      <c r="CW30" s="234"/>
      <c r="CX30" s="234"/>
      <c r="CY30" s="234"/>
      <c r="CZ30" s="234"/>
      <c r="DA30" s="234"/>
      <c r="DB30" s="234"/>
      <c r="DC30" s="234"/>
      <c r="DD30" s="234"/>
      <c r="DE30" s="234"/>
      <c r="DF30" s="234"/>
      <c r="DG30" s="234"/>
      <c r="DH30" s="234"/>
      <c r="DI30" s="234"/>
      <c r="DJ30" s="234"/>
      <c r="DK30" s="234"/>
      <c r="DL30" s="234"/>
      <c r="DM30" s="234"/>
      <c r="DN30" s="234"/>
      <c r="DO30" s="234"/>
      <c r="DP30" s="234"/>
      <c r="DQ30" s="234"/>
      <c r="DR30" s="234"/>
      <c r="DS30" s="234"/>
      <c r="DT30" s="234"/>
      <c r="DU30" s="234"/>
      <c r="DV30" s="234"/>
      <c r="DW30" s="234"/>
      <c r="DX30" s="234"/>
      <c r="DY30" s="234"/>
      <c r="DZ30" s="234"/>
      <c r="EA30" s="234"/>
    </row>
    <row r="31" spans="1:131" s="235" customFormat="1" ht="3.1" customHeight="1" outlineLevel="2">
      <c r="A31" s="230" t="s">
        <v>423</v>
      </c>
      <c r="B31" s="230"/>
      <c r="C31" s="230"/>
      <c r="D31" s="230"/>
      <c r="E31" s="230" t="s">
        <v>146</v>
      </c>
      <c r="F31" s="230" t="s">
        <v>146</v>
      </c>
      <c r="G31" s="230"/>
      <c r="H31" s="230"/>
      <c r="I31" s="230"/>
      <c r="J31" s="230" t="s">
        <v>185</v>
      </c>
      <c r="K31" s="230" t="s">
        <v>155</v>
      </c>
      <c r="L31" s="230" t="s">
        <v>173</v>
      </c>
      <c r="M31" s="425">
        <v>0</v>
      </c>
      <c r="N31" s="425">
        <v>0</v>
      </c>
      <c r="O31" s="425">
        <v>0</v>
      </c>
      <c r="P31" s="425">
        <v>0</v>
      </c>
      <c r="Q31" s="425">
        <v>0</v>
      </c>
      <c r="R31" s="425">
        <v>0</v>
      </c>
      <c r="S31" s="425">
        <v>0</v>
      </c>
      <c r="T31" s="425">
        <v>0</v>
      </c>
      <c r="U31" s="425">
        <v>0</v>
      </c>
      <c r="V31" s="425">
        <v>0</v>
      </c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V31" s="234"/>
      <c r="AW31" s="234"/>
      <c r="AX31" s="234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T31" s="234"/>
      <c r="BU31" s="234"/>
      <c r="BV31" s="234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R31" s="234"/>
      <c r="CS31" s="234"/>
      <c r="CT31" s="234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P31" s="234"/>
      <c r="DQ31" s="234"/>
      <c r="DR31" s="234"/>
      <c r="DS31" s="234"/>
      <c r="DT31" s="234"/>
      <c r="DU31" s="234"/>
      <c r="DV31" s="234"/>
      <c r="DW31" s="234"/>
      <c r="DX31" s="234"/>
      <c r="DY31" s="234"/>
      <c r="DZ31" s="234"/>
      <c r="EA31" s="234"/>
    </row>
    <row r="32" spans="1:131" s="235" customFormat="1" ht="15.8" customHeight="1" outlineLevel="2">
      <c r="A32" s="230" t="s">
        <v>424</v>
      </c>
      <c r="B32" s="230"/>
      <c r="C32" s="230"/>
      <c r="D32" s="230"/>
      <c r="E32" s="230" t="s">
        <v>146</v>
      </c>
      <c r="F32" s="230" t="s">
        <v>146</v>
      </c>
      <c r="G32" s="230"/>
      <c r="H32" s="230"/>
      <c r="I32" s="230"/>
      <c r="J32" s="230" t="s">
        <v>185</v>
      </c>
      <c r="K32" s="230" t="s">
        <v>155</v>
      </c>
      <c r="L32" s="230" t="s">
        <v>173</v>
      </c>
      <c r="M32" s="425">
        <v>0</v>
      </c>
      <c r="N32" s="425">
        <v>0</v>
      </c>
      <c r="O32" s="425">
        <v>0</v>
      </c>
      <c r="P32" s="425">
        <v>0</v>
      </c>
      <c r="Q32" s="425">
        <v>0</v>
      </c>
      <c r="R32" s="425">
        <v>0</v>
      </c>
      <c r="S32" s="425">
        <v>0</v>
      </c>
      <c r="T32" s="425">
        <v>0</v>
      </c>
      <c r="U32" s="425">
        <v>0</v>
      </c>
      <c r="V32" s="425">
        <v>0</v>
      </c>
      <c r="W32" s="234"/>
      <c r="X32" s="234"/>
      <c r="Y32" s="234"/>
      <c r="Z32" s="234"/>
      <c r="AA32" s="234"/>
      <c r="AB32" s="234"/>
      <c r="AC32" s="234"/>
      <c r="AD32" s="234"/>
      <c r="AE32" s="234"/>
      <c r="AF32" s="234"/>
      <c r="AG32" s="234"/>
      <c r="AH32" s="234"/>
      <c r="AI32" s="234"/>
      <c r="AJ32" s="234"/>
      <c r="AK32" s="234"/>
      <c r="AL32" s="234"/>
      <c r="AM32" s="234"/>
      <c r="AN32" s="234"/>
      <c r="AO32" s="234"/>
      <c r="AP32" s="234"/>
      <c r="AQ32" s="234"/>
      <c r="AR32" s="234"/>
      <c r="AS32" s="234"/>
      <c r="AT32" s="234"/>
      <c r="AU32" s="234"/>
      <c r="AV32" s="234"/>
      <c r="AW32" s="234"/>
      <c r="AX32" s="234"/>
      <c r="AY32" s="234"/>
      <c r="AZ32" s="234"/>
      <c r="BA32" s="234"/>
      <c r="BB32" s="234"/>
      <c r="BC32" s="234"/>
      <c r="BD32" s="234"/>
      <c r="BE32" s="234"/>
      <c r="BF32" s="234"/>
      <c r="BG32" s="234"/>
      <c r="BH32" s="234"/>
      <c r="BI32" s="234"/>
      <c r="BJ32" s="234"/>
      <c r="BK32" s="234"/>
      <c r="BL32" s="234"/>
      <c r="BM32" s="234"/>
      <c r="BN32" s="234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4"/>
      <c r="CC32" s="234"/>
      <c r="CD32" s="234"/>
      <c r="CE32" s="234"/>
      <c r="CF32" s="234"/>
      <c r="CG32" s="234"/>
      <c r="CH32" s="234"/>
      <c r="CI32" s="234"/>
      <c r="CJ32" s="234"/>
      <c r="CK32" s="234"/>
      <c r="CL32" s="234"/>
      <c r="CM32" s="234"/>
      <c r="CN32" s="234"/>
      <c r="CO32" s="234"/>
      <c r="CP32" s="234"/>
      <c r="CQ32" s="234"/>
      <c r="CR32" s="234"/>
      <c r="CS32" s="234"/>
      <c r="CT32" s="234"/>
      <c r="CU32" s="234"/>
      <c r="CV32" s="234"/>
      <c r="CW32" s="234"/>
      <c r="CX32" s="234"/>
      <c r="CY32" s="234"/>
      <c r="CZ32" s="234"/>
      <c r="DA32" s="234"/>
      <c r="DB32" s="234"/>
      <c r="DC32" s="234"/>
      <c r="DD32" s="234"/>
      <c r="DE32" s="234"/>
      <c r="DF32" s="234"/>
      <c r="DG32" s="234"/>
      <c r="DH32" s="234"/>
      <c r="DI32" s="234"/>
      <c r="DJ32" s="234"/>
      <c r="DK32" s="234"/>
      <c r="DL32" s="234"/>
      <c r="DM32" s="234"/>
      <c r="DN32" s="234"/>
      <c r="DO32" s="234"/>
      <c r="DP32" s="234"/>
      <c r="DQ32" s="234"/>
      <c r="DR32" s="234"/>
      <c r="DS32" s="234"/>
      <c r="DT32" s="234"/>
      <c r="DU32" s="234"/>
      <c r="DV32" s="234"/>
      <c r="DW32" s="234"/>
      <c r="DX32" s="234"/>
      <c r="DY32" s="234"/>
      <c r="DZ32" s="234"/>
      <c r="EA32" s="234"/>
    </row>
    <row r="33" spans="1:131" s="235" customFormat="1" ht="14.95" customHeight="1" outlineLevel="2">
      <c r="A33" s="230" t="s">
        <v>186</v>
      </c>
      <c r="B33" s="230"/>
      <c r="C33" s="230"/>
      <c r="D33" s="230"/>
      <c r="E33" s="230" t="s">
        <v>146</v>
      </c>
      <c r="F33" s="230" t="s">
        <v>146</v>
      </c>
      <c r="G33" s="230"/>
      <c r="H33" s="230"/>
      <c r="I33" s="230"/>
      <c r="J33" s="230" t="s">
        <v>187</v>
      </c>
      <c r="K33" s="230" t="s">
        <v>155</v>
      </c>
      <c r="L33" s="230" t="s">
        <v>146</v>
      </c>
      <c r="M33" s="425">
        <v>0</v>
      </c>
      <c r="N33" s="425">
        <v>0</v>
      </c>
      <c r="O33" s="425">
        <v>0</v>
      </c>
      <c r="P33" s="425">
        <v>0</v>
      </c>
      <c r="Q33" s="425">
        <v>0</v>
      </c>
      <c r="R33" s="425">
        <v>0</v>
      </c>
      <c r="S33" s="425">
        <v>0</v>
      </c>
      <c r="T33" s="425">
        <v>0</v>
      </c>
      <c r="U33" s="425">
        <v>0</v>
      </c>
      <c r="V33" s="425">
        <v>0</v>
      </c>
      <c r="W33" s="234"/>
      <c r="X33" s="234"/>
      <c r="Y33" s="234"/>
      <c r="Z33" s="234"/>
      <c r="AA33" s="234"/>
      <c r="AB33" s="234"/>
      <c r="AC33" s="234"/>
      <c r="AD33" s="234"/>
      <c r="AE33" s="234"/>
      <c r="AF33" s="234"/>
      <c r="AG33" s="234"/>
      <c r="AH33" s="234"/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V33" s="234"/>
      <c r="AW33" s="234"/>
      <c r="AX33" s="234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T33" s="234"/>
      <c r="BU33" s="234"/>
      <c r="BV33" s="2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R33" s="234"/>
      <c r="CS33" s="234"/>
      <c r="CT33" s="234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P33" s="234"/>
      <c r="DQ33" s="234"/>
      <c r="DR33" s="234"/>
      <c r="DS33" s="234"/>
      <c r="DT33" s="234"/>
      <c r="DU33" s="234"/>
      <c r="DV33" s="234"/>
      <c r="DW33" s="234"/>
      <c r="DX33" s="234"/>
      <c r="DY33" s="234"/>
      <c r="DZ33" s="234"/>
      <c r="EA33" s="234"/>
    </row>
    <row r="34" spans="1:131" s="235" customFormat="1" ht="14.95" customHeight="1" outlineLevel="2">
      <c r="A34" s="230" t="s">
        <v>188</v>
      </c>
      <c r="B34" s="230"/>
      <c r="C34" s="230"/>
      <c r="D34" s="230"/>
      <c r="E34" s="230" t="s">
        <v>146</v>
      </c>
      <c r="F34" s="230" t="s">
        <v>146</v>
      </c>
      <c r="G34" s="230"/>
      <c r="H34" s="230"/>
      <c r="I34" s="230"/>
      <c r="J34" s="230" t="s">
        <v>189</v>
      </c>
      <c r="K34" s="230" t="s">
        <v>155</v>
      </c>
      <c r="L34" s="230" t="s">
        <v>146</v>
      </c>
      <c r="M34" s="425">
        <v>0</v>
      </c>
      <c r="N34" s="425">
        <v>0</v>
      </c>
      <c r="O34" s="425">
        <v>0</v>
      </c>
      <c r="P34" s="425">
        <v>0</v>
      </c>
      <c r="Q34" s="425">
        <v>0</v>
      </c>
      <c r="R34" s="425">
        <v>0</v>
      </c>
      <c r="S34" s="425">
        <v>0</v>
      </c>
      <c r="T34" s="425">
        <v>0</v>
      </c>
      <c r="U34" s="425">
        <v>0</v>
      </c>
      <c r="V34" s="425">
        <v>0</v>
      </c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234"/>
      <c r="AH34" s="234"/>
      <c r="AI34" s="234"/>
      <c r="AJ34" s="234"/>
      <c r="AK34" s="234"/>
      <c r="AL34" s="234"/>
      <c r="AM34" s="234"/>
      <c r="AN34" s="234"/>
      <c r="AO34" s="234"/>
      <c r="AP34" s="234"/>
      <c r="AQ34" s="234"/>
      <c r="AR34" s="234"/>
      <c r="AS34" s="234"/>
      <c r="AT34" s="234"/>
      <c r="AU34" s="234"/>
      <c r="AV34" s="234"/>
      <c r="AW34" s="234"/>
      <c r="AX34" s="234"/>
      <c r="AY34" s="234"/>
      <c r="AZ34" s="234"/>
      <c r="BA34" s="234"/>
      <c r="BB34" s="234"/>
      <c r="BC34" s="234"/>
      <c r="BD34" s="234"/>
      <c r="BE34" s="234"/>
      <c r="BF34" s="234"/>
      <c r="BG34" s="234"/>
      <c r="BH34" s="234"/>
      <c r="BI34" s="234"/>
      <c r="BJ34" s="234"/>
      <c r="BK34" s="234"/>
      <c r="BL34" s="234"/>
      <c r="BM34" s="234"/>
      <c r="BN34" s="234"/>
      <c r="BO34" s="234"/>
      <c r="BP34" s="234"/>
      <c r="BQ34" s="234"/>
      <c r="BR34" s="234"/>
      <c r="BS34" s="234"/>
      <c r="BT34" s="234"/>
      <c r="BU34" s="234"/>
      <c r="BV34" s="234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R34" s="234"/>
      <c r="CS34" s="234"/>
      <c r="CT34" s="234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P34" s="234"/>
      <c r="DQ34" s="234"/>
      <c r="DR34" s="234"/>
      <c r="DS34" s="234"/>
      <c r="DT34" s="234"/>
      <c r="DU34" s="234"/>
      <c r="DV34" s="234"/>
      <c r="DW34" s="234"/>
      <c r="DX34" s="234"/>
      <c r="DY34" s="234"/>
      <c r="DZ34" s="234"/>
      <c r="EA34" s="234"/>
    </row>
    <row r="35" spans="1:131" s="235" customFormat="1" ht="14.95" customHeight="1" outlineLevel="2">
      <c r="A35" s="230" t="s">
        <v>190</v>
      </c>
      <c r="B35" s="230"/>
      <c r="C35" s="230"/>
      <c r="D35" s="230"/>
      <c r="E35" s="230" t="s">
        <v>146</v>
      </c>
      <c r="F35" s="230" t="s">
        <v>146</v>
      </c>
      <c r="G35" s="230"/>
      <c r="H35" s="230"/>
      <c r="I35" s="230"/>
      <c r="J35" s="230" t="s">
        <v>146</v>
      </c>
      <c r="K35" s="230" t="s">
        <v>146</v>
      </c>
      <c r="L35" s="230" t="s">
        <v>146</v>
      </c>
      <c r="M35" s="425">
        <v>0</v>
      </c>
      <c r="N35" s="425">
        <v>0</v>
      </c>
      <c r="O35" s="425">
        <v>0</v>
      </c>
      <c r="P35" s="425">
        <v>0</v>
      </c>
      <c r="Q35" s="425">
        <v>0</v>
      </c>
      <c r="R35" s="425">
        <v>0</v>
      </c>
      <c r="S35" s="425">
        <v>0</v>
      </c>
      <c r="T35" s="425">
        <v>0</v>
      </c>
      <c r="U35" s="425">
        <v>0</v>
      </c>
      <c r="V35" s="425">
        <v>0</v>
      </c>
      <c r="W35" s="234"/>
      <c r="X35" s="234"/>
      <c r="Y35" s="234"/>
      <c r="Z35" s="234"/>
      <c r="AA35" s="234"/>
      <c r="AB35" s="234"/>
      <c r="AC35" s="234"/>
      <c r="AD35" s="234"/>
      <c r="AE35" s="234"/>
      <c r="AF35" s="234"/>
      <c r="AG35" s="234"/>
      <c r="AH35" s="234"/>
      <c r="AI35" s="234"/>
      <c r="AJ35" s="234"/>
      <c r="AK35" s="234"/>
      <c r="AL35" s="234"/>
      <c r="AM35" s="234"/>
      <c r="AN35" s="234"/>
      <c r="AO35" s="234"/>
      <c r="AP35" s="234"/>
      <c r="AQ35" s="234"/>
      <c r="AR35" s="234"/>
      <c r="AS35" s="234"/>
      <c r="AT35" s="234"/>
      <c r="AU35" s="234"/>
      <c r="AV35" s="234"/>
      <c r="AW35" s="234"/>
      <c r="AX35" s="234"/>
      <c r="AY35" s="234"/>
      <c r="AZ35" s="234"/>
      <c r="BA35" s="234"/>
      <c r="BB35" s="234"/>
      <c r="BC35" s="234"/>
      <c r="BD35" s="234"/>
      <c r="BE35" s="234"/>
      <c r="BF35" s="234"/>
      <c r="BG35" s="234"/>
      <c r="BH35" s="234"/>
      <c r="BI35" s="234"/>
      <c r="BJ35" s="234"/>
      <c r="BK35" s="234"/>
      <c r="BL35" s="234"/>
      <c r="BM35" s="234"/>
      <c r="BN35" s="234"/>
      <c r="BO35" s="234"/>
      <c r="BP35" s="234"/>
      <c r="BQ35" s="234"/>
      <c r="BR35" s="234"/>
      <c r="BS35" s="234"/>
      <c r="BT35" s="234"/>
      <c r="BU35" s="234"/>
      <c r="BV35" s="234"/>
      <c r="BW35" s="234"/>
      <c r="BX35" s="234"/>
      <c r="BY35" s="234"/>
      <c r="BZ35" s="234"/>
      <c r="CA35" s="234"/>
      <c r="CB35" s="234"/>
      <c r="CC35" s="234"/>
      <c r="CD35" s="234"/>
      <c r="CE35" s="234"/>
      <c r="CF35" s="234"/>
      <c r="CG35" s="234"/>
      <c r="CH35" s="234"/>
      <c r="CI35" s="234"/>
      <c r="CJ35" s="234"/>
      <c r="CK35" s="234"/>
      <c r="CL35" s="234"/>
      <c r="CM35" s="234"/>
      <c r="CN35" s="234"/>
      <c r="CO35" s="234"/>
      <c r="CP35" s="234"/>
      <c r="CQ35" s="234"/>
      <c r="CR35" s="234"/>
      <c r="CS35" s="234"/>
      <c r="CT35" s="234"/>
      <c r="CU35" s="234"/>
      <c r="CV35" s="234"/>
      <c r="CW35" s="234"/>
      <c r="CX35" s="234"/>
      <c r="CY35" s="234"/>
      <c r="CZ35" s="234"/>
      <c r="DA35" s="234"/>
      <c r="DB35" s="234"/>
      <c r="DC35" s="234"/>
      <c r="DD35" s="234"/>
      <c r="DE35" s="234"/>
      <c r="DF35" s="234"/>
      <c r="DG35" s="234"/>
      <c r="DH35" s="234"/>
      <c r="DI35" s="234"/>
      <c r="DJ35" s="234"/>
      <c r="DK35" s="234"/>
      <c r="DL35" s="234"/>
      <c r="DM35" s="234"/>
      <c r="DN35" s="234"/>
      <c r="DO35" s="234"/>
      <c r="DP35" s="234"/>
      <c r="DQ35" s="234"/>
      <c r="DR35" s="234"/>
      <c r="DS35" s="234"/>
      <c r="DT35" s="234"/>
      <c r="DU35" s="234"/>
      <c r="DV35" s="234"/>
      <c r="DW35" s="234"/>
      <c r="DX35" s="234"/>
      <c r="DY35" s="234"/>
      <c r="DZ35" s="234"/>
      <c r="EA35" s="234"/>
    </row>
    <row r="36" spans="1:131" s="235" customFormat="1" ht="3.1" customHeight="1">
      <c r="A36" s="230"/>
      <c r="B36" s="230"/>
      <c r="C36" s="230"/>
      <c r="D36" s="230"/>
      <c r="E36" s="230"/>
      <c r="F36" s="230"/>
      <c r="G36" s="230"/>
      <c r="H36" s="230"/>
      <c r="I36" s="230"/>
      <c r="J36" s="230"/>
      <c r="K36" s="230"/>
      <c r="L36" s="230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234"/>
      <c r="X36" s="234"/>
      <c r="Y36" s="234"/>
      <c r="Z36" s="234"/>
      <c r="AA36" s="234"/>
      <c r="AB36" s="234"/>
      <c r="AC36" s="234"/>
      <c r="AD36" s="234"/>
      <c r="AE36" s="234"/>
      <c r="AF36" s="234"/>
      <c r="AG36" s="234"/>
      <c r="AH36" s="234"/>
      <c r="AI36" s="234"/>
      <c r="AJ36" s="234"/>
      <c r="AK36" s="234"/>
      <c r="AL36" s="234"/>
      <c r="AM36" s="234"/>
      <c r="AN36" s="234"/>
      <c r="AO36" s="234"/>
      <c r="AP36" s="234"/>
      <c r="AQ36" s="234"/>
      <c r="AR36" s="234"/>
      <c r="AS36" s="234"/>
      <c r="AT36" s="234"/>
      <c r="AU36" s="234"/>
      <c r="AV36" s="234"/>
      <c r="AW36" s="234"/>
      <c r="AX36" s="234"/>
      <c r="AY36" s="234"/>
      <c r="AZ36" s="234"/>
      <c r="BA36" s="234"/>
      <c r="BB36" s="234"/>
      <c r="BC36" s="234"/>
      <c r="BD36" s="234"/>
      <c r="BE36" s="234"/>
      <c r="BF36" s="234"/>
      <c r="BG36" s="234"/>
      <c r="BH36" s="234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  <c r="CH36" s="234"/>
      <c r="CI36" s="234"/>
      <c r="CJ36" s="234"/>
      <c r="CK36" s="234"/>
      <c r="CL36" s="234"/>
      <c r="CM36" s="234"/>
      <c r="CN36" s="234"/>
      <c r="CO36" s="234"/>
      <c r="CP36" s="234"/>
      <c r="CQ36" s="234"/>
      <c r="CR36" s="234"/>
      <c r="CS36" s="234"/>
      <c r="CT36" s="234"/>
      <c r="CU36" s="234"/>
      <c r="CV36" s="234"/>
      <c r="CW36" s="234"/>
      <c r="CX36" s="234"/>
      <c r="CY36" s="234"/>
      <c r="CZ36" s="234"/>
      <c r="DA36" s="234"/>
      <c r="DB36" s="234"/>
      <c r="DC36" s="234"/>
      <c r="DD36" s="234"/>
      <c r="DE36" s="234"/>
      <c r="DF36" s="234"/>
      <c r="DG36" s="234"/>
      <c r="DH36" s="234"/>
      <c r="DI36" s="234"/>
      <c r="DJ36" s="234"/>
      <c r="DK36" s="234"/>
      <c r="DL36" s="234"/>
      <c r="DM36" s="234"/>
      <c r="DN36" s="234"/>
      <c r="DO36" s="234"/>
      <c r="DP36" s="234"/>
      <c r="DQ36" s="234"/>
      <c r="DR36" s="234"/>
      <c r="DS36" s="234"/>
      <c r="DT36" s="234"/>
      <c r="DU36" s="234"/>
      <c r="DV36" s="234"/>
      <c r="DW36" s="234"/>
      <c r="DX36" s="234"/>
      <c r="DY36" s="234"/>
      <c r="DZ36" s="234"/>
      <c r="EA36" s="234"/>
    </row>
    <row r="37" spans="1:131" s="434" customFormat="1" ht="14.95" customHeight="1">
      <c r="A37" s="432" t="s">
        <v>191</v>
      </c>
      <c r="B37" s="432"/>
      <c r="C37" s="432"/>
      <c r="D37" s="432"/>
      <c r="E37" s="432" t="s">
        <v>146</v>
      </c>
      <c r="F37" s="432" t="s">
        <v>146</v>
      </c>
      <c r="G37" s="432"/>
      <c r="H37" s="432"/>
      <c r="I37" s="432"/>
      <c r="J37" s="432" t="s">
        <v>146</v>
      </c>
      <c r="K37" s="432" t="s">
        <v>146</v>
      </c>
      <c r="L37" s="432" t="s">
        <v>146</v>
      </c>
      <c r="M37" s="433">
        <v>27452</v>
      </c>
      <c r="N37" s="433">
        <v>27452</v>
      </c>
      <c r="O37" s="433">
        <v>27452</v>
      </c>
      <c r="P37" s="433">
        <v>21784</v>
      </c>
      <c r="Q37" s="433">
        <v>21784</v>
      </c>
      <c r="R37" s="433">
        <v>21784</v>
      </c>
      <c r="S37" s="433">
        <v>18898.64</v>
      </c>
      <c r="T37" s="433">
        <v>13836.8</v>
      </c>
      <c r="U37" s="433">
        <v>13836.8</v>
      </c>
      <c r="V37" s="433">
        <v>194280.24</v>
      </c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33"/>
      <c r="AL37" s="433"/>
      <c r="AM37" s="433"/>
      <c r="AN37" s="433"/>
      <c r="AO37" s="433"/>
      <c r="AP37" s="433"/>
      <c r="AQ37" s="433"/>
      <c r="AR37" s="433"/>
      <c r="AS37" s="433"/>
      <c r="AT37" s="433"/>
      <c r="AU37" s="433"/>
      <c r="AV37" s="433"/>
      <c r="AW37" s="433"/>
      <c r="AX37" s="433"/>
      <c r="AY37" s="433"/>
      <c r="AZ37" s="433"/>
      <c r="BA37" s="433"/>
      <c r="BB37" s="433"/>
      <c r="BC37" s="433"/>
      <c r="BD37" s="433"/>
      <c r="BE37" s="433"/>
      <c r="BF37" s="433"/>
      <c r="BG37" s="433"/>
      <c r="BH37" s="433"/>
      <c r="BI37" s="433"/>
      <c r="BJ37" s="433"/>
      <c r="BK37" s="433"/>
      <c r="BL37" s="433"/>
      <c r="BM37" s="433"/>
      <c r="BN37" s="433"/>
      <c r="BO37" s="433"/>
      <c r="BP37" s="433"/>
      <c r="BQ37" s="433"/>
      <c r="BR37" s="433"/>
      <c r="BS37" s="433"/>
      <c r="BT37" s="433"/>
      <c r="BU37" s="433"/>
      <c r="BV37" s="433"/>
      <c r="BW37" s="433"/>
      <c r="BX37" s="433"/>
      <c r="BY37" s="433"/>
      <c r="BZ37" s="433"/>
      <c r="CA37" s="433"/>
      <c r="CB37" s="433"/>
      <c r="CC37" s="433"/>
      <c r="CD37" s="433"/>
      <c r="CE37" s="433"/>
      <c r="CF37" s="433"/>
      <c r="CG37" s="433"/>
      <c r="CH37" s="433"/>
      <c r="CI37" s="433"/>
      <c r="CJ37" s="433"/>
      <c r="CK37" s="433"/>
      <c r="CL37" s="433"/>
      <c r="CM37" s="433"/>
      <c r="CN37" s="433"/>
      <c r="CO37" s="433"/>
      <c r="CP37" s="433"/>
      <c r="CQ37" s="433"/>
      <c r="CR37" s="433"/>
      <c r="CS37" s="433"/>
      <c r="CT37" s="433"/>
      <c r="CU37" s="433"/>
      <c r="CV37" s="433"/>
      <c r="CW37" s="433"/>
      <c r="CX37" s="433"/>
      <c r="CY37" s="433"/>
      <c r="CZ37" s="433"/>
      <c r="DA37" s="433"/>
      <c r="DB37" s="433"/>
      <c r="DC37" s="433"/>
      <c r="DD37" s="433"/>
      <c r="DE37" s="433"/>
      <c r="DF37" s="433"/>
      <c r="DG37" s="433"/>
      <c r="DH37" s="433"/>
      <c r="DI37" s="433"/>
      <c r="DJ37" s="433"/>
      <c r="DK37" s="433"/>
      <c r="DL37" s="433"/>
      <c r="DM37" s="433"/>
      <c r="DN37" s="433"/>
      <c r="DO37" s="433"/>
      <c r="DP37" s="433"/>
      <c r="DQ37" s="433"/>
      <c r="DR37" s="433"/>
      <c r="DS37" s="433"/>
      <c r="DT37" s="433"/>
      <c r="DU37" s="433"/>
      <c r="DV37" s="433"/>
      <c r="DW37" s="433"/>
      <c r="DX37" s="433"/>
      <c r="DY37" s="433"/>
      <c r="DZ37" s="433"/>
      <c r="EA37" s="433"/>
    </row>
    <row r="38" spans="1:131" s="235" customFormat="1" ht="3.1" customHeight="1">
      <c r="A38" s="230"/>
      <c r="B38" s="230"/>
      <c r="C38" s="230"/>
      <c r="D38" s="230"/>
      <c r="E38" s="230"/>
      <c r="F38" s="230"/>
      <c r="G38" s="230"/>
      <c r="H38" s="230"/>
      <c r="I38" s="230"/>
      <c r="J38" s="230"/>
      <c r="K38" s="230"/>
      <c r="L38" s="230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234"/>
      <c r="X38" s="234"/>
      <c r="Y38" s="234"/>
      <c r="Z38" s="234"/>
      <c r="AA38" s="234"/>
      <c r="AB38" s="234"/>
      <c r="AC38" s="234"/>
      <c r="AD38" s="234"/>
      <c r="AE38" s="234"/>
      <c r="AF38" s="234"/>
      <c r="AG38" s="234"/>
      <c r="AH38" s="234"/>
      <c r="AI38" s="234"/>
      <c r="AJ38" s="234"/>
      <c r="AK38" s="234"/>
      <c r="AL38" s="234"/>
      <c r="AM38" s="234"/>
      <c r="AN38" s="234"/>
      <c r="AO38" s="234"/>
      <c r="AP38" s="234"/>
      <c r="AQ38" s="234"/>
      <c r="AR38" s="234"/>
      <c r="AS38" s="234"/>
      <c r="AT38" s="234"/>
      <c r="AU38" s="234"/>
      <c r="AV38" s="234"/>
      <c r="AW38" s="234"/>
      <c r="AX38" s="234"/>
      <c r="AY38" s="234"/>
      <c r="AZ38" s="234"/>
      <c r="BA38" s="234"/>
      <c r="BB38" s="234"/>
      <c r="BC38" s="234"/>
      <c r="BD38" s="234"/>
      <c r="BE38" s="234"/>
      <c r="BF38" s="234"/>
      <c r="BG38" s="234"/>
      <c r="BH38" s="234"/>
      <c r="BI38" s="234"/>
      <c r="BJ38" s="234"/>
      <c r="BK38" s="234"/>
      <c r="BL38" s="234"/>
      <c r="BM38" s="234"/>
      <c r="BN38" s="234"/>
      <c r="BO38" s="234"/>
      <c r="BP38" s="234"/>
      <c r="BQ38" s="234"/>
      <c r="BR38" s="234"/>
      <c r="BS38" s="234"/>
      <c r="BT38" s="234"/>
      <c r="BU38" s="234"/>
      <c r="BV38" s="234"/>
      <c r="BW38" s="234"/>
      <c r="BX38" s="234"/>
      <c r="BY38" s="234"/>
      <c r="BZ38" s="234"/>
      <c r="CA38" s="234"/>
      <c r="CB38" s="234"/>
      <c r="CC38" s="234"/>
      <c r="CD38" s="234"/>
      <c r="CE38" s="234"/>
      <c r="CF38" s="234"/>
      <c r="CG38" s="234"/>
      <c r="CH38" s="234"/>
      <c r="CI38" s="234"/>
      <c r="CJ38" s="234"/>
      <c r="CK38" s="234"/>
      <c r="CL38" s="234"/>
      <c r="CM38" s="234"/>
      <c r="CN38" s="234"/>
      <c r="CO38" s="234"/>
      <c r="CP38" s="234"/>
      <c r="CQ38" s="234"/>
      <c r="CR38" s="234"/>
      <c r="CS38" s="234"/>
      <c r="CT38" s="234"/>
      <c r="CU38" s="234"/>
      <c r="CV38" s="234"/>
      <c r="CW38" s="234"/>
      <c r="CX38" s="234"/>
      <c r="CY38" s="234"/>
      <c r="CZ38" s="234"/>
      <c r="DA38" s="234"/>
      <c r="DB38" s="234"/>
      <c r="DC38" s="234"/>
      <c r="DD38" s="234"/>
      <c r="DE38" s="234"/>
      <c r="DF38" s="234"/>
      <c r="DG38" s="234"/>
      <c r="DH38" s="234"/>
      <c r="DI38" s="234"/>
      <c r="DJ38" s="234"/>
      <c r="DK38" s="234"/>
      <c r="DL38" s="234"/>
      <c r="DM38" s="234"/>
      <c r="DN38" s="234"/>
      <c r="DO38" s="234"/>
      <c r="DP38" s="234"/>
      <c r="DQ38" s="234"/>
      <c r="DR38" s="234"/>
      <c r="DS38" s="234"/>
      <c r="DT38" s="234"/>
      <c r="DU38" s="234"/>
      <c r="DV38" s="234"/>
      <c r="DW38" s="234"/>
      <c r="DX38" s="234"/>
      <c r="DY38" s="234"/>
      <c r="DZ38" s="234"/>
      <c r="EA38" s="234"/>
    </row>
    <row r="39" spans="1:131" s="235" customFormat="1" ht="3.1" customHeight="1">
      <c r="A39" s="230"/>
      <c r="B39" s="230"/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4"/>
      <c r="AH39" s="234"/>
      <c r="AI39" s="234"/>
      <c r="AJ39" s="234"/>
      <c r="AK39" s="234"/>
      <c r="AL39" s="234"/>
      <c r="AM39" s="234"/>
      <c r="AN39" s="234"/>
      <c r="AO39" s="234"/>
      <c r="AP39" s="234"/>
      <c r="AQ39" s="234"/>
      <c r="AR39" s="234"/>
      <c r="AS39" s="234"/>
      <c r="AT39" s="234"/>
      <c r="AU39" s="234"/>
      <c r="AV39" s="234"/>
      <c r="AW39" s="234"/>
      <c r="AX39" s="234"/>
      <c r="AY39" s="234"/>
      <c r="AZ39" s="234"/>
      <c r="BA39" s="234"/>
      <c r="BB39" s="234"/>
      <c r="BC39" s="234"/>
      <c r="BD39" s="234"/>
      <c r="BE39" s="234"/>
      <c r="BF39" s="234"/>
      <c r="BG39" s="234"/>
      <c r="BH39" s="234"/>
      <c r="BI39" s="234"/>
      <c r="BJ39" s="234"/>
      <c r="BK39" s="234"/>
      <c r="BL39" s="234"/>
      <c r="BM39" s="234"/>
      <c r="BN39" s="234"/>
      <c r="BO39" s="234"/>
      <c r="BP39" s="234"/>
      <c r="BQ39" s="234"/>
      <c r="BR39" s="234"/>
      <c r="BS39" s="234"/>
      <c r="BT39" s="234"/>
      <c r="BU39" s="234"/>
      <c r="BV39" s="234"/>
      <c r="BW39" s="234"/>
      <c r="BX39" s="234"/>
      <c r="BY39" s="234"/>
      <c r="BZ39" s="234"/>
      <c r="CA39" s="234"/>
      <c r="CB39" s="234"/>
      <c r="CC39" s="234"/>
      <c r="CD39" s="234"/>
      <c r="CE39" s="234"/>
      <c r="CF39" s="234"/>
      <c r="CG39" s="234"/>
      <c r="CH39" s="234"/>
      <c r="CI39" s="234"/>
      <c r="CJ39" s="234"/>
      <c r="CK39" s="234"/>
      <c r="CL39" s="234"/>
      <c r="CM39" s="234"/>
      <c r="CN39" s="234"/>
      <c r="CO39" s="234"/>
      <c r="CP39" s="234"/>
      <c r="CQ39" s="234"/>
      <c r="CR39" s="234"/>
      <c r="CS39" s="234"/>
      <c r="CT39" s="234"/>
      <c r="CU39" s="234"/>
      <c r="CV39" s="234"/>
      <c r="CW39" s="234"/>
      <c r="CX39" s="234"/>
      <c r="CY39" s="234"/>
      <c r="CZ39" s="234"/>
      <c r="DA39" s="234"/>
      <c r="DB39" s="234"/>
      <c r="DC39" s="234"/>
      <c r="DD39" s="234"/>
      <c r="DE39" s="234"/>
      <c r="DF39" s="234"/>
      <c r="DG39" s="234"/>
      <c r="DH39" s="234"/>
      <c r="DI39" s="234"/>
      <c r="DJ39" s="234"/>
      <c r="DK39" s="234"/>
      <c r="DL39" s="234"/>
      <c r="DM39" s="234"/>
      <c r="DN39" s="234"/>
      <c r="DO39" s="234"/>
      <c r="DP39" s="234"/>
      <c r="DQ39" s="234"/>
      <c r="DR39" s="234"/>
      <c r="DS39" s="234"/>
      <c r="DT39" s="234"/>
      <c r="DU39" s="234"/>
      <c r="DV39" s="234"/>
      <c r="DW39" s="234"/>
      <c r="DX39" s="234"/>
      <c r="DY39" s="234"/>
      <c r="DZ39" s="234"/>
      <c r="EA39" s="234"/>
    </row>
    <row r="40" spans="1:131" s="434" customFormat="1" ht="14.95" customHeight="1">
      <c r="A40" s="432" t="s">
        <v>192</v>
      </c>
      <c r="B40" s="432" t="s">
        <v>193</v>
      </c>
      <c r="C40" s="432" t="s">
        <v>143</v>
      </c>
      <c r="D40" s="432" t="s">
        <v>144</v>
      </c>
      <c r="E40" s="432" t="s">
        <v>194</v>
      </c>
      <c r="F40" s="432" t="s">
        <v>195</v>
      </c>
      <c r="G40" s="432" t="s">
        <v>147</v>
      </c>
      <c r="H40" s="432" t="s">
        <v>148</v>
      </c>
      <c r="I40" s="432" t="s">
        <v>149</v>
      </c>
      <c r="J40" s="432" t="s">
        <v>150</v>
      </c>
      <c r="K40" s="432" t="s">
        <v>151</v>
      </c>
      <c r="L40" s="432" t="s">
        <v>152</v>
      </c>
      <c r="M40" s="433"/>
      <c r="N40" s="433"/>
      <c r="O40" s="433"/>
      <c r="P40" s="433"/>
      <c r="Q40" s="433"/>
      <c r="R40" s="433"/>
      <c r="S40" s="433"/>
      <c r="T40" s="433"/>
      <c r="U40" s="433"/>
      <c r="V40" s="433"/>
      <c r="W40" s="433"/>
      <c r="X40" s="433"/>
      <c r="Y40" s="433"/>
      <c r="Z40" s="433"/>
      <c r="AA40" s="433"/>
      <c r="AB40" s="433"/>
      <c r="AC40" s="433"/>
      <c r="AD40" s="433"/>
      <c r="AE40" s="433"/>
      <c r="AF40" s="433"/>
      <c r="AG40" s="433"/>
      <c r="AH40" s="433"/>
      <c r="AI40" s="433"/>
      <c r="AJ40" s="433"/>
      <c r="AK40" s="433"/>
      <c r="AL40" s="433"/>
      <c r="AM40" s="433"/>
      <c r="AN40" s="433"/>
      <c r="AO40" s="433"/>
      <c r="AP40" s="433"/>
      <c r="AQ40" s="433"/>
      <c r="AR40" s="433"/>
      <c r="AS40" s="433"/>
      <c r="AT40" s="433"/>
      <c r="AU40" s="433"/>
      <c r="AV40" s="433"/>
      <c r="AW40" s="433"/>
      <c r="AX40" s="433"/>
      <c r="AY40" s="433"/>
      <c r="AZ40" s="433"/>
      <c r="BA40" s="433"/>
      <c r="BB40" s="433"/>
      <c r="BC40" s="433"/>
      <c r="BD40" s="433"/>
      <c r="BE40" s="433"/>
      <c r="BF40" s="433"/>
      <c r="BG40" s="433"/>
      <c r="BH40" s="433"/>
      <c r="BI40" s="433"/>
      <c r="BJ40" s="433"/>
      <c r="BK40" s="433"/>
      <c r="BL40" s="433"/>
      <c r="BM40" s="433"/>
      <c r="BN40" s="433"/>
      <c r="BO40" s="433"/>
      <c r="BP40" s="433"/>
      <c r="BQ40" s="433"/>
      <c r="BR40" s="433"/>
      <c r="BS40" s="433"/>
      <c r="BT40" s="433"/>
      <c r="BU40" s="433"/>
      <c r="BV40" s="433"/>
      <c r="BW40" s="433"/>
      <c r="BX40" s="433"/>
      <c r="BY40" s="433"/>
      <c r="BZ40" s="433"/>
      <c r="CA40" s="433"/>
      <c r="CB40" s="433"/>
      <c r="CC40" s="433"/>
      <c r="CD40" s="433"/>
      <c r="CE40" s="433"/>
      <c r="CF40" s="433"/>
      <c r="CG40" s="433"/>
      <c r="CH40" s="433"/>
      <c r="CI40" s="433"/>
      <c r="CJ40" s="433"/>
      <c r="CK40" s="433"/>
      <c r="CL40" s="433"/>
      <c r="CM40" s="433"/>
      <c r="CN40" s="433"/>
      <c r="CO40" s="433"/>
      <c r="CP40" s="433"/>
      <c r="CQ40" s="433"/>
      <c r="CR40" s="433"/>
      <c r="CS40" s="433"/>
      <c r="CT40" s="433"/>
      <c r="CU40" s="433"/>
      <c r="CV40" s="433"/>
      <c r="CW40" s="433"/>
      <c r="CX40" s="433"/>
      <c r="CY40" s="433"/>
      <c r="CZ40" s="433"/>
      <c r="DA40" s="433"/>
      <c r="DB40" s="433"/>
      <c r="DC40" s="433"/>
      <c r="DD40" s="433"/>
      <c r="DE40" s="433"/>
      <c r="DF40" s="433"/>
      <c r="DG40" s="433"/>
      <c r="DH40" s="433"/>
      <c r="DI40" s="433"/>
      <c r="DJ40" s="433"/>
      <c r="DK40" s="433"/>
      <c r="DL40" s="433"/>
      <c r="DM40" s="433"/>
      <c r="DN40" s="433"/>
      <c r="DO40" s="433"/>
      <c r="DP40" s="433"/>
      <c r="DQ40" s="433"/>
      <c r="DR40" s="433"/>
      <c r="DS40" s="433"/>
      <c r="DT40" s="433"/>
      <c r="DU40" s="433"/>
      <c r="DV40" s="433"/>
      <c r="DW40" s="433"/>
      <c r="DX40" s="433"/>
      <c r="DY40" s="433"/>
      <c r="DZ40" s="433"/>
      <c r="EA40" s="433"/>
    </row>
    <row r="41" spans="1:131" s="430" customFormat="1" ht="14.95" customHeight="1">
      <c r="A41" s="426"/>
      <c r="B41" s="426" t="s">
        <v>196</v>
      </c>
      <c r="C41" s="426" t="s">
        <v>174</v>
      </c>
      <c r="D41" s="426" t="s">
        <v>414</v>
      </c>
      <c r="E41" s="426" t="s">
        <v>425</v>
      </c>
      <c r="F41" s="426" t="s">
        <v>197</v>
      </c>
      <c r="G41" s="426" t="s">
        <v>175</v>
      </c>
      <c r="H41" s="426" t="s">
        <v>176</v>
      </c>
      <c r="I41" s="426" t="s">
        <v>177</v>
      </c>
      <c r="J41" s="426" t="s">
        <v>198</v>
      </c>
      <c r="K41" s="426" t="s">
        <v>199</v>
      </c>
      <c r="L41" s="426" t="s">
        <v>146</v>
      </c>
      <c r="M41" s="428">
        <v>2109.1</v>
      </c>
      <c r="N41" s="428">
        <v>2109.1</v>
      </c>
      <c r="O41" s="428">
        <v>2109.1</v>
      </c>
      <c r="P41" s="428">
        <v>2109.1</v>
      </c>
      <c r="Q41" s="428">
        <v>2109.1</v>
      </c>
      <c r="R41" s="428">
        <v>2109.1</v>
      </c>
      <c r="S41" s="428">
        <v>2109.1</v>
      </c>
      <c r="T41" s="428">
        <v>2109.1</v>
      </c>
      <c r="U41" s="428">
        <v>2109.1</v>
      </c>
      <c r="V41" s="428">
        <v>18981.900000000001</v>
      </c>
      <c r="W41" s="429"/>
      <c r="X41" s="429"/>
      <c r="Y41" s="429"/>
      <c r="Z41" s="429"/>
      <c r="AA41" s="429"/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29"/>
      <c r="AM41" s="429"/>
      <c r="AN41" s="429"/>
      <c r="AO41" s="429"/>
      <c r="AP41" s="429"/>
      <c r="AQ41" s="429"/>
      <c r="AR41" s="429"/>
      <c r="AS41" s="429"/>
      <c r="AT41" s="429"/>
      <c r="AU41" s="429"/>
      <c r="AV41" s="429"/>
      <c r="AW41" s="429"/>
      <c r="AX41" s="429"/>
      <c r="AY41" s="429"/>
      <c r="AZ41" s="429"/>
      <c r="BA41" s="429"/>
      <c r="BB41" s="429"/>
      <c r="BC41" s="429"/>
      <c r="BD41" s="429"/>
      <c r="BE41" s="429"/>
      <c r="BF41" s="429"/>
      <c r="BG41" s="429"/>
      <c r="BH41" s="429"/>
      <c r="BI41" s="429"/>
      <c r="BJ41" s="429"/>
      <c r="BK41" s="429"/>
      <c r="BL41" s="429"/>
      <c r="BM41" s="429"/>
      <c r="BN41" s="429"/>
      <c r="BO41" s="429"/>
      <c r="BP41" s="429"/>
      <c r="BQ41" s="429"/>
      <c r="BR41" s="429"/>
      <c r="BS41" s="429"/>
      <c r="BT41" s="429"/>
      <c r="BU41" s="429"/>
      <c r="BV41" s="429"/>
      <c r="BW41" s="429"/>
      <c r="BX41" s="429"/>
      <c r="BY41" s="429"/>
      <c r="BZ41" s="429"/>
      <c r="CA41" s="429"/>
      <c r="CB41" s="429"/>
      <c r="CC41" s="429"/>
      <c r="CD41" s="429"/>
      <c r="CE41" s="429"/>
      <c r="CF41" s="429"/>
      <c r="CG41" s="429"/>
      <c r="CH41" s="429"/>
      <c r="CI41" s="429"/>
      <c r="CJ41" s="429"/>
      <c r="CK41" s="429"/>
      <c r="CL41" s="429"/>
      <c r="CM41" s="429"/>
      <c r="CN41" s="429"/>
      <c r="CO41" s="429"/>
      <c r="CP41" s="429"/>
      <c r="CQ41" s="429"/>
      <c r="CR41" s="429"/>
      <c r="CS41" s="429"/>
      <c r="CT41" s="429"/>
      <c r="CU41" s="429"/>
      <c r="CV41" s="429"/>
      <c r="CW41" s="429"/>
      <c r="CX41" s="429"/>
      <c r="CY41" s="429"/>
      <c r="CZ41" s="429"/>
      <c r="DA41" s="429"/>
      <c r="DB41" s="429"/>
      <c r="DC41" s="429"/>
      <c r="DD41" s="429"/>
      <c r="DE41" s="429"/>
      <c r="DF41" s="429"/>
      <c r="DG41" s="429"/>
      <c r="DH41" s="429"/>
      <c r="DI41" s="429"/>
      <c r="DJ41" s="429"/>
      <c r="DK41" s="429"/>
      <c r="DL41" s="429"/>
      <c r="DM41" s="429"/>
      <c r="DN41" s="429"/>
      <c r="DO41" s="429"/>
      <c r="DP41" s="429"/>
      <c r="DQ41" s="429"/>
      <c r="DR41" s="429"/>
      <c r="DS41" s="429"/>
      <c r="DT41" s="429"/>
      <c r="DU41" s="429"/>
      <c r="DV41" s="429"/>
      <c r="DW41" s="429"/>
      <c r="DX41" s="429"/>
      <c r="DY41" s="429"/>
      <c r="DZ41" s="429"/>
      <c r="EA41" s="429"/>
    </row>
    <row r="42" spans="1:131" s="430" customFormat="1" ht="14.95" customHeight="1">
      <c r="A42" s="426"/>
      <c r="B42" s="426" t="s">
        <v>196</v>
      </c>
      <c r="C42" s="426" t="s">
        <v>174</v>
      </c>
      <c r="D42" s="426" t="s">
        <v>414</v>
      </c>
      <c r="E42" s="426" t="s">
        <v>426</v>
      </c>
      <c r="F42" s="426" t="s">
        <v>200</v>
      </c>
      <c r="G42" s="426" t="s">
        <v>175</v>
      </c>
      <c r="H42" s="426" t="s">
        <v>176</v>
      </c>
      <c r="I42" s="426" t="s">
        <v>177</v>
      </c>
      <c r="J42" s="426" t="s">
        <v>198</v>
      </c>
      <c r="K42" s="426" t="s">
        <v>199</v>
      </c>
      <c r="L42" s="426" t="s">
        <v>146</v>
      </c>
      <c r="M42" s="428">
        <v>1166.55</v>
      </c>
      <c r="N42" s="428">
        <v>1166.55</v>
      </c>
      <c r="O42" s="428">
        <v>1166.55</v>
      </c>
      <c r="P42" s="428">
        <v>1166.55</v>
      </c>
      <c r="Q42" s="428">
        <v>1166.55</v>
      </c>
      <c r="R42" s="428">
        <v>1166.55</v>
      </c>
      <c r="S42" s="428">
        <v>1166.55</v>
      </c>
      <c r="T42" s="428">
        <v>1166.55</v>
      </c>
      <c r="U42" s="428">
        <v>1166.55</v>
      </c>
      <c r="V42" s="428">
        <v>10498.95</v>
      </c>
      <c r="W42" s="429"/>
      <c r="X42" s="429"/>
      <c r="Y42" s="429"/>
      <c r="Z42" s="429"/>
      <c r="AA42" s="429"/>
      <c r="AB42" s="429"/>
      <c r="AC42" s="429"/>
      <c r="AD42" s="429"/>
      <c r="AE42" s="429"/>
      <c r="AF42" s="429"/>
      <c r="AG42" s="429"/>
      <c r="AH42" s="429"/>
      <c r="AI42" s="429"/>
      <c r="AJ42" s="429"/>
      <c r="AK42" s="429"/>
      <c r="AL42" s="429"/>
      <c r="AM42" s="429"/>
      <c r="AN42" s="429"/>
      <c r="AO42" s="429"/>
      <c r="AP42" s="429"/>
      <c r="AQ42" s="429"/>
      <c r="AR42" s="429"/>
      <c r="AS42" s="429"/>
      <c r="AT42" s="429"/>
      <c r="AU42" s="429"/>
      <c r="AV42" s="429"/>
      <c r="AW42" s="429"/>
      <c r="AX42" s="429"/>
      <c r="AY42" s="429"/>
      <c r="AZ42" s="429"/>
      <c r="BA42" s="429"/>
      <c r="BB42" s="429"/>
      <c r="BC42" s="429"/>
      <c r="BD42" s="429"/>
      <c r="BE42" s="429"/>
      <c r="BF42" s="429"/>
      <c r="BG42" s="429"/>
      <c r="BH42" s="429"/>
      <c r="BI42" s="429"/>
      <c r="BJ42" s="429"/>
      <c r="BK42" s="429"/>
      <c r="BL42" s="429"/>
      <c r="BM42" s="429"/>
      <c r="BN42" s="429"/>
      <c r="BO42" s="429"/>
      <c r="BP42" s="429"/>
      <c r="BQ42" s="429"/>
      <c r="BR42" s="429"/>
      <c r="BS42" s="429"/>
      <c r="BT42" s="429"/>
      <c r="BU42" s="429"/>
      <c r="BV42" s="429"/>
      <c r="BW42" s="429"/>
      <c r="BX42" s="429"/>
      <c r="BY42" s="429"/>
      <c r="BZ42" s="429"/>
      <c r="CA42" s="429"/>
      <c r="CB42" s="429"/>
      <c r="CC42" s="429"/>
      <c r="CD42" s="429"/>
      <c r="CE42" s="429"/>
      <c r="CF42" s="429"/>
      <c r="CG42" s="429"/>
      <c r="CH42" s="429"/>
      <c r="CI42" s="429"/>
      <c r="CJ42" s="429"/>
      <c r="CK42" s="429"/>
      <c r="CL42" s="429"/>
      <c r="CM42" s="429"/>
      <c r="CN42" s="429"/>
      <c r="CO42" s="429"/>
      <c r="CP42" s="429"/>
      <c r="CQ42" s="429"/>
      <c r="CR42" s="429"/>
      <c r="CS42" s="429"/>
      <c r="CT42" s="429"/>
      <c r="CU42" s="429"/>
      <c r="CV42" s="429"/>
      <c r="CW42" s="429"/>
      <c r="CX42" s="429"/>
      <c r="CY42" s="429"/>
      <c r="CZ42" s="429"/>
      <c r="DA42" s="429"/>
      <c r="DB42" s="429"/>
      <c r="DC42" s="429"/>
      <c r="DD42" s="429"/>
      <c r="DE42" s="429"/>
      <c r="DF42" s="429"/>
      <c r="DG42" s="429"/>
      <c r="DH42" s="429"/>
      <c r="DI42" s="429"/>
      <c r="DJ42" s="429"/>
      <c r="DK42" s="429"/>
      <c r="DL42" s="429"/>
      <c r="DM42" s="429"/>
      <c r="DN42" s="429"/>
      <c r="DO42" s="429"/>
      <c r="DP42" s="429"/>
      <c r="DQ42" s="429"/>
      <c r="DR42" s="429"/>
      <c r="DS42" s="429"/>
      <c r="DT42" s="429"/>
      <c r="DU42" s="429"/>
      <c r="DV42" s="429"/>
      <c r="DW42" s="429"/>
      <c r="DX42" s="429"/>
      <c r="DY42" s="429"/>
      <c r="DZ42" s="429"/>
      <c r="EA42" s="429"/>
    </row>
    <row r="43" spans="1:131" s="235" customFormat="1" ht="14.95" customHeight="1">
      <c r="A43" s="230" t="s">
        <v>196</v>
      </c>
      <c r="B43" s="230"/>
      <c r="C43" s="230"/>
      <c r="D43" s="230"/>
      <c r="E43" s="230" t="s">
        <v>146</v>
      </c>
      <c r="F43" s="230" t="s">
        <v>146</v>
      </c>
      <c r="G43" s="230"/>
      <c r="H43" s="230"/>
      <c r="I43" s="230"/>
      <c r="J43" s="230" t="s">
        <v>198</v>
      </c>
      <c r="K43" s="230" t="s">
        <v>199</v>
      </c>
      <c r="L43" s="230" t="s">
        <v>146</v>
      </c>
      <c r="M43" s="425">
        <v>3275.65</v>
      </c>
      <c r="N43" s="425">
        <v>3275.65</v>
      </c>
      <c r="O43" s="425">
        <v>3275.65</v>
      </c>
      <c r="P43" s="425">
        <v>3275.65</v>
      </c>
      <c r="Q43" s="425">
        <v>3275.65</v>
      </c>
      <c r="R43" s="425">
        <v>3275.65</v>
      </c>
      <c r="S43" s="425">
        <v>3275.65</v>
      </c>
      <c r="T43" s="425">
        <v>3275.65</v>
      </c>
      <c r="U43" s="425">
        <v>3275.65</v>
      </c>
      <c r="V43" s="425">
        <v>29480.85</v>
      </c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4"/>
      <c r="BF43" s="234"/>
      <c r="BG43" s="234"/>
      <c r="BH43" s="234"/>
      <c r="BI43" s="234"/>
      <c r="BJ43" s="234"/>
      <c r="BK43" s="234"/>
      <c r="BL43" s="234"/>
      <c r="BM43" s="234"/>
      <c r="BN43" s="234"/>
      <c r="BO43" s="234"/>
      <c r="BP43" s="234"/>
      <c r="BQ43" s="234"/>
      <c r="BR43" s="234"/>
      <c r="BS43" s="234"/>
      <c r="BT43" s="234"/>
      <c r="BU43" s="234"/>
      <c r="BV43" s="234"/>
      <c r="BW43" s="234"/>
      <c r="BX43" s="234"/>
      <c r="BY43" s="234"/>
      <c r="BZ43" s="234"/>
      <c r="CA43" s="234"/>
      <c r="CB43" s="234"/>
      <c r="CC43" s="234"/>
      <c r="CD43" s="234"/>
      <c r="CE43" s="234"/>
      <c r="CF43" s="234"/>
      <c r="CG43" s="234"/>
      <c r="CH43" s="234"/>
      <c r="CI43" s="234"/>
      <c r="CJ43" s="234"/>
      <c r="CK43" s="234"/>
      <c r="CL43" s="234"/>
      <c r="CM43" s="234"/>
      <c r="CN43" s="234"/>
      <c r="CO43" s="234"/>
      <c r="CP43" s="234"/>
      <c r="CQ43" s="234"/>
      <c r="CR43" s="234"/>
      <c r="CS43" s="234"/>
      <c r="CT43" s="234"/>
      <c r="CU43" s="234"/>
      <c r="CV43" s="234"/>
      <c r="CW43" s="234"/>
      <c r="CX43" s="234"/>
      <c r="CY43" s="234"/>
      <c r="CZ43" s="234"/>
      <c r="DA43" s="234"/>
      <c r="DB43" s="234"/>
      <c r="DC43" s="234"/>
      <c r="DD43" s="234"/>
      <c r="DE43" s="234"/>
      <c r="DF43" s="234"/>
      <c r="DG43" s="234"/>
      <c r="DH43" s="234"/>
      <c r="DI43" s="234"/>
      <c r="DJ43" s="234"/>
      <c r="DK43" s="234"/>
      <c r="DL43" s="234"/>
      <c r="DM43" s="234"/>
      <c r="DN43" s="234"/>
      <c r="DO43" s="234"/>
      <c r="DP43" s="234"/>
      <c r="DQ43" s="234"/>
      <c r="DR43" s="234"/>
      <c r="DS43" s="234"/>
      <c r="DT43" s="234"/>
      <c r="DU43" s="234"/>
      <c r="DV43" s="234"/>
      <c r="DW43" s="234"/>
      <c r="DX43" s="234"/>
      <c r="DY43" s="234"/>
      <c r="DZ43" s="234"/>
      <c r="EA43" s="234"/>
    </row>
    <row r="44" spans="1:131" s="235" customFormat="1" ht="14.95" customHeight="1">
      <c r="A44" s="230" t="s">
        <v>201</v>
      </c>
      <c r="B44" s="230"/>
      <c r="C44" s="230"/>
      <c r="D44" s="230"/>
      <c r="E44" s="230" t="s">
        <v>146</v>
      </c>
      <c r="F44" s="230" t="s">
        <v>146</v>
      </c>
      <c r="G44" s="230"/>
      <c r="H44" s="230"/>
      <c r="I44" s="230"/>
      <c r="J44" s="230" t="s">
        <v>202</v>
      </c>
      <c r="K44" s="230" t="s">
        <v>203</v>
      </c>
      <c r="L44" s="230" t="s">
        <v>146</v>
      </c>
      <c r="M44" s="425">
        <v>0</v>
      </c>
      <c r="N44" s="425">
        <v>0</v>
      </c>
      <c r="O44" s="425">
        <v>0</v>
      </c>
      <c r="P44" s="425">
        <v>0</v>
      </c>
      <c r="Q44" s="425">
        <v>0</v>
      </c>
      <c r="R44" s="425">
        <v>0</v>
      </c>
      <c r="S44" s="425">
        <v>0</v>
      </c>
      <c r="T44" s="425">
        <v>0</v>
      </c>
      <c r="U44" s="425">
        <v>0</v>
      </c>
      <c r="V44" s="425">
        <v>0</v>
      </c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34"/>
      <c r="AW44" s="234"/>
      <c r="AX44" s="234"/>
      <c r="AY44" s="234"/>
      <c r="AZ44" s="234"/>
      <c r="BA44" s="234"/>
      <c r="BB44" s="234"/>
      <c r="BC44" s="234"/>
      <c r="BD44" s="234"/>
      <c r="BE44" s="234"/>
      <c r="BF44" s="234"/>
      <c r="BG44" s="234"/>
      <c r="BH44" s="234"/>
      <c r="BI44" s="234"/>
      <c r="BJ44" s="234"/>
      <c r="BK44" s="234"/>
      <c r="BL44" s="234"/>
      <c r="BM44" s="234"/>
      <c r="BN44" s="234"/>
      <c r="BO44" s="234"/>
      <c r="BP44" s="234"/>
      <c r="BQ44" s="234"/>
      <c r="BR44" s="234"/>
      <c r="BS44" s="234"/>
      <c r="BT44" s="234"/>
      <c r="BU44" s="234"/>
      <c r="BV44" s="234"/>
      <c r="BW44" s="234"/>
      <c r="BX44" s="234"/>
      <c r="BY44" s="234"/>
      <c r="BZ44" s="234"/>
      <c r="CA44" s="234"/>
      <c r="CB44" s="234"/>
      <c r="CC44" s="234"/>
      <c r="CD44" s="234"/>
      <c r="CE44" s="234"/>
      <c r="CF44" s="234"/>
      <c r="CG44" s="234"/>
      <c r="CH44" s="234"/>
      <c r="CI44" s="234"/>
      <c r="CJ44" s="234"/>
      <c r="CK44" s="234"/>
      <c r="CL44" s="234"/>
      <c r="CM44" s="234"/>
      <c r="CN44" s="234"/>
      <c r="CO44" s="234"/>
      <c r="CP44" s="234"/>
      <c r="CQ44" s="234"/>
      <c r="CR44" s="234"/>
      <c r="CS44" s="234"/>
      <c r="CT44" s="234"/>
      <c r="CU44" s="234"/>
      <c r="CV44" s="234"/>
      <c r="CW44" s="234"/>
      <c r="CX44" s="234"/>
      <c r="CY44" s="234"/>
      <c r="CZ44" s="234"/>
      <c r="DA44" s="234"/>
      <c r="DB44" s="234"/>
      <c r="DC44" s="234"/>
      <c r="DD44" s="234"/>
      <c r="DE44" s="234"/>
      <c r="DF44" s="234"/>
      <c r="DG44" s="234"/>
      <c r="DH44" s="234"/>
      <c r="DI44" s="234"/>
      <c r="DJ44" s="234"/>
      <c r="DK44" s="234"/>
      <c r="DL44" s="234"/>
      <c r="DM44" s="234"/>
      <c r="DN44" s="234"/>
      <c r="DO44" s="234"/>
      <c r="DP44" s="234"/>
      <c r="DQ44" s="234"/>
      <c r="DR44" s="234"/>
      <c r="DS44" s="234"/>
      <c r="DT44" s="234"/>
      <c r="DU44" s="234"/>
      <c r="DV44" s="234"/>
      <c r="DW44" s="234"/>
      <c r="DX44" s="234"/>
      <c r="DY44" s="234"/>
      <c r="DZ44" s="234"/>
      <c r="EA44" s="234"/>
    </row>
    <row r="45" spans="1:131" s="235" customFormat="1" ht="14.95" customHeight="1">
      <c r="A45" s="230" t="s">
        <v>204</v>
      </c>
      <c r="B45" s="230"/>
      <c r="C45" s="230"/>
      <c r="D45" s="230"/>
      <c r="E45" s="230" t="s">
        <v>146</v>
      </c>
      <c r="F45" s="230" t="s">
        <v>146</v>
      </c>
      <c r="G45" s="230"/>
      <c r="H45" s="230"/>
      <c r="I45" s="230"/>
      <c r="J45" s="230" t="s">
        <v>205</v>
      </c>
      <c r="K45" s="230" t="s">
        <v>206</v>
      </c>
      <c r="L45" s="230" t="s">
        <v>146</v>
      </c>
      <c r="M45" s="425">
        <v>0</v>
      </c>
      <c r="N45" s="425">
        <v>0</v>
      </c>
      <c r="O45" s="425">
        <v>0</v>
      </c>
      <c r="P45" s="425">
        <v>0</v>
      </c>
      <c r="Q45" s="425">
        <v>0</v>
      </c>
      <c r="R45" s="425">
        <v>0</v>
      </c>
      <c r="S45" s="425">
        <v>0</v>
      </c>
      <c r="T45" s="425">
        <v>0</v>
      </c>
      <c r="U45" s="425">
        <v>0</v>
      </c>
      <c r="V45" s="425">
        <v>0</v>
      </c>
      <c r="W45" s="234"/>
      <c r="X45" s="234"/>
      <c r="Y45" s="234"/>
      <c r="Z45" s="234"/>
      <c r="AA45" s="234"/>
      <c r="AB45" s="234"/>
      <c r="AC45" s="234"/>
      <c r="AD45" s="234"/>
      <c r="AE45" s="234"/>
      <c r="AF45" s="234"/>
      <c r="AG45" s="234"/>
      <c r="AH45" s="234"/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234"/>
      <c r="BF45" s="234"/>
      <c r="BG45" s="234"/>
      <c r="BH45" s="234"/>
      <c r="BI45" s="234"/>
      <c r="BJ45" s="234"/>
      <c r="BK45" s="234"/>
      <c r="BL45" s="234"/>
      <c r="BM45" s="234"/>
      <c r="BN45" s="234"/>
      <c r="BO45" s="234"/>
      <c r="BP45" s="234"/>
      <c r="BQ45" s="234"/>
      <c r="BR45" s="234"/>
      <c r="BS45" s="234"/>
      <c r="BT45" s="234"/>
      <c r="BU45" s="234"/>
      <c r="BV45" s="234"/>
      <c r="BW45" s="234"/>
      <c r="BX45" s="234"/>
      <c r="BY45" s="234"/>
      <c r="BZ45" s="234"/>
      <c r="CA45" s="234"/>
      <c r="CB45" s="234"/>
      <c r="CC45" s="234"/>
      <c r="CD45" s="234"/>
      <c r="CE45" s="234"/>
      <c r="CF45" s="234"/>
      <c r="CG45" s="234"/>
      <c r="CH45" s="234"/>
      <c r="CI45" s="234"/>
      <c r="CJ45" s="234"/>
      <c r="CK45" s="234"/>
      <c r="CL45" s="234"/>
      <c r="CM45" s="234"/>
      <c r="CN45" s="234"/>
      <c r="CO45" s="234"/>
      <c r="CP45" s="234"/>
      <c r="CQ45" s="234"/>
      <c r="CR45" s="234"/>
      <c r="CS45" s="234"/>
      <c r="CT45" s="234"/>
      <c r="CU45" s="234"/>
      <c r="CV45" s="234"/>
      <c r="CW45" s="234"/>
      <c r="CX45" s="234"/>
      <c r="CY45" s="234"/>
      <c r="CZ45" s="234"/>
      <c r="DA45" s="234"/>
      <c r="DB45" s="234"/>
      <c r="DC45" s="234"/>
      <c r="DD45" s="234"/>
      <c r="DE45" s="234"/>
      <c r="DF45" s="234"/>
      <c r="DG45" s="234"/>
      <c r="DH45" s="234"/>
      <c r="DI45" s="234"/>
      <c r="DJ45" s="234"/>
      <c r="DK45" s="234"/>
      <c r="DL45" s="234"/>
      <c r="DM45" s="234"/>
      <c r="DN45" s="234"/>
      <c r="DO45" s="234"/>
      <c r="DP45" s="234"/>
      <c r="DQ45" s="234"/>
      <c r="DR45" s="234"/>
      <c r="DS45" s="234"/>
      <c r="DT45" s="234"/>
      <c r="DU45" s="234"/>
      <c r="DV45" s="234"/>
      <c r="DW45" s="234"/>
      <c r="DX45" s="234"/>
      <c r="DY45" s="234"/>
      <c r="DZ45" s="234"/>
      <c r="EA45" s="234"/>
    </row>
    <row r="46" spans="1:131" s="235" customFormat="1" ht="14.95" customHeight="1">
      <c r="A46" s="230" t="s">
        <v>207</v>
      </c>
      <c r="B46" s="230"/>
      <c r="C46" s="230"/>
      <c r="D46" s="230"/>
      <c r="E46" s="230" t="s">
        <v>146</v>
      </c>
      <c r="F46" s="230" t="s">
        <v>146</v>
      </c>
      <c r="G46" s="230"/>
      <c r="H46" s="230"/>
      <c r="I46" s="230"/>
      <c r="J46" s="230" t="s">
        <v>208</v>
      </c>
      <c r="K46" s="230" t="s">
        <v>209</v>
      </c>
      <c r="L46" s="230" t="s">
        <v>146</v>
      </c>
      <c r="M46" s="425">
        <v>0</v>
      </c>
      <c r="N46" s="425">
        <v>0</v>
      </c>
      <c r="O46" s="425">
        <v>0</v>
      </c>
      <c r="P46" s="425">
        <v>0</v>
      </c>
      <c r="Q46" s="425">
        <v>0</v>
      </c>
      <c r="R46" s="425">
        <v>0</v>
      </c>
      <c r="S46" s="425">
        <v>0</v>
      </c>
      <c r="T46" s="425">
        <v>0</v>
      </c>
      <c r="U46" s="425">
        <v>0</v>
      </c>
      <c r="V46" s="425">
        <v>0</v>
      </c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234"/>
      <c r="BF46" s="234"/>
      <c r="BG46" s="234"/>
      <c r="BH46" s="234"/>
      <c r="BI46" s="234"/>
      <c r="BJ46" s="234"/>
      <c r="BK46" s="234"/>
      <c r="BL46" s="234"/>
      <c r="BM46" s="234"/>
      <c r="BN46" s="234"/>
      <c r="BO46" s="234"/>
      <c r="BP46" s="234"/>
      <c r="BQ46" s="234"/>
      <c r="BR46" s="234"/>
      <c r="BS46" s="234"/>
      <c r="BT46" s="234"/>
      <c r="BU46" s="234"/>
      <c r="BV46" s="234"/>
      <c r="BW46" s="234"/>
      <c r="BX46" s="234"/>
      <c r="BY46" s="234"/>
      <c r="BZ46" s="234"/>
      <c r="CA46" s="234"/>
      <c r="CB46" s="234"/>
      <c r="CC46" s="234"/>
      <c r="CD46" s="234"/>
      <c r="CE46" s="234"/>
      <c r="CF46" s="234"/>
      <c r="CG46" s="234"/>
      <c r="CH46" s="234"/>
      <c r="CI46" s="234"/>
      <c r="CJ46" s="234"/>
      <c r="CK46" s="234"/>
      <c r="CL46" s="234"/>
      <c r="CM46" s="234"/>
      <c r="CN46" s="234"/>
      <c r="CO46" s="234"/>
      <c r="CP46" s="234"/>
      <c r="CQ46" s="234"/>
      <c r="CR46" s="234"/>
      <c r="CS46" s="234"/>
      <c r="CT46" s="234"/>
      <c r="CU46" s="234"/>
      <c r="CV46" s="234"/>
      <c r="CW46" s="234"/>
      <c r="CX46" s="234"/>
      <c r="CY46" s="234"/>
      <c r="CZ46" s="234"/>
      <c r="DA46" s="234"/>
      <c r="DB46" s="234"/>
      <c r="DC46" s="234"/>
      <c r="DD46" s="234"/>
      <c r="DE46" s="234"/>
      <c r="DF46" s="234"/>
      <c r="DG46" s="234"/>
      <c r="DH46" s="234"/>
      <c r="DI46" s="234"/>
      <c r="DJ46" s="234"/>
      <c r="DK46" s="234"/>
      <c r="DL46" s="234"/>
      <c r="DM46" s="234"/>
      <c r="DN46" s="234"/>
      <c r="DO46" s="234"/>
      <c r="DP46" s="234"/>
      <c r="DQ46" s="234"/>
      <c r="DR46" s="234"/>
      <c r="DS46" s="234"/>
      <c r="DT46" s="234"/>
      <c r="DU46" s="234"/>
      <c r="DV46" s="234"/>
      <c r="DW46" s="234"/>
      <c r="DX46" s="234"/>
      <c r="DY46" s="234"/>
      <c r="DZ46" s="234"/>
      <c r="EA46" s="234"/>
    </row>
    <row r="47" spans="1:131" s="235" customFormat="1" ht="14.95" customHeight="1">
      <c r="A47" s="230" t="s">
        <v>210</v>
      </c>
      <c r="B47" s="230"/>
      <c r="C47" s="230"/>
      <c r="D47" s="230"/>
      <c r="E47" s="230" t="s">
        <v>146</v>
      </c>
      <c r="F47" s="230" t="s">
        <v>146</v>
      </c>
      <c r="G47" s="230"/>
      <c r="H47" s="230"/>
      <c r="I47" s="230"/>
      <c r="J47" s="230" t="s">
        <v>211</v>
      </c>
      <c r="K47" s="230" t="s">
        <v>212</v>
      </c>
      <c r="L47" s="230" t="s">
        <v>146</v>
      </c>
      <c r="M47" s="425">
        <v>0</v>
      </c>
      <c r="N47" s="425">
        <v>0</v>
      </c>
      <c r="O47" s="425">
        <v>0</v>
      </c>
      <c r="P47" s="425">
        <v>0</v>
      </c>
      <c r="Q47" s="425">
        <v>0</v>
      </c>
      <c r="R47" s="425">
        <v>0</v>
      </c>
      <c r="S47" s="425">
        <v>0</v>
      </c>
      <c r="T47" s="425">
        <v>0</v>
      </c>
      <c r="U47" s="425">
        <v>0</v>
      </c>
      <c r="V47" s="425">
        <v>0</v>
      </c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  <c r="AM47" s="234"/>
      <c r="AN47" s="234"/>
      <c r="AO47" s="234"/>
      <c r="AP47" s="234"/>
      <c r="AQ47" s="234"/>
      <c r="AR47" s="234"/>
      <c r="AS47" s="234"/>
      <c r="AT47" s="234"/>
      <c r="AU47" s="234"/>
      <c r="AV47" s="234"/>
      <c r="AW47" s="234"/>
      <c r="AX47" s="234"/>
      <c r="AY47" s="234"/>
      <c r="AZ47" s="234"/>
      <c r="BA47" s="234"/>
      <c r="BB47" s="234"/>
      <c r="BC47" s="234"/>
      <c r="BD47" s="234"/>
      <c r="BE47" s="234"/>
      <c r="BF47" s="234"/>
      <c r="BG47" s="234"/>
      <c r="BH47" s="234"/>
      <c r="BI47" s="234"/>
      <c r="BJ47" s="234"/>
      <c r="BK47" s="234"/>
      <c r="BL47" s="234"/>
      <c r="BM47" s="234"/>
      <c r="BN47" s="234"/>
      <c r="BO47" s="234"/>
      <c r="BP47" s="234"/>
      <c r="BQ47" s="234"/>
      <c r="BR47" s="234"/>
      <c r="BS47" s="234"/>
      <c r="BT47" s="234"/>
      <c r="BU47" s="234"/>
      <c r="BV47" s="234"/>
      <c r="BW47" s="234"/>
      <c r="BX47" s="234"/>
      <c r="BY47" s="234"/>
      <c r="BZ47" s="234"/>
      <c r="CA47" s="234"/>
      <c r="CB47" s="234"/>
      <c r="CC47" s="234"/>
      <c r="CD47" s="234"/>
      <c r="CE47" s="234"/>
      <c r="CF47" s="234"/>
      <c r="CG47" s="234"/>
      <c r="CH47" s="234"/>
      <c r="CI47" s="234"/>
      <c r="CJ47" s="234"/>
      <c r="CK47" s="234"/>
      <c r="CL47" s="234"/>
      <c r="CM47" s="234"/>
      <c r="CN47" s="234"/>
      <c r="CO47" s="234"/>
      <c r="CP47" s="234"/>
      <c r="CQ47" s="234"/>
      <c r="CR47" s="234"/>
      <c r="CS47" s="234"/>
      <c r="CT47" s="234"/>
      <c r="CU47" s="234"/>
      <c r="CV47" s="234"/>
      <c r="CW47" s="234"/>
      <c r="CX47" s="234"/>
      <c r="CY47" s="234"/>
      <c r="CZ47" s="234"/>
      <c r="DA47" s="234"/>
      <c r="DB47" s="234"/>
      <c r="DC47" s="234"/>
      <c r="DD47" s="234"/>
      <c r="DE47" s="234"/>
      <c r="DF47" s="234"/>
      <c r="DG47" s="234"/>
      <c r="DH47" s="234"/>
      <c r="DI47" s="234"/>
      <c r="DJ47" s="234"/>
      <c r="DK47" s="234"/>
      <c r="DL47" s="234"/>
      <c r="DM47" s="234"/>
      <c r="DN47" s="234"/>
      <c r="DO47" s="234"/>
      <c r="DP47" s="234"/>
      <c r="DQ47" s="234"/>
      <c r="DR47" s="234"/>
      <c r="DS47" s="234"/>
      <c r="DT47" s="234"/>
      <c r="DU47" s="234"/>
      <c r="DV47" s="234"/>
      <c r="DW47" s="234"/>
      <c r="DX47" s="234"/>
      <c r="DY47" s="234"/>
      <c r="DZ47" s="234"/>
      <c r="EA47" s="234"/>
    </row>
    <row r="48" spans="1:131" s="235" customFormat="1" ht="14.95" customHeight="1">
      <c r="A48" s="230" t="s">
        <v>213</v>
      </c>
      <c r="B48" s="230"/>
      <c r="C48" s="230"/>
      <c r="D48" s="230"/>
      <c r="E48" s="230" t="s">
        <v>146</v>
      </c>
      <c r="F48" s="230" t="s">
        <v>146</v>
      </c>
      <c r="G48" s="230"/>
      <c r="H48" s="230"/>
      <c r="I48" s="230"/>
      <c r="J48" s="230" t="s">
        <v>214</v>
      </c>
      <c r="K48" s="230" t="s">
        <v>215</v>
      </c>
      <c r="L48" s="230" t="s">
        <v>146</v>
      </c>
      <c r="M48" s="425">
        <v>0</v>
      </c>
      <c r="N48" s="425">
        <v>0</v>
      </c>
      <c r="O48" s="425">
        <v>0</v>
      </c>
      <c r="P48" s="425">
        <v>0</v>
      </c>
      <c r="Q48" s="425">
        <v>0</v>
      </c>
      <c r="R48" s="425">
        <v>0</v>
      </c>
      <c r="S48" s="425">
        <v>0</v>
      </c>
      <c r="T48" s="425">
        <v>0</v>
      </c>
      <c r="U48" s="425">
        <v>0</v>
      </c>
      <c r="V48" s="425">
        <v>0</v>
      </c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4"/>
      <c r="AM48" s="234"/>
      <c r="AN48" s="234"/>
      <c r="AO48" s="234"/>
      <c r="AP48" s="234"/>
      <c r="AQ48" s="234"/>
      <c r="AR48" s="234"/>
      <c r="AS48" s="234"/>
      <c r="AT48" s="234"/>
      <c r="AU48" s="234"/>
      <c r="AV48" s="234"/>
      <c r="AW48" s="234"/>
      <c r="AX48" s="234"/>
      <c r="AY48" s="234"/>
      <c r="AZ48" s="234"/>
      <c r="BA48" s="234"/>
      <c r="BB48" s="234"/>
      <c r="BC48" s="234"/>
      <c r="BD48" s="234"/>
      <c r="BE48" s="234"/>
      <c r="BF48" s="234"/>
      <c r="BG48" s="234"/>
      <c r="BH48" s="234"/>
      <c r="BI48" s="234"/>
      <c r="BJ48" s="234"/>
      <c r="BK48" s="234"/>
      <c r="BL48" s="234"/>
      <c r="BM48" s="234"/>
      <c r="BN48" s="234"/>
      <c r="BO48" s="234"/>
      <c r="BP48" s="234"/>
      <c r="BQ48" s="234"/>
      <c r="BR48" s="234"/>
      <c r="BS48" s="234"/>
      <c r="BT48" s="234"/>
      <c r="BU48" s="234"/>
      <c r="BV48" s="234"/>
      <c r="BW48" s="234"/>
      <c r="BX48" s="234"/>
      <c r="BY48" s="234"/>
      <c r="BZ48" s="234"/>
      <c r="CA48" s="234"/>
      <c r="CB48" s="234"/>
      <c r="CC48" s="234"/>
      <c r="CD48" s="234"/>
      <c r="CE48" s="234"/>
      <c r="CF48" s="234"/>
      <c r="CG48" s="234"/>
      <c r="CH48" s="234"/>
      <c r="CI48" s="234"/>
      <c r="CJ48" s="234"/>
      <c r="CK48" s="234"/>
      <c r="CL48" s="234"/>
      <c r="CM48" s="234"/>
      <c r="CN48" s="234"/>
      <c r="CO48" s="234"/>
      <c r="CP48" s="234"/>
      <c r="CQ48" s="234"/>
      <c r="CR48" s="234"/>
      <c r="CS48" s="234"/>
      <c r="CT48" s="234"/>
      <c r="CU48" s="234"/>
      <c r="CV48" s="234"/>
      <c r="CW48" s="234"/>
      <c r="CX48" s="234"/>
      <c r="CY48" s="234"/>
      <c r="CZ48" s="234"/>
      <c r="DA48" s="234"/>
      <c r="DB48" s="234"/>
      <c r="DC48" s="234"/>
      <c r="DD48" s="234"/>
      <c r="DE48" s="234"/>
      <c r="DF48" s="234"/>
      <c r="DG48" s="234"/>
      <c r="DH48" s="234"/>
      <c r="DI48" s="234"/>
      <c r="DJ48" s="234"/>
      <c r="DK48" s="234"/>
      <c r="DL48" s="234"/>
      <c r="DM48" s="234"/>
      <c r="DN48" s="234"/>
      <c r="DO48" s="234"/>
      <c r="DP48" s="234"/>
      <c r="DQ48" s="234"/>
      <c r="DR48" s="234"/>
      <c r="DS48" s="234"/>
      <c r="DT48" s="234"/>
      <c r="DU48" s="234"/>
      <c r="DV48" s="234"/>
      <c r="DW48" s="234"/>
      <c r="DX48" s="234"/>
      <c r="DY48" s="234"/>
      <c r="DZ48" s="234"/>
      <c r="EA48" s="234"/>
    </row>
    <row r="49" spans="1:131" s="235" customFormat="1" ht="12.9" hidden="1" collapsed="1">
      <c r="A49" s="230" t="s">
        <v>216</v>
      </c>
      <c r="B49" s="230"/>
      <c r="C49" s="230"/>
      <c r="D49" s="230"/>
      <c r="E49" s="230" t="s">
        <v>146</v>
      </c>
      <c r="F49" s="230" t="s">
        <v>146</v>
      </c>
      <c r="G49" s="230"/>
      <c r="H49" s="230"/>
      <c r="I49" s="230"/>
      <c r="J49" s="230" t="s">
        <v>214</v>
      </c>
      <c r="K49" s="230" t="s">
        <v>215</v>
      </c>
      <c r="L49" s="230" t="s">
        <v>146</v>
      </c>
      <c r="M49" s="425">
        <v>0</v>
      </c>
      <c r="N49" s="425">
        <v>0</v>
      </c>
      <c r="O49" s="425">
        <v>0</v>
      </c>
      <c r="P49" s="425">
        <v>0</v>
      </c>
      <c r="Q49" s="425">
        <v>0</v>
      </c>
      <c r="R49" s="425">
        <v>0</v>
      </c>
      <c r="S49" s="425">
        <v>0</v>
      </c>
      <c r="T49" s="425">
        <v>0</v>
      </c>
      <c r="U49" s="425">
        <v>0</v>
      </c>
      <c r="V49" s="425">
        <v>0</v>
      </c>
      <c r="W49" s="234"/>
      <c r="X49" s="234"/>
      <c r="Y49" s="234"/>
      <c r="Z49" s="234"/>
      <c r="AA49" s="234"/>
      <c r="AB49" s="234"/>
      <c r="AC49" s="234"/>
      <c r="AD49" s="234"/>
      <c r="AE49" s="234"/>
      <c r="AF49" s="234"/>
      <c r="AG49" s="234"/>
      <c r="AH49" s="234"/>
      <c r="AI49" s="234"/>
      <c r="AJ49" s="234"/>
      <c r="AK49" s="234"/>
      <c r="AL49" s="234"/>
      <c r="AM49" s="234"/>
      <c r="AN49" s="234"/>
      <c r="AO49" s="234"/>
      <c r="AP49" s="234"/>
      <c r="AQ49" s="234"/>
      <c r="AR49" s="234"/>
      <c r="AS49" s="234"/>
      <c r="AT49" s="234"/>
      <c r="AU49" s="234"/>
      <c r="AV49" s="234"/>
      <c r="AW49" s="234"/>
      <c r="AX49" s="234"/>
      <c r="AY49" s="234"/>
      <c r="AZ49" s="234"/>
      <c r="BA49" s="234"/>
      <c r="BB49" s="234"/>
      <c r="BC49" s="234"/>
      <c r="BD49" s="234"/>
      <c r="BE49" s="234"/>
      <c r="BF49" s="234"/>
      <c r="BG49" s="234"/>
      <c r="BH49" s="234"/>
      <c r="BI49" s="234"/>
      <c r="BJ49" s="234"/>
      <c r="BK49" s="234"/>
      <c r="BL49" s="234"/>
      <c r="BM49" s="234"/>
      <c r="BN49" s="234"/>
      <c r="BO49" s="234"/>
      <c r="BP49" s="234"/>
      <c r="BQ49" s="234"/>
      <c r="BR49" s="234"/>
      <c r="BS49" s="234"/>
      <c r="BT49" s="234"/>
      <c r="BU49" s="234"/>
      <c r="BV49" s="234"/>
      <c r="BW49" s="234"/>
      <c r="BX49" s="234"/>
      <c r="BY49" s="234"/>
      <c r="BZ49" s="234"/>
      <c r="CA49" s="234"/>
      <c r="CB49" s="234"/>
      <c r="CC49" s="234"/>
      <c r="CD49" s="234"/>
      <c r="CE49" s="234"/>
      <c r="CF49" s="234"/>
      <c r="CG49" s="234"/>
      <c r="CH49" s="234"/>
      <c r="CI49" s="234"/>
      <c r="CJ49" s="234"/>
      <c r="CK49" s="234"/>
      <c r="CL49" s="234"/>
      <c r="CM49" s="234"/>
      <c r="CN49" s="234"/>
      <c r="CO49" s="234"/>
      <c r="CP49" s="234"/>
      <c r="CQ49" s="234"/>
      <c r="CR49" s="234"/>
      <c r="CS49" s="234"/>
      <c r="CT49" s="234"/>
      <c r="CU49" s="234"/>
      <c r="CV49" s="234"/>
      <c r="CW49" s="234"/>
      <c r="CX49" s="234"/>
      <c r="CY49" s="234"/>
      <c r="CZ49" s="234"/>
      <c r="DA49" s="234"/>
      <c r="DB49" s="234"/>
      <c r="DC49" s="234"/>
      <c r="DD49" s="234"/>
      <c r="DE49" s="234"/>
      <c r="DF49" s="234"/>
      <c r="DG49" s="234"/>
      <c r="DH49" s="234"/>
      <c r="DI49" s="234"/>
      <c r="DJ49" s="234"/>
      <c r="DK49" s="234"/>
      <c r="DL49" s="234"/>
      <c r="DM49" s="234"/>
      <c r="DN49" s="234"/>
      <c r="DO49" s="234"/>
      <c r="DP49" s="234"/>
      <c r="DQ49" s="234"/>
      <c r="DR49" s="234"/>
      <c r="DS49" s="234"/>
      <c r="DT49" s="234"/>
      <c r="DU49" s="234"/>
      <c r="DV49" s="234"/>
      <c r="DW49" s="234"/>
      <c r="DX49" s="234"/>
      <c r="DY49" s="234"/>
      <c r="DZ49" s="234"/>
      <c r="EA49" s="234"/>
    </row>
    <row r="50" spans="1:131" s="235" customFormat="1" ht="12.9" hidden="1">
      <c r="A50" s="230" t="s">
        <v>217</v>
      </c>
      <c r="B50" s="230"/>
      <c r="C50" s="230"/>
      <c r="D50" s="230"/>
      <c r="E50" s="230" t="s">
        <v>146</v>
      </c>
      <c r="F50" s="230" t="s">
        <v>146</v>
      </c>
      <c r="G50" s="230"/>
      <c r="H50" s="230"/>
      <c r="I50" s="230"/>
      <c r="J50" s="230" t="s">
        <v>214</v>
      </c>
      <c r="K50" s="230" t="s">
        <v>218</v>
      </c>
      <c r="L50" s="230" t="s">
        <v>146</v>
      </c>
      <c r="M50" s="425">
        <v>0</v>
      </c>
      <c r="N50" s="425">
        <v>0</v>
      </c>
      <c r="O50" s="425">
        <v>0</v>
      </c>
      <c r="P50" s="425">
        <v>0</v>
      </c>
      <c r="Q50" s="425">
        <v>0</v>
      </c>
      <c r="R50" s="425">
        <v>0</v>
      </c>
      <c r="S50" s="425">
        <v>0</v>
      </c>
      <c r="T50" s="425">
        <v>0</v>
      </c>
      <c r="U50" s="425">
        <v>0</v>
      </c>
      <c r="V50" s="425">
        <v>0</v>
      </c>
      <c r="W50" s="234"/>
      <c r="X50" s="234"/>
      <c r="Y50" s="234"/>
      <c r="Z50" s="234"/>
      <c r="AA50" s="234"/>
      <c r="AB50" s="234"/>
      <c r="AC50" s="234"/>
      <c r="AD50" s="234"/>
      <c r="AE50" s="234"/>
      <c r="AF50" s="234"/>
      <c r="AG50" s="234"/>
      <c r="AH50" s="234"/>
      <c r="AI50" s="234"/>
      <c r="AJ50" s="234"/>
      <c r="AK50" s="234"/>
      <c r="AL50" s="234"/>
      <c r="AM50" s="234"/>
      <c r="AN50" s="234"/>
      <c r="AO50" s="234"/>
      <c r="AP50" s="234"/>
      <c r="AQ50" s="234"/>
      <c r="AR50" s="234"/>
      <c r="AS50" s="234"/>
      <c r="AT50" s="234"/>
      <c r="AU50" s="234"/>
      <c r="AV50" s="234"/>
      <c r="AW50" s="234"/>
      <c r="AX50" s="234"/>
      <c r="AY50" s="234"/>
      <c r="AZ50" s="234"/>
      <c r="BA50" s="234"/>
      <c r="BB50" s="234"/>
      <c r="BC50" s="234"/>
      <c r="BD50" s="234"/>
      <c r="BE50" s="234"/>
      <c r="BF50" s="234"/>
      <c r="BG50" s="234"/>
      <c r="BH50" s="234"/>
      <c r="BI50" s="234"/>
      <c r="BJ50" s="234"/>
      <c r="BK50" s="234"/>
      <c r="BL50" s="234"/>
      <c r="BM50" s="234"/>
      <c r="BN50" s="234"/>
      <c r="BO50" s="234"/>
      <c r="BP50" s="234"/>
      <c r="BQ50" s="234"/>
      <c r="BR50" s="234"/>
      <c r="BS50" s="234"/>
      <c r="BT50" s="234"/>
      <c r="BU50" s="234"/>
      <c r="BV50" s="234"/>
      <c r="BW50" s="234"/>
      <c r="BX50" s="234"/>
      <c r="BY50" s="234"/>
      <c r="BZ50" s="234"/>
      <c r="CA50" s="234"/>
      <c r="CB50" s="234"/>
      <c r="CC50" s="234"/>
      <c r="CD50" s="234"/>
      <c r="CE50" s="234"/>
      <c r="CF50" s="234"/>
      <c r="CG50" s="234"/>
      <c r="CH50" s="234"/>
      <c r="CI50" s="234"/>
      <c r="CJ50" s="234"/>
      <c r="CK50" s="234"/>
      <c r="CL50" s="234"/>
      <c r="CM50" s="234"/>
      <c r="CN50" s="234"/>
      <c r="CO50" s="234"/>
      <c r="CP50" s="234"/>
      <c r="CQ50" s="234"/>
      <c r="CR50" s="234"/>
      <c r="CS50" s="234"/>
      <c r="CT50" s="234"/>
      <c r="CU50" s="234"/>
      <c r="CV50" s="234"/>
      <c r="CW50" s="234"/>
      <c r="CX50" s="234"/>
      <c r="CY50" s="234"/>
      <c r="CZ50" s="234"/>
      <c r="DA50" s="234"/>
      <c r="DB50" s="234"/>
      <c r="DC50" s="234"/>
      <c r="DD50" s="234"/>
      <c r="DE50" s="234"/>
      <c r="DF50" s="234"/>
      <c r="DG50" s="234"/>
      <c r="DH50" s="234"/>
      <c r="DI50" s="234"/>
      <c r="DJ50" s="234"/>
      <c r="DK50" s="234"/>
      <c r="DL50" s="234"/>
      <c r="DM50" s="234"/>
      <c r="DN50" s="234"/>
      <c r="DO50" s="234"/>
      <c r="DP50" s="234"/>
      <c r="DQ50" s="234"/>
      <c r="DR50" s="234"/>
      <c r="DS50" s="234"/>
      <c r="DT50" s="234"/>
      <c r="DU50" s="234"/>
      <c r="DV50" s="234"/>
      <c r="DW50" s="234"/>
      <c r="DX50" s="234"/>
      <c r="DY50" s="234"/>
      <c r="DZ50" s="234"/>
      <c r="EA50" s="234"/>
    </row>
    <row r="51" spans="1:131" s="235" customFormat="1" ht="12.9" hidden="1">
      <c r="A51" s="230" t="s">
        <v>219</v>
      </c>
      <c r="B51" s="230"/>
      <c r="C51" s="230"/>
      <c r="D51" s="230"/>
      <c r="E51" s="230" t="s">
        <v>146</v>
      </c>
      <c r="F51" s="230" t="s">
        <v>146</v>
      </c>
      <c r="G51" s="230"/>
      <c r="H51" s="230"/>
      <c r="I51" s="230"/>
      <c r="J51" s="230" t="s">
        <v>214</v>
      </c>
      <c r="K51" s="230" t="s">
        <v>218</v>
      </c>
      <c r="L51" s="230" t="s">
        <v>146</v>
      </c>
      <c r="M51" s="425">
        <v>0</v>
      </c>
      <c r="N51" s="425">
        <v>0</v>
      </c>
      <c r="O51" s="425">
        <v>0</v>
      </c>
      <c r="P51" s="425">
        <v>0</v>
      </c>
      <c r="Q51" s="425">
        <v>0</v>
      </c>
      <c r="R51" s="425">
        <v>0</v>
      </c>
      <c r="S51" s="425">
        <v>0</v>
      </c>
      <c r="T51" s="425">
        <v>0</v>
      </c>
      <c r="U51" s="425">
        <v>0</v>
      </c>
      <c r="V51" s="425">
        <v>0</v>
      </c>
      <c r="W51" s="234"/>
      <c r="X51" s="234"/>
      <c r="Y51" s="234"/>
      <c r="Z51" s="234"/>
      <c r="AA51" s="234"/>
      <c r="AB51" s="234"/>
      <c r="AC51" s="234"/>
      <c r="AD51" s="234"/>
      <c r="AE51" s="234"/>
      <c r="AF51" s="234"/>
      <c r="AG51" s="234"/>
      <c r="AH51" s="234"/>
      <c r="AI51" s="234"/>
      <c r="AJ51" s="234"/>
      <c r="AK51" s="234"/>
      <c r="AL51" s="234"/>
      <c r="AM51" s="234"/>
      <c r="AN51" s="234"/>
      <c r="AO51" s="234"/>
      <c r="AP51" s="234"/>
      <c r="AQ51" s="234"/>
      <c r="AR51" s="234"/>
      <c r="AS51" s="234"/>
      <c r="AT51" s="234"/>
      <c r="AU51" s="234"/>
      <c r="AV51" s="234"/>
      <c r="AW51" s="234"/>
      <c r="AX51" s="234"/>
      <c r="AY51" s="234"/>
      <c r="AZ51" s="234"/>
      <c r="BA51" s="234"/>
      <c r="BB51" s="234"/>
      <c r="BC51" s="234"/>
      <c r="BD51" s="234"/>
      <c r="BE51" s="234"/>
      <c r="BF51" s="234"/>
      <c r="BG51" s="234"/>
      <c r="BH51" s="234"/>
      <c r="BI51" s="234"/>
      <c r="BJ51" s="234"/>
      <c r="BK51" s="234"/>
      <c r="BL51" s="234"/>
      <c r="BM51" s="234"/>
      <c r="BN51" s="234"/>
      <c r="BO51" s="234"/>
      <c r="BP51" s="234"/>
      <c r="BQ51" s="234"/>
      <c r="BR51" s="234"/>
      <c r="BS51" s="234"/>
      <c r="BT51" s="234"/>
      <c r="BU51" s="234"/>
      <c r="BV51" s="234"/>
      <c r="BW51" s="234"/>
      <c r="BX51" s="234"/>
      <c r="BY51" s="234"/>
      <c r="BZ51" s="234"/>
      <c r="CA51" s="234"/>
      <c r="CB51" s="234"/>
      <c r="CC51" s="234"/>
      <c r="CD51" s="234"/>
      <c r="CE51" s="234"/>
      <c r="CF51" s="234"/>
      <c r="CG51" s="234"/>
      <c r="CH51" s="234"/>
      <c r="CI51" s="234"/>
      <c r="CJ51" s="234"/>
      <c r="CK51" s="234"/>
      <c r="CL51" s="234"/>
      <c r="CM51" s="234"/>
      <c r="CN51" s="234"/>
      <c r="CO51" s="234"/>
      <c r="CP51" s="234"/>
      <c r="CQ51" s="234"/>
      <c r="CR51" s="234"/>
      <c r="CS51" s="234"/>
      <c r="CT51" s="234"/>
      <c r="CU51" s="234"/>
      <c r="CV51" s="234"/>
      <c r="CW51" s="234"/>
      <c r="CX51" s="234"/>
      <c r="CY51" s="234"/>
      <c r="CZ51" s="234"/>
      <c r="DA51" s="234"/>
      <c r="DB51" s="234"/>
      <c r="DC51" s="234"/>
      <c r="DD51" s="234"/>
      <c r="DE51" s="234"/>
      <c r="DF51" s="234"/>
      <c r="DG51" s="234"/>
      <c r="DH51" s="234"/>
      <c r="DI51" s="234"/>
      <c r="DJ51" s="234"/>
      <c r="DK51" s="234"/>
      <c r="DL51" s="234"/>
      <c r="DM51" s="234"/>
      <c r="DN51" s="234"/>
      <c r="DO51" s="234"/>
      <c r="DP51" s="234"/>
      <c r="DQ51" s="234"/>
      <c r="DR51" s="234"/>
      <c r="DS51" s="234"/>
      <c r="DT51" s="234"/>
      <c r="DU51" s="234"/>
      <c r="DV51" s="234"/>
      <c r="DW51" s="234"/>
      <c r="DX51" s="234"/>
      <c r="DY51" s="234"/>
      <c r="DZ51" s="234"/>
      <c r="EA51" s="234"/>
    </row>
    <row r="52" spans="1:131" s="430" customFormat="1" ht="12.9" hidden="1">
      <c r="A52" s="426" t="s">
        <v>220</v>
      </c>
      <c r="B52" s="426"/>
      <c r="C52" s="426"/>
      <c r="D52" s="426"/>
      <c r="E52" s="426"/>
      <c r="F52" s="426"/>
      <c r="G52" s="426"/>
      <c r="H52" s="426"/>
      <c r="I52" s="426"/>
      <c r="J52" s="426"/>
      <c r="K52" s="426"/>
      <c r="L52" s="426"/>
      <c r="M52" s="428"/>
      <c r="N52" s="428"/>
      <c r="O52" s="428"/>
      <c r="P52" s="428"/>
      <c r="Q52" s="428"/>
      <c r="R52" s="428"/>
      <c r="S52" s="428"/>
      <c r="T52" s="428"/>
      <c r="U52" s="428"/>
      <c r="V52" s="428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  <c r="DJ52" s="429"/>
      <c r="DK52" s="429"/>
      <c r="DL52" s="429"/>
      <c r="DM52" s="429"/>
      <c r="DN52" s="429"/>
      <c r="DO52" s="429"/>
      <c r="DP52" s="429"/>
      <c r="DQ52" s="429"/>
      <c r="DR52" s="429"/>
      <c r="DS52" s="429"/>
      <c r="DT52" s="429"/>
      <c r="DU52" s="429"/>
      <c r="DV52" s="429"/>
      <c r="DW52" s="429"/>
      <c r="DX52" s="429"/>
      <c r="DY52" s="429"/>
      <c r="DZ52" s="429"/>
      <c r="EA52" s="429"/>
    </row>
    <row r="53" spans="1:131" s="430" customFormat="1" ht="12.9" hidden="1">
      <c r="A53" s="426" t="s">
        <v>221</v>
      </c>
      <c r="B53" s="426"/>
      <c r="C53" s="426"/>
      <c r="D53" s="426"/>
      <c r="E53" s="426" t="s">
        <v>146</v>
      </c>
      <c r="F53" s="426" t="s">
        <v>146</v>
      </c>
      <c r="G53" s="426"/>
      <c r="H53" s="426"/>
      <c r="I53" s="426"/>
      <c r="J53" s="426" t="s">
        <v>222</v>
      </c>
      <c r="K53" s="426" t="s">
        <v>223</v>
      </c>
      <c r="L53" s="426" t="s">
        <v>146</v>
      </c>
      <c r="M53" s="428">
        <v>0</v>
      </c>
      <c r="N53" s="428">
        <v>0</v>
      </c>
      <c r="O53" s="428">
        <v>0</v>
      </c>
      <c r="P53" s="428">
        <v>0</v>
      </c>
      <c r="Q53" s="428">
        <v>0</v>
      </c>
      <c r="R53" s="428">
        <v>0</v>
      </c>
      <c r="S53" s="428">
        <v>0</v>
      </c>
      <c r="T53" s="428">
        <v>0</v>
      </c>
      <c r="U53" s="428">
        <v>0</v>
      </c>
      <c r="V53" s="428">
        <v>0</v>
      </c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  <c r="DJ53" s="429"/>
      <c r="DK53" s="429"/>
      <c r="DL53" s="429"/>
      <c r="DM53" s="429"/>
      <c r="DN53" s="429"/>
      <c r="DO53" s="429"/>
      <c r="DP53" s="429"/>
      <c r="DQ53" s="429"/>
      <c r="DR53" s="429"/>
      <c r="DS53" s="429"/>
      <c r="DT53" s="429"/>
      <c r="DU53" s="429"/>
      <c r="DV53" s="429"/>
      <c r="DW53" s="429"/>
      <c r="DX53" s="429"/>
      <c r="DY53" s="429"/>
      <c r="DZ53" s="429"/>
      <c r="EA53" s="429"/>
    </row>
    <row r="54" spans="1:131" s="430" customFormat="1" ht="12.9" hidden="1">
      <c r="A54" s="426" t="s">
        <v>224</v>
      </c>
      <c r="B54" s="426"/>
      <c r="C54" s="426"/>
      <c r="D54" s="426"/>
      <c r="E54" s="426" t="s">
        <v>146</v>
      </c>
      <c r="F54" s="426" t="s">
        <v>146</v>
      </c>
      <c r="G54" s="426"/>
      <c r="H54" s="426"/>
      <c r="I54" s="426"/>
      <c r="J54" s="426" t="s">
        <v>225</v>
      </c>
      <c r="K54" s="426" t="s">
        <v>226</v>
      </c>
      <c r="L54" s="426" t="s">
        <v>146</v>
      </c>
      <c r="M54" s="428">
        <v>0</v>
      </c>
      <c r="N54" s="428">
        <v>0</v>
      </c>
      <c r="O54" s="428">
        <v>0</v>
      </c>
      <c r="P54" s="428">
        <v>0</v>
      </c>
      <c r="Q54" s="428">
        <v>0</v>
      </c>
      <c r="R54" s="428">
        <v>0</v>
      </c>
      <c r="S54" s="428">
        <v>0</v>
      </c>
      <c r="T54" s="428">
        <v>0</v>
      </c>
      <c r="U54" s="428">
        <v>0</v>
      </c>
      <c r="V54" s="428">
        <v>0</v>
      </c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  <c r="DJ54" s="429"/>
      <c r="DK54" s="429"/>
      <c r="DL54" s="429"/>
      <c r="DM54" s="429"/>
      <c r="DN54" s="429"/>
      <c r="DO54" s="429"/>
      <c r="DP54" s="429"/>
      <c r="DQ54" s="429"/>
      <c r="DR54" s="429"/>
      <c r="DS54" s="429"/>
      <c r="DT54" s="429"/>
      <c r="DU54" s="429"/>
      <c r="DV54" s="429"/>
      <c r="DW54" s="429"/>
      <c r="DX54" s="429"/>
      <c r="DY54" s="429"/>
      <c r="DZ54" s="429"/>
      <c r="EA54" s="429"/>
    </row>
    <row r="55" spans="1:131" s="430" customFormat="1" ht="12.9" hidden="1">
      <c r="A55" s="426" t="s">
        <v>227</v>
      </c>
      <c r="B55" s="426"/>
      <c r="C55" s="426"/>
      <c r="D55" s="426"/>
      <c r="E55" s="426" t="s">
        <v>146</v>
      </c>
      <c r="F55" s="426" t="s">
        <v>146</v>
      </c>
      <c r="G55" s="426"/>
      <c r="H55" s="426"/>
      <c r="I55" s="426"/>
      <c r="J55" s="426" t="s">
        <v>225</v>
      </c>
      <c r="K55" s="426" t="s">
        <v>226</v>
      </c>
      <c r="L55" s="426" t="s">
        <v>146</v>
      </c>
      <c r="M55" s="428">
        <v>0</v>
      </c>
      <c r="N55" s="428">
        <v>0</v>
      </c>
      <c r="O55" s="428">
        <v>0</v>
      </c>
      <c r="P55" s="428">
        <v>0</v>
      </c>
      <c r="Q55" s="428">
        <v>0</v>
      </c>
      <c r="R55" s="428">
        <v>0</v>
      </c>
      <c r="S55" s="428">
        <v>0</v>
      </c>
      <c r="T55" s="428">
        <v>0</v>
      </c>
      <c r="U55" s="428">
        <v>0</v>
      </c>
      <c r="V55" s="428">
        <v>0</v>
      </c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  <c r="DJ55" s="429"/>
      <c r="DK55" s="429"/>
      <c r="DL55" s="429"/>
      <c r="DM55" s="429"/>
      <c r="DN55" s="429"/>
      <c r="DO55" s="429"/>
      <c r="DP55" s="429"/>
      <c r="DQ55" s="429"/>
      <c r="DR55" s="429"/>
      <c r="DS55" s="429"/>
      <c r="DT55" s="429"/>
      <c r="DU55" s="429"/>
      <c r="DV55" s="429"/>
      <c r="DW55" s="429"/>
      <c r="DX55" s="429"/>
      <c r="DY55" s="429"/>
      <c r="DZ55" s="429"/>
      <c r="EA55" s="429"/>
    </row>
    <row r="56" spans="1:131" s="430" customFormat="1" ht="12.9" hidden="1">
      <c r="A56" s="426" t="s">
        <v>228</v>
      </c>
      <c r="B56" s="426"/>
      <c r="C56" s="426"/>
      <c r="D56" s="426"/>
      <c r="E56" s="426" t="s">
        <v>146</v>
      </c>
      <c r="F56" s="426" t="s">
        <v>146</v>
      </c>
      <c r="G56" s="426"/>
      <c r="H56" s="426"/>
      <c r="I56" s="426"/>
      <c r="J56" s="426" t="s">
        <v>225</v>
      </c>
      <c r="K56" s="426" t="s">
        <v>226</v>
      </c>
      <c r="L56" s="426" t="s">
        <v>146</v>
      </c>
      <c r="M56" s="428">
        <v>0</v>
      </c>
      <c r="N56" s="428">
        <v>0</v>
      </c>
      <c r="O56" s="428">
        <v>0</v>
      </c>
      <c r="P56" s="428">
        <v>0</v>
      </c>
      <c r="Q56" s="428">
        <v>0</v>
      </c>
      <c r="R56" s="428">
        <v>0</v>
      </c>
      <c r="S56" s="428">
        <v>0</v>
      </c>
      <c r="T56" s="428">
        <v>0</v>
      </c>
      <c r="U56" s="428">
        <v>0</v>
      </c>
      <c r="V56" s="428">
        <v>0</v>
      </c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  <c r="DJ56" s="429"/>
      <c r="DK56" s="429"/>
      <c r="DL56" s="429"/>
      <c r="DM56" s="429"/>
      <c r="DN56" s="429"/>
      <c r="DO56" s="429"/>
      <c r="DP56" s="429"/>
      <c r="DQ56" s="429"/>
      <c r="DR56" s="429"/>
      <c r="DS56" s="429"/>
      <c r="DT56" s="429"/>
      <c r="DU56" s="429"/>
      <c r="DV56" s="429"/>
      <c r="DW56" s="429"/>
      <c r="DX56" s="429"/>
      <c r="DY56" s="429"/>
      <c r="DZ56" s="429"/>
      <c r="EA56" s="429"/>
    </row>
    <row r="57" spans="1:131" s="430" customFormat="1" ht="12.9" hidden="1">
      <c r="A57" s="426" t="s">
        <v>229</v>
      </c>
      <c r="B57" s="426"/>
      <c r="C57" s="426"/>
      <c r="D57" s="426"/>
      <c r="E57" s="426" t="s">
        <v>146</v>
      </c>
      <c r="F57" s="426" t="s">
        <v>146</v>
      </c>
      <c r="G57" s="426"/>
      <c r="H57" s="426"/>
      <c r="I57" s="426"/>
      <c r="J57" s="426" t="s">
        <v>230</v>
      </c>
      <c r="K57" s="426" t="s">
        <v>231</v>
      </c>
      <c r="L57" s="426" t="s">
        <v>146</v>
      </c>
      <c r="M57" s="428">
        <v>0</v>
      </c>
      <c r="N57" s="428">
        <v>0</v>
      </c>
      <c r="O57" s="428">
        <v>0</v>
      </c>
      <c r="P57" s="428">
        <v>0</v>
      </c>
      <c r="Q57" s="428">
        <v>0</v>
      </c>
      <c r="R57" s="428">
        <v>0</v>
      </c>
      <c r="S57" s="428">
        <v>0</v>
      </c>
      <c r="T57" s="428">
        <v>0</v>
      </c>
      <c r="U57" s="428">
        <v>0</v>
      </c>
      <c r="V57" s="428">
        <v>0</v>
      </c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J57" s="429"/>
      <c r="DK57" s="429"/>
      <c r="DL57" s="429"/>
      <c r="DM57" s="429"/>
      <c r="DN57" s="429"/>
      <c r="DO57" s="429"/>
      <c r="DP57" s="429"/>
      <c r="DQ57" s="429"/>
      <c r="DR57" s="429"/>
      <c r="DS57" s="429"/>
      <c r="DT57" s="429"/>
      <c r="DU57" s="429"/>
      <c r="DV57" s="429"/>
      <c r="DW57" s="429"/>
      <c r="DX57" s="429"/>
      <c r="DY57" s="429"/>
      <c r="DZ57" s="429"/>
      <c r="EA57" s="429"/>
    </row>
    <row r="58" spans="1:131" s="430" customFormat="1" ht="12.9" hidden="1">
      <c r="A58" s="426" t="s">
        <v>232</v>
      </c>
      <c r="B58" s="426"/>
      <c r="C58" s="426"/>
      <c r="D58" s="426"/>
      <c r="E58" s="426" t="s">
        <v>146</v>
      </c>
      <c r="F58" s="426" t="s">
        <v>146</v>
      </c>
      <c r="G58" s="426"/>
      <c r="H58" s="426"/>
      <c r="I58" s="426"/>
      <c r="J58" s="426" t="s">
        <v>233</v>
      </c>
      <c r="K58" s="426" t="s">
        <v>234</v>
      </c>
      <c r="L58" s="426" t="s">
        <v>146</v>
      </c>
      <c r="M58" s="428">
        <v>0</v>
      </c>
      <c r="N58" s="428">
        <v>0</v>
      </c>
      <c r="O58" s="428">
        <v>0</v>
      </c>
      <c r="P58" s="428">
        <v>0</v>
      </c>
      <c r="Q58" s="428">
        <v>0</v>
      </c>
      <c r="R58" s="428">
        <v>0</v>
      </c>
      <c r="S58" s="428">
        <v>0</v>
      </c>
      <c r="T58" s="428">
        <v>0</v>
      </c>
      <c r="U58" s="428">
        <v>0</v>
      </c>
      <c r="V58" s="428">
        <v>0</v>
      </c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  <c r="DJ58" s="429"/>
      <c r="DK58" s="429"/>
      <c r="DL58" s="429"/>
      <c r="DM58" s="429"/>
      <c r="DN58" s="429"/>
      <c r="DO58" s="429"/>
      <c r="DP58" s="429"/>
      <c r="DQ58" s="429"/>
      <c r="DR58" s="429"/>
      <c r="DS58" s="429"/>
      <c r="DT58" s="429"/>
      <c r="DU58" s="429"/>
      <c r="DV58" s="429"/>
      <c r="DW58" s="429"/>
      <c r="DX58" s="429"/>
      <c r="DY58" s="429"/>
      <c r="DZ58" s="429"/>
      <c r="EA58" s="429"/>
    </row>
    <row r="59" spans="1:131" s="235" customFormat="1" ht="12.9" hidden="1">
      <c r="A59" s="230" t="s">
        <v>235</v>
      </c>
      <c r="B59" s="230"/>
      <c r="C59" s="230"/>
      <c r="D59" s="230"/>
      <c r="E59" s="230" t="s">
        <v>146</v>
      </c>
      <c r="F59" s="230" t="s">
        <v>146</v>
      </c>
      <c r="G59" s="230"/>
      <c r="H59" s="230"/>
      <c r="I59" s="230"/>
      <c r="J59" s="230" t="s">
        <v>146</v>
      </c>
      <c r="K59" s="230" t="s">
        <v>146</v>
      </c>
      <c r="L59" s="230" t="s">
        <v>146</v>
      </c>
      <c r="M59" s="425">
        <v>0</v>
      </c>
      <c r="N59" s="425">
        <v>0</v>
      </c>
      <c r="O59" s="425">
        <v>0</v>
      </c>
      <c r="P59" s="425">
        <v>0</v>
      </c>
      <c r="Q59" s="425">
        <v>0</v>
      </c>
      <c r="R59" s="425">
        <v>0</v>
      </c>
      <c r="S59" s="425">
        <v>0</v>
      </c>
      <c r="T59" s="425">
        <v>0</v>
      </c>
      <c r="U59" s="425">
        <v>0</v>
      </c>
      <c r="V59" s="425">
        <v>0</v>
      </c>
      <c r="W59" s="234"/>
      <c r="X59" s="234"/>
      <c r="Y59" s="234"/>
      <c r="Z59" s="234"/>
      <c r="AA59" s="234"/>
      <c r="AB59" s="234"/>
      <c r="AC59" s="234"/>
      <c r="AD59" s="234"/>
      <c r="AE59" s="234"/>
      <c r="AF59" s="234"/>
      <c r="AG59" s="234"/>
      <c r="AH59" s="234"/>
      <c r="AI59" s="234"/>
      <c r="AJ59" s="234"/>
      <c r="AK59" s="234"/>
      <c r="AL59" s="234"/>
      <c r="AM59" s="234"/>
      <c r="AN59" s="234"/>
      <c r="AO59" s="234"/>
      <c r="AP59" s="234"/>
      <c r="AQ59" s="234"/>
      <c r="AR59" s="234"/>
      <c r="AS59" s="234"/>
      <c r="AT59" s="234"/>
      <c r="AU59" s="234"/>
      <c r="AV59" s="234"/>
      <c r="AW59" s="234"/>
      <c r="AX59" s="234"/>
      <c r="AY59" s="234"/>
      <c r="AZ59" s="234"/>
      <c r="BA59" s="234"/>
      <c r="BB59" s="234"/>
      <c r="BC59" s="234"/>
      <c r="BD59" s="234"/>
      <c r="BE59" s="234"/>
      <c r="BF59" s="234"/>
      <c r="BG59" s="234"/>
      <c r="BH59" s="234"/>
      <c r="BI59" s="234"/>
      <c r="BJ59" s="234"/>
      <c r="BK59" s="234"/>
      <c r="BL59" s="234"/>
      <c r="BM59" s="234"/>
      <c r="BN59" s="234"/>
      <c r="BO59" s="234"/>
      <c r="BP59" s="234"/>
      <c r="BQ59" s="234"/>
      <c r="BR59" s="234"/>
      <c r="BS59" s="234"/>
      <c r="BT59" s="234"/>
      <c r="BU59" s="234"/>
      <c r="BV59" s="234"/>
      <c r="BW59" s="234"/>
      <c r="BX59" s="234"/>
      <c r="BY59" s="234"/>
      <c r="BZ59" s="234"/>
      <c r="CA59" s="234"/>
      <c r="CB59" s="234"/>
      <c r="CC59" s="234"/>
      <c r="CD59" s="234"/>
      <c r="CE59" s="234"/>
      <c r="CF59" s="234"/>
      <c r="CG59" s="234"/>
      <c r="CH59" s="234"/>
      <c r="CI59" s="234"/>
      <c r="CJ59" s="234"/>
      <c r="CK59" s="234"/>
      <c r="CL59" s="234"/>
      <c r="CM59" s="234"/>
      <c r="CN59" s="234"/>
      <c r="CO59" s="234"/>
      <c r="CP59" s="234"/>
      <c r="CQ59" s="234"/>
      <c r="CR59" s="234"/>
      <c r="CS59" s="234"/>
      <c r="CT59" s="234"/>
      <c r="CU59" s="234"/>
      <c r="CV59" s="234"/>
      <c r="CW59" s="234"/>
      <c r="CX59" s="234"/>
      <c r="CY59" s="234"/>
      <c r="CZ59" s="234"/>
      <c r="DA59" s="234"/>
      <c r="DB59" s="234"/>
      <c r="DC59" s="234"/>
      <c r="DD59" s="234"/>
      <c r="DE59" s="234"/>
      <c r="DF59" s="234"/>
      <c r="DG59" s="234"/>
      <c r="DH59" s="234"/>
      <c r="DI59" s="234"/>
      <c r="DJ59" s="234"/>
      <c r="DK59" s="234"/>
      <c r="DL59" s="234"/>
      <c r="DM59" s="234"/>
      <c r="DN59" s="234"/>
      <c r="DO59" s="234"/>
      <c r="DP59" s="234"/>
      <c r="DQ59" s="234"/>
      <c r="DR59" s="234"/>
      <c r="DS59" s="234"/>
      <c r="DT59" s="234"/>
      <c r="DU59" s="234"/>
      <c r="DV59" s="234"/>
      <c r="DW59" s="234"/>
      <c r="DX59" s="234"/>
      <c r="DY59" s="234"/>
      <c r="DZ59" s="234"/>
      <c r="EA59" s="234"/>
    </row>
    <row r="60" spans="1:131" s="235" customFormat="1" ht="12.9" hidden="1">
      <c r="A60" s="230" t="s">
        <v>427</v>
      </c>
      <c r="B60" s="230"/>
      <c r="C60" s="230"/>
      <c r="D60" s="230"/>
      <c r="E60" s="230" t="s">
        <v>146</v>
      </c>
      <c r="F60" s="230" t="s">
        <v>146</v>
      </c>
      <c r="G60" s="230"/>
      <c r="H60" s="230"/>
      <c r="I60" s="230"/>
      <c r="J60" s="230" t="s">
        <v>236</v>
      </c>
      <c r="K60" s="230" t="s">
        <v>237</v>
      </c>
      <c r="L60" s="230" t="s">
        <v>156</v>
      </c>
      <c r="M60" s="425">
        <v>0</v>
      </c>
      <c r="N60" s="425">
        <v>0</v>
      </c>
      <c r="O60" s="425">
        <v>0</v>
      </c>
      <c r="P60" s="425">
        <v>0</v>
      </c>
      <c r="Q60" s="425">
        <v>0</v>
      </c>
      <c r="R60" s="425">
        <v>0</v>
      </c>
      <c r="S60" s="425">
        <v>0</v>
      </c>
      <c r="T60" s="425">
        <v>0</v>
      </c>
      <c r="U60" s="425">
        <v>0</v>
      </c>
      <c r="V60" s="425">
        <v>0</v>
      </c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  <c r="AM60" s="234"/>
      <c r="AN60" s="234"/>
      <c r="AO60" s="234"/>
      <c r="AP60" s="234"/>
      <c r="AQ60" s="234"/>
      <c r="AR60" s="234"/>
      <c r="AS60" s="234"/>
      <c r="AT60" s="234"/>
      <c r="AU60" s="234"/>
      <c r="AV60" s="234"/>
      <c r="AW60" s="234"/>
      <c r="AX60" s="234"/>
      <c r="AY60" s="234"/>
      <c r="AZ60" s="234"/>
      <c r="BA60" s="234"/>
      <c r="BB60" s="234"/>
      <c r="BC60" s="234"/>
      <c r="BD60" s="234"/>
      <c r="BE60" s="234"/>
      <c r="BF60" s="234"/>
      <c r="BG60" s="234"/>
      <c r="BH60" s="234"/>
      <c r="BI60" s="234"/>
      <c r="BJ60" s="234"/>
      <c r="BK60" s="234"/>
      <c r="BL60" s="234"/>
      <c r="BM60" s="234"/>
      <c r="BN60" s="234"/>
      <c r="BO60" s="234"/>
      <c r="BP60" s="234"/>
      <c r="BQ60" s="234"/>
      <c r="BR60" s="234"/>
      <c r="BS60" s="234"/>
      <c r="BT60" s="234"/>
      <c r="BU60" s="234"/>
      <c r="BV60" s="234"/>
      <c r="BW60" s="234"/>
      <c r="BX60" s="234"/>
      <c r="BY60" s="234"/>
      <c r="BZ60" s="234"/>
      <c r="CA60" s="234"/>
      <c r="CB60" s="234"/>
      <c r="CC60" s="234"/>
      <c r="CD60" s="234"/>
      <c r="CE60" s="234"/>
      <c r="CF60" s="234"/>
      <c r="CG60" s="234"/>
      <c r="CH60" s="234"/>
      <c r="CI60" s="234"/>
      <c r="CJ60" s="234"/>
      <c r="CK60" s="234"/>
      <c r="CL60" s="234"/>
      <c r="CM60" s="234"/>
      <c r="CN60" s="234"/>
      <c r="CO60" s="234"/>
      <c r="CP60" s="234"/>
      <c r="CQ60" s="234"/>
      <c r="CR60" s="234"/>
      <c r="CS60" s="234"/>
      <c r="CT60" s="234"/>
      <c r="CU60" s="234"/>
      <c r="CV60" s="234"/>
      <c r="CW60" s="234"/>
      <c r="CX60" s="234"/>
      <c r="CY60" s="234"/>
      <c r="CZ60" s="234"/>
      <c r="DA60" s="234"/>
      <c r="DB60" s="234"/>
      <c r="DC60" s="234"/>
      <c r="DD60" s="234"/>
      <c r="DE60" s="234"/>
      <c r="DF60" s="234"/>
      <c r="DG60" s="234"/>
      <c r="DH60" s="234"/>
      <c r="DI60" s="234"/>
      <c r="DJ60" s="234"/>
      <c r="DK60" s="234"/>
      <c r="DL60" s="234"/>
      <c r="DM60" s="234"/>
      <c r="DN60" s="234"/>
      <c r="DO60" s="234"/>
      <c r="DP60" s="234"/>
      <c r="DQ60" s="234"/>
      <c r="DR60" s="234"/>
      <c r="DS60" s="234"/>
      <c r="DT60" s="234"/>
      <c r="DU60" s="234"/>
      <c r="DV60" s="234"/>
      <c r="DW60" s="234"/>
      <c r="DX60" s="234"/>
      <c r="DY60" s="234"/>
      <c r="DZ60" s="234"/>
      <c r="EA60" s="234"/>
    </row>
    <row r="61" spans="1:131" s="235" customFormat="1" ht="12.9" hidden="1">
      <c r="A61" s="230" t="s">
        <v>428</v>
      </c>
      <c r="B61" s="230"/>
      <c r="C61" s="230"/>
      <c r="D61" s="230"/>
      <c r="E61" s="230" t="s">
        <v>146</v>
      </c>
      <c r="F61" s="230" t="s">
        <v>146</v>
      </c>
      <c r="G61" s="230"/>
      <c r="H61" s="230"/>
      <c r="I61" s="230"/>
      <c r="J61" s="230" t="s">
        <v>236</v>
      </c>
      <c r="K61" s="230" t="s">
        <v>237</v>
      </c>
      <c r="L61" s="230" t="s">
        <v>156</v>
      </c>
      <c r="M61" s="425">
        <v>0</v>
      </c>
      <c r="N61" s="425">
        <v>0</v>
      </c>
      <c r="O61" s="425">
        <v>0</v>
      </c>
      <c r="P61" s="425">
        <v>0</v>
      </c>
      <c r="Q61" s="425">
        <v>0</v>
      </c>
      <c r="R61" s="425">
        <v>0</v>
      </c>
      <c r="S61" s="425">
        <v>0</v>
      </c>
      <c r="T61" s="425">
        <v>0</v>
      </c>
      <c r="U61" s="425">
        <v>0</v>
      </c>
      <c r="V61" s="425">
        <v>0</v>
      </c>
      <c r="W61" s="234"/>
      <c r="X61" s="234"/>
      <c r="Y61" s="234"/>
      <c r="Z61" s="234"/>
      <c r="AA61" s="234"/>
      <c r="AB61" s="234"/>
      <c r="AC61" s="234"/>
      <c r="AD61" s="234"/>
      <c r="AE61" s="234"/>
      <c r="AF61" s="234"/>
      <c r="AG61" s="234"/>
      <c r="AH61" s="234"/>
      <c r="AI61" s="234"/>
      <c r="AJ61" s="234"/>
      <c r="AK61" s="234"/>
      <c r="AL61" s="234"/>
      <c r="AM61" s="234"/>
      <c r="AN61" s="234"/>
      <c r="AO61" s="234"/>
      <c r="AP61" s="234"/>
      <c r="AQ61" s="234"/>
      <c r="AR61" s="234"/>
      <c r="AS61" s="234"/>
      <c r="AT61" s="234"/>
      <c r="AU61" s="234"/>
      <c r="AV61" s="234"/>
      <c r="AW61" s="234"/>
      <c r="AX61" s="234"/>
      <c r="AY61" s="234"/>
      <c r="AZ61" s="234"/>
      <c r="BA61" s="234"/>
      <c r="BB61" s="234"/>
      <c r="BC61" s="234"/>
      <c r="BD61" s="234"/>
      <c r="BE61" s="234"/>
      <c r="BF61" s="234"/>
      <c r="BG61" s="234"/>
      <c r="BH61" s="234"/>
      <c r="BI61" s="234"/>
      <c r="BJ61" s="234"/>
      <c r="BK61" s="234"/>
      <c r="BL61" s="234"/>
      <c r="BM61" s="234"/>
      <c r="BN61" s="234"/>
      <c r="BO61" s="234"/>
      <c r="BP61" s="234"/>
      <c r="BQ61" s="234"/>
      <c r="BR61" s="234"/>
      <c r="BS61" s="234"/>
      <c r="BT61" s="234"/>
      <c r="BU61" s="234"/>
      <c r="BV61" s="234"/>
      <c r="BW61" s="234"/>
      <c r="BX61" s="234"/>
      <c r="BY61" s="234"/>
      <c r="BZ61" s="234"/>
      <c r="CA61" s="234"/>
      <c r="CB61" s="234"/>
      <c r="CC61" s="234"/>
      <c r="CD61" s="234"/>
      <c r="CE61" s="234"/>
      <c r="CF61" s="234"/>
      <c r="CG61" s="234"/>
      <c r="CH61" s="234"/>
      <c r="CI61" s="234"/>
      <c r="CJ61" s="234"/>
      <c r="CK61" s="234"/>
      <c r="CL61" s="234"/>
      <c r="CM61" s="234"/>
      <c r="CN61" s="234"/>
      <c r="CO61" s="234"/>
      <c r="CP61" s="234"/>
      <c r="CQ61" s="234"/>
      <c r="CR61" s="234"/>
      <c r="CS61" s="234"/>
      <c r="CT61" s="234"/>
      <c r="CU61" s="234"/>
      <c r="CV61" s="234"/>
      <c r="CW61" s="234"/>
      <c r="CX61" s="234"/>
      <c r="CY61" s="234"/>
      <c r="CZ61" s="234"/>
      <c r="DA61" s="234"/>
      <c r="DB61" s="234"/>
      <c r="DC61" s="234"/>
      <c r="DD61" s="234"/>
      <c r="DE61" s="234"/>
      <c r="DF61" s="234"/>
      <c r="DG61" s="234"/>
      <c r="DH61" s="234"/>
      <c r="DI61" s="234"/>
      <c r="DJ61" s="234"/>
      <c r="DK61" s="234"/>
      <c r="DL61" s="234"/>
      <c r="DM61" s="234"/>
      <c r="DN61" s="234"/>
      <c r="DO61" s="234"/>
      <c r="DP61" s="234"/>
      <c r="DQ61" s="234"/>
      <c r="DR61" s="234"/>
      <c r="DS61" s="234"/>
      <c r="DT61" s="234"/>
      <c r="DU61" s="234"/>
      <c r="DV61" s="234"/>
      <c r="DW61" s="234"/>
      <c r="DX61" s="234"/>
      <c r="DY61" s="234"/>
      <c r="DZ61" s="234"/>
      <c r="EA61" s="234"/>
    </row>
    <row r="62" spans="1:131" s="235" customFormat="1" ht="12.9" hidden="1">
      <c r="A62" s="230" t="s">
        <v>238</v>
      </c>
      <c r="B62" s="230"/>
      <c r="C62" s="230"/>
      <c r="D62" s="230"/>
      <c r="E62" s="230" t="s">
        <v>146</v>
      </c>
      <c r="F62" s="230" t="s">
        <v>146</v>
      </c>
      <c r="G62" s="230"/>
      <c r="H62" s="230"/>
      <c r="I62" s="230"/>
      <c r="J62" s="230" t="s">
        <v>239</v>
      </c>
      <c r="K62" s="230" t="s">
        <v>237</v>
      </c>
      <c r="L62" s="230" t="s">
        <v>156</v>
      </c>
      <c r="M62" s="425">
        <v>0</v>
      </c>
      <c r="N62" s="425">
        <v>0</v>
      </c>
      <c r="O62" s="425">
        <v>0</v>
      </c>
      <c r="P62" s="425">
        <v>0</v>
      </c>
      <c r="Q62" s="425">
        <v>0</v>
      </c>
      <c r="R62" s="425">
        <v>0</v>
      </c>
      <c r="S62" s="425">
        <v>0</v>
      </c>
      <c r="T62" s="425">
        <v>0</v>
      </c>
      <c r="U62" s="425">
        <v>0</v>
      </c>
      <c r="V62" s="425">
        <v>0</v>
      </c>
      <c r="W62" s="234"/>
      <c r="X62" s="234"/>
      <c r="Y62" s="234"/>
      <c r="Z62" s="234"/>
      <c r="AA62" s="234"/>
      <c r="AB62" s="234"/>
      <c r="AC62" s="234"/>
      <c r="AD62" s="234"/>
      <c r="AE62" s="234"/>
      <c r="AF62" s="234"/>
      <c r="AG62" s="234"/>
      <c r="AH62" s="234"/>
      <c r="AI62" s="234"/>
      <c r="AJ62" s="234"/>
      <c r="AK62" s="234"/>
      <c r="AL62" s="234"/>
      <c r="AM62" s="234"/>
      <c r="AN62" s="234"/>
      <c r="AO62" s="234"/>
      <c r="AP62" s="234"/>
      <c r="AQ62" s="234"/>
      <c r="AR62" s="234"/>
      <c r="AS62" s="234"/>
      <c r="AT62" s="234"/>
      <c r="AU62" s="234"/>
      <c r="AV62" s="234"/>
      <c r="AW62" s="234"/>
      <c r="AX62" s="234"/>
      <c r="AY62" s="234"/>
      <c r="AZ62" s="234"/>
      <c r="BA62" s="234"/>
      <c r="BB62" s="234"/>
      <c r="BC62" s="234"/>
      <c r="BD62" s="234"/>
      <c r="BE62" s="234"/>
      <c r="BF62" s="234"/>
      <c r="BG62" s="234"/>
      <c r="BH62" s="234"/>
      <c r="BI62" s="234"/>
      <c r="BJ62" s="234"/>
      <c r="BK62" s="234"/>
      <c r="BL62" s="234"/>
      <c r="BM62" s="234"/>
      <c r="BN62" s="234"/>
      <c r="BO62" s="234"/>
      <c r="BP62" s="234"/>
      <c r="BQ62" s="234"/>
      <c r="BR62" s="234"/>
      <c r="BS62" s="234"/>
      <c r="BT62" s="234"/>
      <c r="BU62" s="234"/>
      <c r="BV62" s="234"/>
      <c r="BW62" s="234"/>
      <c r="BX62" s="234"/>
      <c r="BY62" s="234"/>
      <c r="BZ62" s="234"/>
      <c r="CA62" s="234"/>
      <c r="CB62" s="234"/>
      <c r="CC62" s="234"/>
      <c r="CD62" s="234"/>
      <c r="CE62" s="234"/>
      <c r="CF62" s="234"/>
      <c r="CG62" s="234"/>
      <c r="CH62" s="234"/>
      <c r="CI62" s="234"/>
      <c r="CJ62" s="234"/>
      <c r="CK62" s="234"/>
      <c r="CL62" s="234"/>
      <c r="CM62" s="234"/>
      <c r="CN62" s="234"/>
      <c r="CO62" s="234"/>
      <c r="CP62" s="234"/>
      <c r="CQ62" s="234"/>
      <c r="CR62" s="234"/>
      <c r="CS62" s="234"/>
      <c r="CT62" s="234"/>
      <c r="CU62" s="234"/>
      <c r="CV62" s="234"/>
      <c r="CW62" s="234"/>
      <c r="CX62" s="234"/>
      <c r="CY62" s="234"/>
      <c r="CZ62" s="234"/>
      <c r="DA62" s="234"/>
      <c r="DB62" s="234"/>
      <c r="DC62" s="234"/>
      <c r="DD62" s="234"/>
      <c r="DE62" s="234"/>
      <c r="DF62" s="234"/>
      <c r="DG62" s="234"/>
      <c r="DH62" s="234"/>
      <c r="DI62" s="234"/>
      <c r="DJ62" s="234"/>
      <c r="DK62" s="234"/>
      <c r="DL62" s="234"/>
      <c r="DM62" s="234"/>
      <c r="DN62" s="234"/>
      <c r="DO62" s="234"/>
      <c r="DP62" s="234"/>
      <c r="DQ62" s="234"/>
      <c r="DR62" s="234"/>
      <c r="DS62" s="234"/>
      <c r="DT62" s="234"/>
      <c r="DU62" s="234"/>
      <c r="DV62" s="234"/>
      <c r="DW62" s="234"/>
      <c r="DX62" s="234"/>
      <c r="DY62" s="234"/>
      <c r="DZ62" s="234"/>
      <c r="EA62" s="234"/>
    </row>
    <row r="63" spans="1:131" s="235" customFormat="1" ht="12.9" hidden="1">
      <c r="A63" s="230" t="s">
        <v>429</v>
      </c>
      <c r="B63" s="230"/>
      <c r="C63" s="230"/>
      <c r="D63" s="230"/>
      <c r="E63" s="230" t="s">
        <v>146</v>
      </c>
      <c r="F63" s="230" t="s">
        <v>146</v>
      </c>
      <c r="G63" s="230"/>
      <c r="H63" s="230"/>
      <c r="I63" s="230"/>
      <c r="J63" s="230" t="s">
        <v>240</v>
      </c>
      <c r="K63" s="230" t="s">
        <v>241</v>
      </c>
      <c r="L63" s="230" t="s">
        <v>156</v>
      </c>
      <c r="M63" s="425">
        <v>0</v>
      </c>
      <c r="N63" s="425">
        <v>0</v>
      </c>
      <c r="O63" s="425">
        <v>0</v>
      </c>
      <c r="P63" s="425">
        <v>0</v>
      </c>
      <c r="Q63" s="425">
        <v>0</v>
      </c>
      <c r="R63" s="425">
        <v>0</v>
      </c>
      <c r="S63" s="425">
        <v>0</v>
      </c>
      <c r="T63" s="425">
        <v>0</v>
      </c>
      <c r="U63" s="425">
        <v>0</v>
      </c>
      <c r="V63" s="425">
        <v>0</v>
      </c>
      <c r="W63" s="234"/>
      <c r="X63" s="234"/>
      <c r="Y63" s="234"/>
      <c r="Z63" s="234"/>
      <c r="AA63" s="234"/>
      <c r="AB63" s="234"/>
      <c r="AC63" s="234"/>
      <c r="AD63" s="234"/>
      <c r="AE63" s="234"/>
      <c r="AF63" s="234"/>
      <c r="AG63" s="234"/>
      <c r="AH63" s="234"/>
      <c r="AI63" s="234"/>
      <c r="AJ63" s="234"/>
      <c r="AK63" s="234"/>
      <c r="AL63" s="234"/>
      <c r="AM63" s="234"/>
      <c r="AN63" s="234"/>
      <c r="AO63" s="234"/>
      <c r="AP63" s="234"/>
      <c r="AQ63" s="234"/>
      <c r="AR63" s="234"/>
      <c r="AS63" s="234"/>
      <c r="AT63" s="234"/>
      <c r="AU63" s="234"/>
      <c r="AV63" s="234"/>
      <c r="AW63" s="234"/>
      <c r="AX63" s="234"/>
      <c r="AY63" s="234"/>
      <c r="AZ63" s="234"/>
      <c r="BA63" s="234"/>
      <c r="BB63" s="234"/>
      <c r="BC63" s="234"/>
      <c r="BD63" s="234"/>
      <c r="BE63" s="234"/>
      <c r="BF63" s="234"/>
      <c r="BG63" s="234"/>
      <c r="BH63" s="234"/>
      <c r="BI63" s="234"/>
      <c r="BJ63" s="234"/>
      <c r="BK63" s="234"/>
      <c r="BL63" s="234"/>
      <c r="BM63" s="234"/>
      <c r="BN63" s="234"/>
      <c r="BO63" s="234"/>
      <c r="BP63" s="234"/>
      <c r="BQ63" s="234"/>
      <c r="BR63" s="234"/>
      <c r="BS63" s="234"/>
      <c r="BT63" s="234"/>
      <c r="BU63" s="234"/>
      <c r="BV63" s="234"/>
      <c r="BW63" s="234"/>
      <c r="BX63" s="234"/>
      <c r="BY63" s="234"/>
      <c r="BZ63" s="234"/>
      <c r="CA63" s="234"/>
      <c r="CB63" s="234"/>
      <c r="CC63" s="234"/>
      <c r="CD63" s="234"/>
      <c r="CE63" s="234"/>
      <c r="CF63" s="234"/>
      <c r="CG63" s="234"/>
      <c r="CH63" s="234"/>
      <c r="CI63" s="234"/>
      <c r="CJ63" s="234"/>
      <c r="CK63" s="234"/>
      <c r="CL63" s="234"/>
      <c r="CM63" s="234"/>
      <c r="CN63" s="234"/>
      <c r="CO63" s="234"/>
      <c r="CP63" s="234"/>
      <c r="CQ63" s="234"/>
      <c r="CR63" s="234"/>
      <c r="CS63" s="234"/>
      <c r="CT63" s="234"/>
      <c r="CU63" s="234"/>
      <c r="CV63" s="234"/>
      <c r="CW63" s="234"/>
      <c r="CX63" s="234"/>
      <c r="CY63" s="234"/>
      <c r="CZ63" s="234"/>
      <c r="DA63" s="234"/>
      <c r="DB63" s="234"/>
      <c r="DC63" s="234"/>
      <c r="DD63" s="234"/>
      <c r="DE63" s="234"/>
      <c r="DF63" s="234"/>
      <c r="DG63" s="234"/>
      <c r="DH63" s="234"/>
      <c r="DI63" s="234"/>
      <c r="DJ63" s="234"/>
      <c r="DK63" s="234"/>
      <c r="DL63" s="234"/>
      <c r="DM63" s="234"/>
      <c r="DN63" s="234"/>
      <c r="DO63" s="234"/>
      <c r="DP63" s="234"/>
      <c r="DQ63" s="234"/>
      <c r="DR63" s="234"/>
      <c r="DS63" s="234"/>
      <c r="DT63" s="234"/>
      <c r="DU63" s="234"/>
      <c r="DV63" s="234"/>
      <c r="DW63" s="234"/>
      <c r="DX63" s="234"/>
      <c r="DY63" s="234"/>
      <c r="DZ63" s="234"/>
      <c r="EA63" s="234"/>
    </row>
    <row r="64" spans="1:131" s="235" customFormat="1" ht="12.9" hidden="1">
      <c r="A64" s="230" t="s">
        <v>430</v>
      </c>
      <c r="B64" s="230"/>
      <c r="C64" s="230"/>
      <c r="D64" s="230"/>
      <c r="E64" s="230" t="s">
        <v>146</v>
      </c>
      <c r="F64" s="230" t="s">
        <v>146</v>
      </c>
      <c r="G64" s="230"/>
      <c r="H64" s="230"/>
      <c r="I64" s="230"/>
      <c r="J64" s="230" t="s">
        <v>242</v>
      </c>
      <c r="K64" s="230" t="s">
        <v>241</v>
      </c>
      <c r="L64" s="230" t="s">
        <v>156</v>
      </c>
      <c r="M64" s="425">
        <v>0</v>
      </c>
      <c r="N64" s="425">
        <v>0</v>
      </c>
      <c r="O64" s="425">
        <v>0</v>
      </c>
      <c r="P64" s="425">
        <v>0</v>
      </c>
      <c r="Q64" s="425">
        <v>0</v>
      </c>
      <c r="R64" s="425">
        <v>0</v>
      </c>
      <c r="S64" s="425">
        <v>0</v>
      </c>
      <c r="T64" s="425">
        <v>0</v>
      </c>
      <c r="U64" s="425">
        <v>0</v>
      </c>
      <c r="V64" s="425">
        <v>0</v>
      </c>
      <c r="W64" s="234"/>
      <c r="X64" s="234"/>
      <c r="Y64" s="234"/>
      <c r="Z64" s="234"/>
      <c r="AA64" s="234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  <c r="AM64" s="234"/>
      <c r="AN64" s="234"/>
      <c r="AO64" s="234"/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  <c r="BA64" s="234"/>
      <c r="BB64" s="234"/>
      <c r="BC64" s="234"/>
      <c r="BD64" s="234"/>
      <c r="BE64" s="234"/>
      <c r="BF64" s="234"/>
      <c r="BG64" s="234"/>
      <c r="BH64" s="234"/>
      <c r="BI64" s="234"/>
      <c r="BJ64" s="234"/>
      <c r="BK64" s="234"/>
      <c r="BL64" s="234"/>
      <c r="BM64" s="234"/>
      <c r="BN64" s="234"/>
      <c r="BO64" s="234"/>
      <c r="BP64" s="234"/>
      <c r="BQ64" s="234"/>
      <c r="BR64" s="234"/>
      <c r="BS64" s="234"/>
      <c r="BT64" s="234"/>
      <c r="BU64" s="234"/>
      <c r="BV64" s="234"/>
      <c r="BW64" s="234"/>
      <c r="BX64" s="234"/>
      <c r="BY64" s="234"/>
      <c r="BZ64" s="234"/>
      <c r="CA64" s="234"/>
      <c r="CB64" s="234"/>
      <c r="CC64" s="234"/>
      <c r="CD64" s="234"/>
      <c r="CE64" s="234"/>
      <c r="CF64" s="234"/>
      <c r="CG64" s="234"/>
      <c r="CH64" s="234"/>
      <c r="CI64" s="234"/>
      <c r="CJ64" s="234"/>
      <c r="CK64" s="234"/>
      <c r="CL64" s="234"/>
      <c r="CM64" s="234"/>
      <c r="CN64" s="234"/>
      <c r="CO64" s="234"/>
      <c r="CP64" s="234"/>
      <c r="CQ64" s="234"/>
      <c r="CR64" s="234"/>
      <c r="CS64" s="234"/>
      <c r="CT64" s="234"/>
      <c r="CU64" s="234"/>
      <c r="CV64" s="234"/>
      <c r="CW64" s="234"/>
      <c r="CX64" s="234"/>
      <c r="CY64" s="234"/>
      <c r="CZ64" s="234"/>
      <c r="DA64" s="234"/>
      <c r="DB64" s="234"/>
      <c r="DC64" s="234"/>
      <c r="DD64" s="234"/>
      <c r="DE64" s="234"/>
      <c r="DF64" s="234"/>
      <c r="DG64" s="234"/>
      <c r="DH64" s="234"/>
      <c r="DI64" s="234"/>
      <c r="DJ64" s="234"/>
      <c r="DK64" s="234"/>
      <c r="DL64" s="234"/>
      <c r="DM64" s="234"/>
      <c r="DN64" s="234"/>
      <c r="DO64" s="234"/>
      <c r="DP64" s="234"/>
      <c r="DQ64" s="234"/>
      <c r="DR64" s="234"/>
      <c r="DS64" s="234"/>
      <c r="DT64" s="234"/>
      <c r="DU64" s="234"/>
      <c r="DV64" s="234"/>
      <c r="DW64" s="234"/>
      <c r="DX64" s="234"/>
      <c r="DY64" s="234"/>
      <c r="DZ64" s="234"/>
      <c r="EA64" s="234"/>
    </row>
    <row r="65" spans="1:131" s="235" customFormat="1" ht="14.95" hidden="1" customHeight="1">
      <c r="A65" s="230" t="s">
        <v>243</v>
      </c>
      <c r="B65" s="230"/>
      <c r="C65" s="230"/>
      <c r="D65" s="230"/>
      <c r="E65" s="230" t="s">
        <v>146</v>
      </c>
      <c r="F65" s="230" t="s">
        <v>146</v>
      </c>
      <c r="G65" s="230"/>
      <c r="H65" s="230"/>
      <c r="I65" s="230"/>
      <c r="J65" s="230" t="s">
        <v>244</v>
      </c>
      <c r="K65" s="230" t="s">
        <v>241</v>
      </c>
      <c r="L65" s="230" t="s">
        <v>156</v>
      </c>
      <c r="M65" s="425">
        <v>0</v>
      </c>
      <c r="N65" s="425">
        <v>0</v>
      </c>
      <c r="O65" s="425">
        <v>0</v>
      </c>
      <c r="P65" s="425">
        <v>0</v>
      </c>
      <c r="Q65" s="425">
        <v>0</v>
      </c>
      <c r="R65" s="425">
        <v>0</v>
      </c>
      <c r="S65" s="425">
        <v>0</v>
      </c>
      <c r="T65" s="425">
        <v>0</v>
      </c>
      <c r="U65" s="425">
        <v>0</v>
      </c>
      <c r="V65" s="425">
        <v>0</v>
      </c>
      <c r="W65" s="234"/>
      <c r="X65" s="234"/>
      <c r="Y65" s="234"/>
      <c r="Z65" s="234"/>
      <c r="AA65" s="234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  <c r="AM65" s="234"/>
      <c r="AN65" s="234"/>
      <c r="AO65" s="234"/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4"/>
      <c r="BB65" s="234"/>
      <c r="BC65" s="234"/>
      <c r="BD65" s="234"/>
      <c r="BE65" s="234"/>
      <c r="BF65" s="234"/>
      <c r="BG65" s="234"/>
      <c r="BH65" s="234"/>
      <c r="BI65" s="234"/>
      <c r="BJ65" s="234"/>
      <c r="BK65" s="234"/>
      <c r="BL65" s="234"/>
      <c r="BM65" s="234"/>
      <c r="BN65" s="234"/>
      <c r="BO65" s="234"/>
      <c r="BP65" s="234"/>
      <c r="BQ65" s="234"/>
      <c r="BR65" s="234"/>
      <c r="BS65" s="234"/>
      <c r="BT65" s="234"/>
      <c r="BU65" s="234"/>
      <c r="BV65" s="234"/>
      <c r="BW65" s="234"/>
      <c r="BX65" s="234"/>
      <c r="BY65" s="234"/>
      <c r="BZ65" s="234"/>
      <c r="CA65" s="234"/>
      <c r="CB65" s="234"/>
      <c r="CC65" s="234"/>
      <c r="CD65" s="234"/>
      <c r="CE65" s="234"/>
      <c r="CF65" s="234"/>
      <c r="CG65" s="234"/>
      <c r="CH65" s="234"/>
      <c r="CI65" s="234"/>
      <c r="CJ65" s="234"/>
      <c r="CK65" s="234"/>
      <c r="CL65" s="234"/>
      <c r="CM65" s="234"/>
      <c r="CN65" s="234"/>
      <c r="CO65" s="234"/>
      <c r="CP65" s="234"/>
      <c r="CQ65" s="234"/>
      <c r="CR65" s="234"/>
      <c r="CS65" s="234"/>
      <c r="CT65" s="234"/>
      <c r="CU65" s="234"/>
      <c r="CV65" s="234"/>
      <c r="CW65" s="234"/>
      <c r="CX65" s="234"/>
      <c r="CY65" s="234"/>
      <c r="CZ65" s="234"/>
      <c r="DA65" s="234"/>
      <c r="DB65" s="234"/>
      <c r="DC65" s="234"/>
      <c r="DD65" s="234"/>
      <c r="DE65" s="234"/>
      <c r="DF65" s="234"/>
      <c r="DG65" s="234"/>
      <c r="DH65" s="234"/>
      <c r="DI65" s="234"/>
      <c r="DJ65" s="234"/>
      <c r="DK65" s="234"/>
      <c r="DL65" s="234"/>
      <c r="DM65" s="234"/>
      <c r="DN65" s="234"/>
      <c r="DO65" s="234"/>
      <c r="DP65" s="234"/>
      <c r="DQ65" s="234"/>
      <c r="DR65" s="234"/>
      <c r="DS65" s="234"/>
      <c r="DT65" s="234"/>
      <c r="DU65" s="234"/>
      <c r="DV65" s="234"/>
      <c r="DW65" s="234"/>
      <c r="DX65" s="234"/>
      <c r="DY65" s="234"/>
      <c r="DZ65" s="234"/>
      <c r="EA65" s="234"/>
    </row>
    <row r="66" spans="1:131" s="235" customFormat="1" ht="14.95" hidden="1" customHeight="1">
      <c r="A66" s="230" t="s">
        <v>431</v>
      </c>
      <c r="B66" s="230"/>
      <c r="C66" s="230"/>
      <c r="D66" s="230"/>
      <c r="E66" s="230" t="s">
        <v>146</v>
      </c>
      <c r="F66" s="230" t="s">
        <v>146</v>
      </c>
      <c r="G66" s="230"/>
      <c r="H66" s="230"/>
      <c r="I66" s="230"/>
      <c r="J66" s="230" t="s">
        <v>236</v>
      </c>
      <c r="K66" s="230" t="s">
        <v>254</v>
      </c>
      <c r="L66" s="230" t="s">
        <v>156</v>
      </c>
      <c r="M66" s="425">
        <v>0</v>
      </c>
      <c r="N66" s="425">
        <v>0</v>
      </c>
      <c r="O66" s="425">
        <v>0</v>
      </c>
      <c r="P66" s="425">
        <v>0</v>
      </c>
      <c r="Q66" s="425">
        <v>0</v>
      </c>
      <c r="R66" s="425">
        <v>0</v>
      </c>
      <c r="S66" s="425">
        <v>0</v>
      </c>
      <c r="T66" s="425">
        <v>0</v>
      </c>
      <c r="U66" s="425">
        <v>0</v>
      </c>
      <c r="V66" s="425">
        <v>0</v>
      </c>
      <c r="W66" s="234"/>
      <c r="X66" s="234"/>
      <c r="Y66" s="234"/>
      <c r="Z66" s="234"/>
      <c r="AA66" s="234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  <c r="AM66" s="234"/>
      <c r="AN66" s="234"/>
      <c r="AO66" s="234"/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4"/>
      <c r="BB66" s="234"/>
      <c r="BC66" s="234"/>
      <c r="BD66" s="234"/>
      <c r="BE66" s="234"/>
      <c r="BF66" s="234"/>
      <c r="BG66" s="234"/>
      <c r="BH66" s="234"/>
      <c r="BI66" s="234"/>
      <c r="BJ66" s="234"/>
      <c r="BK66" s="234"/>
      <c r="BL66" s="234"/>
      <c r="BM66" s="234"/>
      <c r="BN66" s="234"/>
      <c r="BO66" s="234"/>
      <c r="BP66" s="234"/>
      <c r="BQ66" s="234"/>
      <c r="BR66" s="234"/>
      <c r="BS66" s="234"/>
      <c r="BT66" s="234"/>
      <c r="BU66" s="234"/>
      <c r="BV66" s="234"/>
      <c r="BW66" s="234"/>
      <c r="BX66" s="234"/>
      <c r="BY66" s="234"/>
      <c r="BZ66" s="234"/>
      <c r="CA66" s="234"/>
      <c r="CB66" s="234"/>
      <c r="CC66" s="234"/>
      <c r="CD66" s="234"/>
      <c r="CE66" s="234"/>
      <c r="CF66" s="234"/>
      <c r="CG66" s="234"/>
      <c r="CH66" s="234"/>
      <c r="CI66" s="234"/>
      <c r="CJ66" s="234"/>
      <c r="CK66" s="234"/>
      <c r="CL66" s="234"/>
      <c r="CM66" s="234"/>
      <c r="CN66" s="234"/>
      <c r="CO66" s="234"/>
      <c r="CP66" s="234"/>
      <c r="CQ66" s="234"/>
      <c r="CR66" s="234"/>
      <c r="CS66" s="234"/>
      <c r="CT66" s="234"/>
      <c r="CU66" s="234"/>
      <c r="CV66" s="234"/>
      <c r="CW66" s="234"/>
      <c r="CX66" s="234"/>
      <c r="CY66" s="234"/>
      <c r="CZ66" s="234"/>
      <c r="DA66" s="234"/>
      <c r="DB66" s="234"/>
      <c r="DC66" s="234"/>
      <c r="DD66" s="234"/>
      <c r="DE66" s="234"/>
      <c r="DF66" s="234"/>
      <c r="DG66" s="234"/>
      <c r="DH66" s="234"/>
      <c r="DI66" s="234"/>
      <c r="DJ66" s="234"/>
      <c r="DK66" s="234"/>
      <c r="DL66" s="234"/>
      <c r="DM66" s="234"/>
      <c r="DN66" s="234"/>
      <c r="DO66" s="234"/>
      <c r="DP66" s="234"/>
      <c r="DQ66" s="234"/>
      <c r="DR66" s="234"/>
      <c r="DS66" s="234"/>
      <c r="DT66" s="234"/>
      <c r="DU66" s="234"/>
      <c r="DV66" s="234"/>
      <c r="DW66" s="234"/>
      <c r="DX66" s="234"/>
      <c r="DY66" s="234"/>
      <c r="DZ66" s="234"/>
      <c r="EA66" s="234"/>
    </row>
    <row r="67" spans="1:131" s="235" customFormat="1" ht="14.95" hidden="1" customHeight="1">
      <c r="A67" s="230" t="s">
        <v>432</v>
      </c>
      <c r="B67" s="230"/>
      <c r="C67" s="230"/>
      <c r="D67" s="230"/>
      <c r="E67" s="230" t="s">
        <v>146</v>
      </c>
      <c r="F67" s="230" t="s">
        <v>146</v>
      </c>
      <c r="G67" s="230"/>
      <c r="H67" s="230"/>
      <c r="I67" s="230"/>
      <c r="J67" s="230" t="s">
        <v>262</v>
      </c>
      <c r="K67" s="230" t="s">
        <v>254</v>
      </c>
      <c r="L67" s="230" t="s">
        <v>173</v>
      </c>
      <c r="M67" s="425">
        <v>0</v>
      </c>
      <c r="N67" s="425">
        <v>0</v>
      </c>
      <c r="O67" s="425">
        <v>0</v>
      </c>
      <c r="P67" s="425">
        <v>0</v>
      </c>
      <c r="Q67" s="425">
        <v>0</v>
      </c>
      <c r="R67" s="425">
        <v>0</v>
      </c>
      <c r="S67" s="425">
        <v>0</v>
      </c>
      <c r="T67" s="425">
        <v>0</v>
      </c>
      <c r="U67" s="425">
        <v>0</v>
      </c>
      <c r="V67" s="425">
        <v>0</v>
      </c>
      <c r="W67" s="234"/>
      <c r="X67" s="234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4"/>
      <c r="BC67" s="234"/>
      <c r="BD67" s="234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4"/>
      <c r="BP67" s="234"/>
      <c r="BQ67" s="234"/>
      <c r="BR67" s="234"/>
      <c r="BS67" s="234"/>
      <c r="BT67" s="234"/>
      <c r="BU67" s="234"/>
      <c r="BV67" s="234"/>
      <c r="BW67" s="234"/>
      <c r="BX67" s="234"/>
      <c r="BY67" s="234"/>
      <c r="BZ67" s="234"/>
      <c r="CA67" s="234"/>
      <c r="CB67" s="234"/>
      <c r="CC67" s="234"/>
      <c r="CD67" s="234"/>
      <c r="CE67" s="234"/>
      <c r="CF67" s="234"/>
      <c r="CG67" s="234"/>
      <c r="CH67" s="234"/>
      <c r="CI67" s="234"/>
      <c r="CJ67" s="234"/>
      <c r="CK67" s="234"/>
      <c r="CL67" s="234"/>
      <c r="CM67" s="234"/>
      <c r="CN67" s="234"/>
      <c r="CO67" s="234"/>
      <c r="CP67" s="234"/>
      <c r="CQ67" s="234"/>
      <c r="CR67" s="234"/>
      <c r="CS67" s="234"/>
      <c r="CT67" s="234"/>
      <c r="CU67" s="234"/>
      <c r="CV67" s="234"/>
      <c r="CW67" s="234"/>
      <c r="CX67" s="234"/>
      <c r="CY67" s="234"/>
      <c r="CZ67" s="234"/>
      <c r="DA67" s="234"/>
      <c r="DB67" s="234"/>
      <c r="DC67" s="234"/>
      <c r="DD67" s="234"/>
      <c r="DE67" s="234"/>
      <c r="DF67" s="234"/>
      <c r="DG67" s="234"/>
      <c r="DH67" s="234"/>
      <c r="DI67" s="234"/>
      <c r="DJ67" s="234"/>
      <c r="DK67" s="234"/>
      <c r="DL67" s="234"/>
      <c r="DM67" s="234"/>
      <c r="DN67" s="234"/>
      <c r="DO67" s="234"/>
      <c r="DP67" s="234"/>
      <c r="DQ67" s="234"/>
      <c r="DR67" s="234"/>
      <c r="DS67" s="234"/>
      <c r="DT67" s="234"/>
      <c r="DU67" s="234"/>
      <c r="DV67" s="234"/>
      <c r="DW67" s="234"/>
      <c r="DX67" s="234"/>
      <c r="DY67" s="234"/>
      <c r="DZ67" s="234"/>
      <c r="EA67" s="234"/>
    </row>
    <row r="68" spans="1:131" s="235" customFormat="1" ht="14.95" hidden="1" customHeight="1">
      <c r="A68" s="230" t="s">
        <v>245</v>
      </c>
      <c r="B68" s="230"/>
      <c r="C68" s="230"/>
      <c r="D68" s="230"/>
      <c r="E68" s="230" t="s">
        <v>146</v>
      </c>
      <c r="F68" s="230" t="s">
        <v>146</v>
      </c>
      <c r="G68" s="230"/>
      <c r="H68" s="230"/>
      <c r="I68" s="230"/>
      <c r="J68" s="230" t="s">
        <v>246</v>
      </c>
      <c r="K68" s="230" t="s">
        <v>237</v>
      </c>
      <c r="L68" s="230" t="s">
        <v>165</v>
      </c>
      <c r="M68" s="425">
        <v>0</v>
      </c>
      <c r="N68" s="425">
        <v>0</v>
      </c>
      <c r="O68" s="425">
        <v>0</v>
      </c>
      <c r="P68" s="425">
        <v>0</v>
      </c>
      <c r="Q68" s="425">
        <v>0</v>
      </c>
      <c r="R68" s="425">
        <v>0</v>
      </c>
      <c r="S68" s="425">
        <v>0</v>
      </c>
      <c r="T68" s="425">
        <v>0</v>
      </c>
      <c r="U68" s="425">
        <v>0</v>
      </c>
      <c r="V68" s="425">
        <v>0</v>
      </c>
      <c r="W68" s="234"/>
      <c r="X68" s="234"/>
      <c r="Y68" s="234"/>
      <c r="Z68" s="234"/>
      <c r="AA68" s="234"/>
      <c r="AB68" s="234"/>
      <c r="AC68" s="234"/>
      <c r="AD68" s="234"/>
      <c r="AE68" s="234"/>
      <c r="AF68" s="234"/>
      <c r="AG68" s="234"/>
      <c r="AH68" s="234"/>
      <c r="AI68" s="234"/>
      <c r="AJ68" s="234"/>
      <c r="AK68" s="234"/>
      <c r="AL68" s="234"/>
      <c r="AM68" s="234"/>
      <c r="AN68" s="234"/>
      <c r="AO68" s="234"/>
      <c r="AP68" s="234"/>
      <c r="AQ68" s="234"/>
      <c r="AR68" s="234"/>
      <c r="AS68" s="234"/>
      <c r="AT68" s="234"/>
      <c r="AU68" s="234"/>
      <c r="AV68" s="234"/>
      <c r="AW68" s="234"/>
      <c r="AX68" s="234"/>
      <c r="AY68" s="234"/>
      <c r="AZ68" s="234"/>
      <c r="BA68" s="234"/>
      <c r="BB68" s="234"/>
      <c r="BC68" s="234"/>
      <c r="BD68" s="234"/>
      <c r="BE68" s="234"/>
      <c r="BF68" s="234"/>
      <c r="BG68" s="234"/>
      <c r="BH68" s="234"/>
      <c r="BI68" s="234"/>
      <c r="BJ68" s="234"/>
      <c r="BK68" s="234"/>
      <c r="BL68" s="234"/>
      <c r="BM68" s="234"/>
      <c r="BN68" s="234"/>
      <c r="BO68" s="234"/>
      <c r="BP68" s="234"/>
      <c r="BQ68" s="234"/>
      <c r="BR68" s="234"/>
      <c r="BS68" s="234"/>
      <c r="BT68" s="234"/>
      <c r="BU68" s="234"/>
      <c r="BV68" s="234"/>
      <c r="BW68" s="234"/>
      <c r="BX68" s="234"/>
      <c r="BY68" s="234"/>
      <c r="BZ68" s="234"/>
      <c r="CA68" s="234"/>
      <c r="CB68" s="234"/>
      <c r="CC68" s="234"/>
      <c r="CD68" s="234"/>
      <c r="CE68" s="234"/>
      <c r="CF68" s="234"/>
      <c r="CG68" s="234"/>
      <c r="CH68" s="234"/>
      <c r="CI68" s="234"/>
      <c r="CJ68" s="234"/>
      <c r="CK68" s="234"/>
      <c r="CL68" s="234"/>
      <c r="CM68" s="234"/>
      <c r="CN68" s="234"/>
      <c r="CO68" s="234"/>
      <c r="CP68" s="234"/>
      <c r="CQ68" s="234"/>
      <c r="CR68" s="234"/>
      <c r="CS68" s="234"/>
      <c r="CT68" s="234"/>
      <c r="CU68" s="234"/>
      <c r="CV68" s="234"/>
      <c r="CW68" s="234"/>
      <c r="CX68" s="234"/>
      <c r="CY68" s="234"/>
      <c r="CZ68" s="234"/>
      <c r="DA68" s="234"/>
      <c r="DB68" s="234"/>
      <c r="DC68" s="234"/>
      <c r="DD68" s="234"/>
      <c r="DE68" s="234"/>
      <c r="DF68" s="234"/>
      <c r="DG68" s="234"/>
      <c r="DH68" s="234"/>
      <c r="DI68" s="234"/>
      <c r="DJ68" s="234"/>
      <c r="DK68" s="234"/>
      <c r="DL68" s="234"/>
      <c r="DM68" s="234"/>
      <c r="DN68" s="234"/>
      <c r="DO68" s="234"/>
      <c r="DP68" s="234"/>
      <c r="DQ68" s="234"/>
      <c r="DR68" s="234"/>
      <c r="DS68" s="234"/>
      <c r="DT68" s="234"/>
      <c r="DU68" s="234"/>
      <c r="DV68" s="234"/>
      <c r="DW68" s="234"/>
      <c r="DX68" s="234"/>
      <c r="DY68" s="234"/>
      <c r="DZ68" s="234"/>
      <c r="EA68" s="234"/>
    </row>
    <row r="69" spans="1:131" s="235" customFormat="1" ht="14.95" hidden="1" customHeight="1">
      <c r="A69" s="230" t="s">
        <v>247</v>
      </c>
      <c r="B69" s="230"/>
      <c r="C69" s="230"/>
      <c r="D69" s="230"/>
      <c r="E69" s="230" t="s">
        <v>146</v>
      </c>
      <c r="F69" s="230" t="s">
        <v>146</v>
      </c>
      <c r="G69" s="230"/>
      <c r="H69" s="230"/>
      <c r="I69" s="230"/>
      <c r="J69" s="230" t="s">
        <v>248</v>
      </c>
      <c r="K69" s="230" t="s">
        <v>237</v>
      </c>
      <c r="L69" s="230" t="s">
        <v>165</v>
      </c>
      <c r="M69" s="425">
        <v>0</v>
      </c>
      <c r="N69" s="425">
        <v>0</v>
      </c>
      <c r="O69" s="425">
        <v>0</v>
      </c>
      <c r="P69" s="425">
        <v>0</v>
      </c>
      <c r="Q69" s="425">
        <v>0</v>
      </c>
      <c r="R69" s="425">
        <v>0</v>
      </c>
      <c r="S69" s="425">
        <v>0</v>
      </c>
      <c r="T69" s="425">
        <v>0</v>
      </c>
      <c r="U69" s="425">
        <v>0</v>
      </c>
      <c r="V69" s="425">
        <v>0</v>
      </c>
      <c r="W69" s="234"/>
      <c r="X69" s="234"/>
      <c r="Y69" s="234"/>
      <c r="Z69" s="234"/>
      <c r="AA69" s="234"/>
      <c r="AB69" s="234"/>
      <c r="AC69" s="234"/>
      <c r="AD69" s="234"/>
      <c r="AE69" s="234"/>
      <c r="AF69" s="234"/>
      <c r="AG69" s="234"/>
      <c r="AH69" s="234"/>
      <c r="AI69" s="234"/>
      <c r="AJ69" s="234"/>
      <c r="AK69" s="234"/>
      <c r="AL69" s="234"/>
      <c r="AM69" s="234"/>
      <c r="AN69" s="234"/>
      <c r="AO69" s="234"/>
      <c r="AP69" s="234"/>
      <c r="AQ69" s="234"/>
      <c r="AR69" s="234"/>
      <c r="AS69" s="234"/>
      <c r="AT69" s="234"/>
      <c r="AU69" s="234"/>
      <c r="AV69" s="234"/>
      <c r="AW69" s="234"/>
      <c r="AX69" s="234"/>
      <c r="AY69" s="234"/>
      <c r="AZ69" s="234"/>
      <c r="BA69" s="234"/>
      <c r="BB69" s="234"/>
      <c r="BC69" s="234"/>
      <c r="BD69" s="234"/>
      <c r="BE69" s="234"/>
      <c r="BF69" s="234"/>
      <c r="BG69" s="234"/>
      <c r="BH69" s="234"/>
      <c r="BI69" s="234"/>
      <c r="BJ69" s="234"/>
      <c r="BK69" s="234"/>
      <c r="BL69" s="234"/>
      <c r="BM69" s="234"/>
      <c r="BN69" s="234"/>
      <c r="BO69" s="234"/>
      <c r="BP69" s="234"/>
      <c r="BQ69" s="234"/>
      <c r="BR69" s="234"/>
      <c r="BS69" s="234"/>
      <c r="BT69" s="234"/>
      <c r="BU69" s="234"/>
      <c r="BV69" s="234"/>
      <c r="BW69" s="234"/>
      <c r="BX69" s="234"/>
      <c r="BY69" s="234"/>
      <c r="BZ69" s="234"/>
      <c r="CA69" s="234"/>
      <c r="CB69" s="234"/>
      <c r="CC69" s="234"/>
      <c r="CD69" s="234"/>
      <c r="CE69" s="234"/>
      <c r="CF69" s="234"/>
      <c r="CG69" s="234"/>
      <c r="CH69" s="234"/>
      <c r="CI69" s="234"/>
      <c r="CJ69" s="234"/>
      <c r="CK69" s="234"/>
      <c r="CL69" s="234"/>
      <c r="CM69" s="234"/>
      <c r="CN69" s="234"/>
      <c r="CO69" s="234"/>
      <c r="CP69" s="234"/>
      <c r="CQ69" s="234"/>
      <c r="CR69" s="234"/>
      <c r="CS69" s="234"/>
      <c r="CT69" s="234"/>
      <c r="CU69" s="234"/>
      <c r="CV69" s="234"/>
      <c r="CW69" s="234"/>
      <c r="CX69" s="234"/>
      <c r="CY69" s="234"/>
      <c r="CZ69" s="234"/>
      <c r="DA69" s="234"/>
      <c r="DB69" s="234"/>
      <c r="DC69" s="234"/>
      <c r="DD69" s="234"/>
      <c r="DE69" s="234"/>
      <c r="DF69" s="234"/>
      <c r="DG69" s="234"/>
      <c r="DH69" s="234"/>
      <c r="DI69" s="234"/>
      <c r="DJ69" s="234"/>
      <c r="DK69" s="234"/>
      <c r="DL69" s="234"/>
      <c r="DM69" s="234"/>
      <c r="DN69" s="234"/>
      <c r="DO69" s="234"/>
      <c r="DP69" s="234"/>
      <c r="DQ69" s="234"/>
      <c r="DR69" s="234"/>
      <c r="DS69" s="234"/>
      <c r="DT69" s="234"/>
      <c r="DU69" s="234"/>
      <c r="DV69" s="234"/>
      <c r="DW69" s="234"/>
      <c r="DX69" s="234"/>
      <c r="DY69" s="234"/>
      <c r="DZ69" s="234"/>
      <c r="EA69" s="234"/>
    </row>
    <row r="70" spans="1:131" s="235" customFormat="1" ht="14.95" hidden="1" customHeight="1">
      <c r="A70" s="230" t="s">
        <v>249</v>
      </c>
      <c r="B70" s="230"/>
      <c r="C70" s="230"/>
      <c r="D70" s="230"/>
      <c r="E70" s="230" t="s">
        <v>146</v>
      </c>
      <c r="F70" s="230" t="s">
        <v>146</v>
      </c>
      <c r="G70" s="230"/>
      <c r="H70" s="230"/>
      <c r="I70" s="230"/>
      <c r="J70" s="230" t="s">
        <v>236</v>
      </c>
      <c r="K70" s="230" t="s">
        <v>237</v>
      </c>
      <c r="L70" s="230" t="s">
        <v>165</v>
      </c>
      <c r="M70" s="425">
        <v>0</v>
      </c>
      <c r="N70" s="425">
        <v>0</v>
      </c>
      <c r="O70" s="425">
        <v>0</v>
      </c>
      <c r="P70" s="425">
        <v>0</v>
      </c>
      <c r="Q70" s="425">
        <v>0</v>
      </c>
      <c r="R70" s="425">
        <v>0</v>
      </c>
      <c r="S70" s="425">
        <v>0</v>
      </c>
      <c r="T70" s="425">
        <v>0</v>
      </c>
      <c r="U70" s="425">
        <v>0</v>
      </c>
      <c r="V70" s="425">
        <v>0</v>
      </c>
      <c r="W70" s="234"/>
      <c r="X70" s="234"/>
      <c r="Y70" s="234"/>
      <c r="Z70" s="234"/>
      <c r="AA70" s="234"/>
      <c r="AB70" s="234"/>
      <c r="AC70" s="234"/>
      <c r="AD70" s="234"/>
      <c r="AE70" s="234"/>
      <c r="AF70" s="234"/>
      <c r="AG70" s="234"/>
      <c r="AH70" s="234"/>
      <c r="AI70" s="234"/>
      <c r="AJ70" s="234"/>
      <c r="AK70" s="234"/>
      <c r="AL70" s="234"/>
      <c r="AM70" s="234"/>
      <c r="AN70" s="234"/>
      <c r="AO70" s="234"/>
      <c r="AP70" s="234"/>
      <c r="AQ70" s="234"/>
      <c r="AR70" s="234"/>
      <c r="AS70" s="234"/>
      <c r="AT70" s="234"/>
      <c r="AU70" s="234"/>
      <c r="AV70" s="234"/>
      <c r="AW70" s="234"/>
      <c r="AX70" s="234"/>
      <c r="AY70" s="234"/>
      <c r="AZ70" s="234"/>
      <c r="BA70" s="234"/>
      <c r="BB70" s="234"/>
      <c r="BC70" s="234"/>
      <c r="BD70" s="234"/>
      <c r="BE70" s="234"/>
      <c r="BF70" s="234"/>
      <c r="BG70" s="234"/>
      <c r="BH70" s="234"/>
      <c r="BI70" s="234"/>
      <c r="BJ70" s="234"/>
      <c r="BK70" s="234"/>
      <c r="BL70" s="234"/>
      <c r="BM70" s="234"/>
      <c r="BN70" s="234"/>
      <c r="BO70" s="234"/>
      <c r="BP70" s="234"/>
      <c r="BQ70" s="234"/>
      <c r="BR70" s="234"/>
      <c r="BS70" s="234"/>
      <c r="BT70" s="234"/>
      <c r="BU70" s="234"/>
      <c r="BV70" s="234"/>
      <c r="BW70" s="234"/>
      <c r="BX70" s="234"/>
      <c r="BY70" s="234"/>
      <c r="BZ70" s="234"/>
      <c r="CA70" s="234"/>
      <c r="CB70" s="234"/>
      <c r="CC70" s="234"/>
      <c r="CD70" s="234"/>
      <c r="CE70" s="234"/>
      <c r="CF70" s="234"/>
      <c r="CG70" s="234"/>
      <c r="CH70" s="234"/>
      <c r="CI70" s="234"/>
      <c r="CJ70" s="234"/>
      <c r="CK70" s="234"/>
      <c r="CL70" s="234"/>
      <c r="CM70" s="234"/>
      <c r="CN70" s="234"/>
      <c r="CO70" s="234"/>
      <c r="CP70" s="234"/>
      <c r="CQ70" s="234"/>
      <c r="CR70" s="234"/>
      <c r="CS70" s="234"/>
      <c r="CT70" s="234"/>
      <c r="CU70" s="234"/>
      <c r="CV70" s="234"/>
      <c r="CW70" s="234"/>
      <c r="CX70" s="234"/>
      <c r="CY70" s="234"/>
      <c r="CZ70" s="234"/>
      <c r="DA70" s="234"/>
      <c r="DB70" s="234"/>
      <c r="DC70" s="234"/>
      <c r="DD70" s="234"/>
      <c r="DE70" s="234"/>
      <c r="DF70" s="234"/>
      <c r="DG70" s="234"/>
      <c r="DH70" s="234"/>
      <c r="DI70" s="234"/>
      <c r="DJ70" s="234"/>
      <c r="DK70" s="234"/>
      <c r="DL70" s="234"/>
      <c r="DM70" s="234"/>
      <c r="DN70" s="234"/>
      <c r="DO70" s="234"/>
      <c r="DP70" s="234"/>
      <c r="DQ70" s="234"/>
      <c r="DR70" s="234"/>
      <c r="DS70" s="234"/>
      <c r="DT70" s="234"/>
      <c r="DU70" s="234"/>
      <c r="DV70" s="234"/>
      <c r="DW70" s="234"/>
      <c r="DX70" s="234"/>
      <c r="DY70" s="234"/>
      <c r="DZ70" s="234"/>
      <c r="EA70" s="234"/>
    </row>
    <row r="71" spans="1:131" s="235" customFormat="1" ht="14.95" hidden="1" customHeight="1">
      <c r="A71" s="230" t="s">
        <v>250</v>
      </c>
      <c r="B71" s="230"/>
      <c r="C71" s="230"/>
      <c r="D71" s="230"/>
      <c r="E71" s="230" t="s">
        <v>146</v>
      </c>
      <c r="F71" s="230" t="s">
        <v>146</v>
      </c>
      <c r="G71" s="230"/>
      <c r="H71" s="230"/>
      <c r="I71" s="230"/>
      <c r="J71" s="230" t="s">
        <v>236</v>
      </c>
      <c r="K71" s="230" t="s">
        <v>237</v>
      </c>
      <c r="L71" s="230" t="s">
        <v>165</v>
      </c>
      <c r="M71" s="425">
        <v>0</v>
      </c>
      <c r="N71" s="425">
        <v>0</v>
      </c>
      <c r="O71" s="425">
        <v>0</v>
      </c>
      <c r="P71" s="425">
        <v>0</v>
      </c>
      <c r="Q71" s="425">
        <v>0</v>
      </c>
      <c r="R71" s="425">
        <v>0</v>
      </c>
      <c r="S71" s="425">
        <v>0</v>
      </c>
      <c r="T71" s="425">
        <v>0</v>
      </c>
      <c r="U71" s="425">
        <v>0</v>
      </c>
      <c r="V71" s="425">
        <v>0</v>
      </c>
      <c r="W71" s="234"/>
      <c r="X71" s="234"/>
      <c r="Y71" s="234"/>
      <c r="Z71" s="234"/>
      <c r="AA71" s="234"/>
      <c r="AB71" s="234"/>
      <c r="AC71" s="234"/>
      <c r="AD71" s="234"/>
      <c r="AE71" s="234"/>
      <c r="AF71" s="234"/>
      <c r="AG71" s="234"/>
      <c r="AH71" s="234"/>
      <c r="AI71" s="234"/>
      <c r="AJ71" s="234"/>
      <c r="AK71" s="234"/>
      <c r="AL71" s="234"/>
      <c r="AM71" s="234"/>
      <c r="AN71" s="234"/>
      <c r="AO71" s="234"/>
      <c r="AP71" s="234"/>
      <c r="AQ71" s="234"/>
      <c r="AR71" s="234"/>
      <c r="AS71" s="234"/>
      <c r="AT71" s="234"/>
      <c r="AU71" s="234"/>
      <c r="AV71" s="234"/>
      <c r="AW71" s="234"/>
      <c r="AX71" s="234"/>
      <c r="AY71" s="234"/>
      <c r="AZ71" s="234"/>
      <c r="BA71" s="234"/>
      <c r="BB71" s="234"/>
      <c r="BC71" s="234"/>
      <c r="BD71" s="234"/>
      <c r="BE71" s="234"/>
      <c r="BF71" s="234"/>
      <c r="BG71" s="234"/>
      <c r="BH71" s="234"/>
      <c r="BI71" s="234"/>
      <c r="BJ71" s="234"/>
      <c r="BK71" s="234"/>
      <c r="BL71" s="234"/>
      <c r="BM71" s="234"/>
      <c r="BN71" s="234"/>
      <c r="BO71" s="234"/>
      <c r="BP71" s="234"/>
      <c r="BQ71" s="234"/>
      <c r="BR71" s="234"/>
      <c r="BS71" s="234"/>
      <c r="BT71" s="234"/>
      <c r="BU71" s="234"/>
      <c r="BV71" s="234"/>
      <c r="BW71" s="234"/>
      <c r="BX71" s="234"/>
      <c r="BY71" s="234"/>
      <c r="BZ71" s="234"/>
      <c r="CA71" s="234"/>
      <c r="CB71" s="234"/>
      <c r="CC71" s="234"/>
      <c r="CD71" s="234"/>
      <c r="CE71" s="234"/>
      <c r="CF71" s="234"/>
      <c r="CG71" s="234"/>
      <c r="CH71" s="234"/>
      <c r="CI71" s="234"/>
      <c r="CJ71" s="234"/>
      <c r="CK71" s="234"/>
      <c r="CL71" s="234"/>
      <c r="CM71" s="234"/>
      <c r="CN71" s="234"/>
      <c r="CO71" s="234"/>
      <c r="CP71" s="234"/>
      <c r="CQ71" s="234"/>
      <c r="CR71" s="234"/>
      <c r="CS71" s="234"/>
      <c r="CT71" s="234"/>
      <c r="CU71" s="234"/>
      <c r="CV71" s="234"/>
      <c r="CW71" s="234"/>
      <c r="CX71" s="234"/>
      <c r="CY71" s="234"/>
      <c r="CZ71" s="234"/>
      <c r="DA71" s="234"/>
      <c r="DB71" s="234"/>
      <c r="DC71" s="234"/>
      <c r="DD71" s="234"/>
      <c r="DE71" s="234"/>
      <c r="DF71" s="234"/>
      <c r="DG71" s="234"/>
      <c r="DH71" s="234"/>
      <c r="DI71" s="234"/>
      <c r="DJ71" s="234"/>
      <c r="DK71" s="234"/>
      <c r="DL71" s="234"/>
      <c r="DM71" s="234"/>
      <c r="DN71" s="234"/>
      <c r="DO71" s="234"/>
      <c r="DP71" s="234"/>
      <c r="DQ71" s="234"/>
      <c r="DR71" s="234"/>
      <c r="DS71" s="234"/>
      <c r="DT71" s="234"/>
      <c r="DU71" s="234"/>
      <c r="DV71" s="234"/>
      <c r="DW71" s="234"/>
      <c r="DX71" s="234"/>
      <c r="DY71" s="234"/>
      <c r="DZ71" s="234"/>
      <c r="EA71" s="234"/>
    </row>
    <row r="72" spans="1:131" s="235" customFormat="1" ht="14.95" customHeight="1">
      <c r="A72" s="230" t="s">
        <v>251</v>
      </c>
      <c r="B72" s="230"/>
      <c r="C72" s="230"/>
      <c r="D72" s="230"/>
      <c r="E72" s="230" t="s">
        <v>146</v>
      </c>
      <c r="F72" s="230" t="s">
        <v>146</v>
      </c>
      <c r="G72" s="230"/>
      <c r="H72" s="230"/>
      <c r="I72" s="230"/>
      <c r="J72" s="230" t="s">
        <v>236</v>
      </c>
      <c r="K72" s="230" t="s">
        <v>237</v>
      </c>
      <c r="L72" s="230" t="s">
        <v>165</v>
      </c>
      <c r="M72" s="425">
        <v>0</v>
      </c>
      <c r="N72" s="425">
        <v>0</v>
      </c>
      <c r="O72" s="425">
        <v>0</v>
      </c>
      <c r="P72" s="425">
        <v>0</v>
      </c>
      <c r="Q72" s="425">
        <v>0</v>
      </c>
      <c r="R72" s="425">
        <v>0</v>
      </c>
      <c r="S72" s="425">
        <v>0</v>
      </c>
      <c r="T72" s="425">
        <v>0</v>
      </c>
      <c r="U72" s="425">
        <v>0</v>
      </c>
      <c r="V72" s="425">
        <v>0</v>
      </c>
      <c r="W72" s="234"/>
      <c r="X72" s="234"/>
      <c r="Y72" s="234"/>
      <c r="Z72" s="234"/>
      <c r="AA72" s="234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234"/>
      <c r="AM72" s="234"/>
      <c r="AN72" s="234"/>
      <c r="AO72" s="234"/>
      <c r="AP72" s="234"/>
      <c r="AQ72" s="234"/>
      <c r="AR72" s="234"/>
      <c r="AS72" s="234"/>
      <c r="AT72" s="234"/>
      <c r="AU72" s="234"/>
      <c r="AV72" s="234"/>
      <c r="AW72" s="234"/>
      <c r="AX72" s="234"/>
      <c r="AY72" s="234"/>
      <c r="AZ72" s="234"/>
      <c r="BA72" s="234"/>
      <c r="BB72" s="234"/>
      <c r="BC72" s="234"/>
      <c r="BD72" s="234"/>
      <c r="BE72" s="234"/>
      <c r="BF72" s="234"/>
      <c r="BG72" s="234"/>
      <c r="BH72" s="234"/>
      <c r="BI72" s="234"/>
      <c r="BJ72" s="234"/>
      <c r="BK72" s="234"/>
      <c r="BL72" s="234"/>
      <c r="BM72" s="234"/>
      <c r="BN72" s="234"/>
      <c r="BO72" s="234"/>
      <c r="BP72" s="234"/>
      <c r="BQ72" s="234"/>
      <c r="BR72" s="234"/>
      <c r="BS72" s="234"/>
      <c r="BT72" s="234"/>
      <c r="BU72" s="234"/>
      <c r="BV72" s="234"/>
      <c r="BW72" s="234"/>
      <c r="BX72" s="234"/>
      <c r="BY72" s="234"/>
      <c r="BZ72" s="234"/>
      <c r="CA72" s="234"/>
      <c r="CB72" s="234"/>
      <c r="CC72" s="234"/>
      <c r="CD72" s="234"/>
      <c r="CE72" s="234"/>
      <c r="CF72" s="234"/>
      <c r="CG72" s="234"/>
      <c r="CH72" s="234"/>
      <c r="CI72" s="234"/>
      <c r="CJ72" s="234"/>
      <c r="CK72" s="234"/>
      <c r="CL72" s="234"/>
      <c r="CM72" s="234"/>
      <c r="CN72" s="234"/>
      <c r="CO72" s="234"/>
      <c r="CP72" s="234"/>
      <c r="CQ72" s="234"/>
      <c r="CR72" s="234"/>
      <c r="CS72" s="234"/>
      <c r="CT72" s="234"/>
      <c r="CU72" s="234"/>
      <c r="CV72" s="234"/>
      <c r="CW72" s="234"/>
      <c r="CX72" s="234"/>
      <c r="CY72" s="234"/>
      <c r="CZ72" s="234"/>
      <c r="DA72" s="234"/>
      <c r="DB72" s="234"/>
      <c r="DC72" s="234"/>
      <c r="DD72" s="234"/>
      <c r="DE72" s="234"/>
      <c r="DF72" s="234"/>
      <c r="DG72" s="234"/>
      <c r="DH72" s="234"/>
      <c r="DI72" s="234"/>
      <c r="DJ72" s="234"/>
      <c r="DK72" s="234"/>
      <c r="DL72" s="234"/>
      <c r="DM72" s="234"/>
      <c r="DN72" s="234"/>
      <c r="DO72" s="234"/>
      <c r="DP72" s="234"/>
      <c r="DQ72" s="234"/>
      <c r="DR72" s="234"/>
      <c r="DS72" s="234"/>
      <c r="DT72" s="234"/>
      <c r="DU72" s="234"/>
      <c r="DV72" s="234"/>
      <c r="DW72" s="234"/>
      <c r="DX72" s="234"/>
      <c r="DY72" s="234"/>
      <c r="DZ72" s="234"/>
      <c r="EA72" s="234"/>
    </row>
    <row r="73" spans="1:131" s="235" customFormat="1" ht="14.95" customHeight="1">
      <c r="A73" s="230" t="s">
        <v>252</v>
      </c>
      <c r="B73" s="230"/>
      <c r="C73" s="230"/>
      <c r="D73" s="230"/>
      <c r="E73" s="230" t="s">
        <v>146</v>
      </c>
      <c r="F73" s="230" t="s">
        <v>146</v>
      </c>
      <c r="G73" s="230"/>
      <c r="H73" s="230"/>
      <c r="I73" s="230"/>
      <c r="J73" s="230" t="s">
        <v>253</v>
      </c>
      <c r="K73" s="230" t="s">
        <v>254</v>
      </c>
      <c r="L73" s="230" t="s">
        <v>173</v>
      </c>
      <c r="M73" s="425">
        <v>0</v>
      </c>
      <c r="N73" s="425">
        <v>0</v>
      </c>
      <c r="O73" s="425">
        <v>0</v>
      </c>
      <c r="P73" s="425">
        <v>0</v>
      </c>
      <c r="Q73" s="425">
        <v>0</v>
      </c>
      <c r="R73" s="425">
        <v>0</v>
      </c>
      <c r="S73" s="425">
        <v>0</v>
      </c>
      <c r="T73" s="425">
        <v>0</v>
      </c>
      <c r="U73" s="425">
        <v>0</v>
      </c>
      <c r="V73" s="425">
        <v>0</v>
      </c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34"/>
      <c r="AJ73" s="234"/>
      <c r="AK73" s="234"/>
      <c r="AL73" s="234"/>
      <c r="AM73" s="234"/>
      <c r="AN73" s="234"/>
      <c r="AO73" s="234"/>
      <c r="AP73" s="234"/>
      <c r="AQ73" s="234"/>
      <c r="AR73" s="234"/>
      <c r="AS73" s="234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4"/>
      <c r="BP73" s="234"/>
      <c r="BQ73" s="234"/>
      <c r="BR73" s="234"/>
      <c r="BS73" s="234"/>
      <c r="BT73" s="234"/>
      <c r="BU73" s="234"/>
      <c r="BV73" s="234"/>
      <c r="BW73" s="234"/>
      <c r="BX73" s="234"/>
      <c r="BY73" s="234"/>
      <c r="BZ73" s="234"/>
      <c r="CA73" s="234"/>
      <c r="CB73" s="234"/>
      <c r="CC73" s="234"/>
      <c r="CD73" s="234"/>
      <c r="CE73" s="234"/>
      <c r="CF73" s="234"/>
      <c r="CG73" s="234"/>
      <c r="CH73" s="234"/>
      <c r="CI73" s="234"/>
      <c r="CJ73" s="234"/>
      <c r="CK73" s="234"/>
      <c r="CL73" s="234"/>
      <c r="CM73" s="234"/>
      <c r="CN73" s="234"/>
      <c r="CO73" s="234"/>
      <c r="CP73" s="234"/>
      <c r="CQ73" s="234"/>
      <c r="CR73" s="234"/>
      <c r="CS73" s="234"/>
      <c r="CT73" s="234"/>
      <c r="CU73" s="234"/>
      <c r="CV73" s="234"/>
      <c r="CW73" s="234"/>
      <c r="CX73" s="234"/>
      <c r="CY73" s="234"/>
      <c r="CZ73" s="234"/>
      <c r="DA73" s="234"/>
      <c r="DB73" s="234"/>
      <c r="DC73" s="234"/>
      <c r="DD73" s="234"/>
      <c r="DE73" s="234"/>
      <c r="DF73" s="234"/>
      <c r="DG73" s="234"/>
      <c r="DH73" s="234"/>
      <c r="DI73" s="234"/>
      <c r="DJ73" s="234"/>
      <c r="DK73" s="234"/>
      <c r="DL73" s="234"/>
      <c r="DM73" s="234"/>
      <c r="DN73" s="234"/>
      <c r="DO73" s="234"/>
      <c r="DP73" s="234"/>
      <c r="DQ73" s="234"/>
      <c r="DR73" s="234"/>
      <c r="DS73" s="234"/>
      <c r="DT73" s="234"/>
      <c r="DU73" s="234"/>
      <c r="DV73" s="234"/>
      <c r="DW73" s="234"/>
      <c r="DX73" s="234"/>
      <c r="DY73" s="234"/>
      <c r="DZ73" s="234"/>
      <c r="EA73" s="234"/>
    </row>
    <row r="74" spans="1:131" s="235" customFormat="1" ht="14.95" customHeight="1">
      <c r="A74" s="230" t="s">
        <v>256</v>
      </c>
      <c r="B74" s="230"/>
      <c r="C74" s="230"/>
      <c r="D74" s="230"/>
      <c r="E74" s="230" t="s">
        <v>146</v>
      </c>
      <c r="F74" s="230" t="s">
        <v>146</v>
      </c>
      <c r="G74" s="230"/>
      <c r="H74" s="230"/>
      <c r="I74" s="230"/>
      <c r="J74" s="230" t="s">
        <v>257</v>
      </c>
      <c r="K74" s="230" t="s">
        <v>254</v>
      </c>
      <c r="L74" s="230" t="s">
        <v>173</v>
      </c>
      <c r="M74" s="425">
        <v>0</v>
      </c>
      <c r="N74" s="425">
        <v>0</v>
      </c>
      <c r="O74" s="425">
        <v>0</v>
      </c>
      <c r="P74" s="425">
        <v>0</v>
      </c>
      <c r="Q74" s="425">
        <v>0</v>
      </c>
      <c r="R74" s="425">
        <v>0</v>
      </c>
      <c r="S74" s="425">
        <v>0</v>
      </c>
      <c r="T74" s="425">
        <v>0</v>
      </c>
      <c r="U74" s="425">
        <v>0</v>
      </c>
      <c r="V74" s="425">
        <v>0</v>
      </c>
      <c r="W74" s="234"/>
      <c r="X74" s="234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R74" s="234"/>
      <c r="AS74" s="234"/>
      <c r="AT74" s="234"/>
      <c r="AU74" s="234"/>
      <c r="AV74" s="234"/>
      <c r="AW74" s="234"/>
      <c r="AX74" s="234"/>
      <c r="AY74" s="234"/>
      <c r="AZ74" s="234"/>
      <c r="BA74" s="234"/>
      <c r="BB74" s="234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4"/>
      <c r="BP74" s="234"/>
      <c r="BQ74" s="234"/>
      <c r="BR74" s="234"/>
      <c r="BS74" s="234"/>
      <c r="BT74" s="234"/>
      <c r="BU74" s="234"/>
      <c r="BV74" s="234"/>
      <c r="BW74" s="234"/>
      <c r="BX74" s="234"/>
      <c r="BY74" s="234"/>
      <c r="BZ74" s="234"/>
      <c r="CA74" s="234"/>
      <c r="CB74" s="234"/>
      <c r="CC74" s="234"/>
      <c r="CD74" s="234"/>
      <c r="CE74" s="234"/>
      <c r="CF74" s="234"/>
      <c r="CG74" s="234"/>
      <c r="CH74" s="234"/>
      <c r="CI74" s="234"/>
      <c r="CJ74" s="234"/>
      <c r="CK74" s="234"/>
      <c r="CL74" s="234"/>
      <c r="CM74" s="234"/>
      <c r="CN74" s="234"/>
      <c r="CO74" s="234"/>
      <c r="CP74" s="234"/>
      <c r="CQ74" s="234"/>
      <c r="CR74" s="234"/>
      <c r="CS74" s="234"/>
      <c r="CT74" s="234"/>
      <c r="CU74" s="234"/>
      <c r="CV74" s="234"/>
      <c r="CW74" s="234"/>
      <c r="CX74" s="234"/>
      <c r="CY74" s="234"/>
      <c r="CZ74" s="234"/>
      <c r="DA74" s="234"/>
      <c r="DB74" s="234"/>
      <c r="DC74" s="234"/>
      <c r="DD74" s="234"/>
      <c r="DE74" s="234"/>
      <c r="DF74" s="234"/>
      <c r="DG74" s="234"/>
      <c r="DH74" s="234"/>
      <c r="DI74" s="234"/>
      <c r="DJ74" s="234"/>
      <c r="DK74" s="234"/>
      <c r="DL74" s="234"/>
      <c r="DM74" s="234"/>
      <c r="DN74" s="234"/>
      <c r="DO74" s="234"/>
      <c r="DP74" s="234"/>
      <c r="DQ74" s="234"/>
      <c r="DR74" s="234"/>
      <c r="DS74" s="234"/>
      <c r="DT74" s="234"/>
      <c r="DU74" s="234"/>
      <c r="DV74" s="234"/>
      <c r="DW74" s="234"/>
      <c r="DX74" s="234"/>
      <c r="DY74" s="234"/>
      <c r="DZ74" s="234"/>
      <c r="EA74" s="234"/>
    </row>
    <row r="75" spans="1:131" s="235" customFormat="1" ht="14.95" customHeight="1">
      <c r="A75" s="230" t="s">
        <v>433</v>
      </c>
      <c r="B75" s="230"/>
      <c r="C75" s="230"/>
      <c r="D75" s="230"/>
      <c r="E75" s="230" t="s">
        <v>146</v>
      </c>
      <c r="F75" s="230" t="s">
        <v>146</v>
      </c>
      <c r="G75" s="230"/>
      <c r="H75" s="230"/>
      <c r="I75" s="230"/>
      <c r="J75" s="230" t="s">
        <v>236</v>
      </c>
      <c r="K75" s="230" t="s">
        <v>237</v>
      </c>
      <c r="L75" s="230" t="s">
        <v>156</v>
      </c>
      <c r="M75" s="425">
        <v>0</v>
      </c>
      <c r="N75" s="425">
        <v>0</v>
      </c>
      <c r="O75" s="425">
        <v>0</v>
      </c>
      <c r="P75" s="425">
        <v>0</v>
      </c>
      <c r="Q75" s="425">
        <v>0</v>
      </c>
      <c r="R75" s="425">
        <v>0</v>
      </c>
      <c r="S75" s="425">
        <v>0</v>
      </c>
      <c r="T75" s="425">
        <v>0</v>
      </c>
      <c r="U75" s="425">
        <v>0</v>
      </c>
      <c r="V75" s="425">
        <v>0</v>
      </c>
      <c r="W75" s="234"/>
      <c r="X75" s="234"/>
      <c r="Y75" s="234"/>
      <c r="Z75" s="234"/>
      <c r="AA75" s="234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234"/>
      <c r="AM75" s="234"/>
      <c r="AN75" s="234"/>
      <c r="AO75" s="234"/>
      <c r="AP75" s="234"/>
      <c r="AQ75" s="234"/>
      <c r="AR75" s="234"/>
      <c r="AS75" s="234"/>
      <c r="AT75" s="234"/>
      <c r="AU75" s="234"/>
      <c r="AV75" s="234"/>
      <c r="AW75" s="234"/>
      <c r="AX75" s="234"/>
      <c r="AY75" s="234"/>
      <c r="AZ75" s="234"/>
      <c r="BA75" s="234"/>
      <c r="BB75" s="234"/>
      <c r="BC75" s="234"/>
      <c r="BD75" s="234"/>
      <c r="BE75" s="234"/>
      <c r="BF75" s="234"/>
      <c r="BG75" s="234"/>
      <c r="BH75" s="234"/>
      <c r="BI75" s="234"/>
      <c r="BJ75" s="234"/>
      <c r="BK75" s="234"/>
      <c r="BL75" s="234"/>
      <c r="BM75" s="234"/>
      <c r="BN75" s="234"/>
      <c r="BO75" s="234"/>
      <c r="BP75" s="234"/>
      <c r="BQ75" s="234"/>
      <c r="BR75" s="234"/>
      <c r="BS75" s="234"/>
      <c r="BT75" s="234"/>
      <c r="BU75" s="234"/>
      <c r="BV75" s="234"/>
      <c r="BW75" s="234"/>
      <c r="BX75" s="234"/>
      <c r="BY75" s="234"/>
      <c r="BZ75" s="234"/>
      <c r="CA75" s="234"/>
      <c r="CB75" s="234"/>
      <c r="CC75" s="234"/>
      <c r="CD75" s="234"/>
      <c r="CE75" s="234"/>
      <c r="CF75" s="234"/>
      <c r="CG75" s="234"/>
      <c r="CH75" s="234"/>
      <c r="CI75" s="234"/>
      <c r="CJ75" s="234"/>
      <c r="CK75" s="234"/>
      <c r="CL75" s="234"/>
      <c r="CM75" s="234"/>
      <c r="CN75" s="234"/>
      <c r="CO75" s="234"/>
      <c r="CP75" s="234"/>
      <c r="CQ75" s="234"/>
      <c r="CR75" s="234"/>
      <c r="CS75" s="234"/>
      <c r="CT75" s="234"/>
      <c r="CU75" s="234"/>
      <c r="CV75" s="234"/>
      <c r="CW75" s="234"/>
      <c r="CX75" s="234"/>
      <c r="CY75" s="234"/>
      <c r="CZ75" s="234"/>
      <c r="DA75" s="234"/>
      <c r="DB75" s="234"/>
      <c r="DC75" s="234"/>
      <c r="DD75" s="234"/>
      <c r="DE75" s="234"/>
      <c r="DF75" s="234"/>
      <c r="DG75" s="234"/>
      <c r="DH75" s="234"/>
      <c r="DI75" s="234"/>
      <c r="DJ75" s="234"/>
      <c r="DK75" s="234"/>
      <c r="DL75" s="234"/>
      <c r="DM75" s="234"/>
      <c r="DN75" s="234"/>
      <c r="DO75" s="234"/>
      <c r="DP75" s="234"/>
      <c r="DQ75" s="234"/>
      <c r="DR75" s="234"/>
      <c r="DS75" s="234"/>
      <c r="DT75" s="234"/>
      <c r="DU75" s="234"/>
      <c r="DV75" s="234"/>
      <c r="DW75" s="234"/>
      <c r="DX75" s="234"/>
      <c r="DY75" s="234"/>
      <c r="DZ75" s="234"/>
      <c r="EA75" s="234"/>
    </row>
    <row r="76" spans="1:131" s="235" customFormat="1" ht="14.95" customHeight="1">
      <c r="A76" s="230" t="s">
        <v>258</v>
      </c>
      <c r="B76" s="230"/>
      <c r="C76" s="230"/>
      <c r="D76" s="230"/>
      <c r="E76" s="230" t="s">
        <v>146</v>
      </c>
      <c r="F76" s="230" t="s">
        <v>146</v>
      </c>
      <c r="G76" s="230"/>
      <c r="H76" s="230"/>
      <c r="I76" s="230"/>
      <c r="J76" s="230" t="s">
        <v>259</v>
      </c>
      <c r="K76" s="230" t="s">
        <v>254</v>
      </c>
      <c r="L76" s="230" t="s">
        <v>173</v>
      </c>
      <c r="M76" s="425">
        <v>0</v>
      </c>
      <c r="N76" s="425">
        <v>0</v>
      </c>
      <c r="O76" s="425">
        <v>0</v>
      </c>
      <c r="P76" s="425">
        <v>0</v>
      </c>
      <c r="Q76" s="425">
        <v>0</v>
      </c>
      <c r="R76" s="425">
        <v>0</v>
      </c>
      <c r="S76" s="425">
        <v>0</v>
      </c>
      <c r="T76" s="425">
        <v>0</v>
      </c>
      <c r="U76" s="425">
        <v>0</v>
      </c>
      <c r="V76" s="425">
        <v>0</v>
      </c>
      <c r="W76" s="234"/>
      <c r="X76" s="234"/>
      <c r="Y76" s="234"/>
      <c r="Z76" s="234"/>
      <c r="AA76" s="234"/>
      <c r="AB76" s="234"/>
      <c r="AC76" s="234"/>
      <c r="AD76" s="234"/>
      <c r="AE76" s="234"/>
      <c r="AF76" s="234"/>
      <c r="AG76" s="234"/>
      <c r="AH76" s="234"/>
      <c r="AI76" s="234"/>
      <c r="AJ76" s="234"/>
      <c r="AK76" s="234"/>
      <c r="AL76" s="234"/>
      <c r="AM76" s="234"/>
      <c r="AN76" s="234"/>
      <c r="AO76" s="234"/>
      <c r="AP76" s="234"/>
      <c r="AQ76" s="234"/>
      <c r="AR76" s="234"/>
      <c r="AS76" s="234"/>
      <c r="AT76" s="234"/>
      <c r="AU76" s="234"/>
      <c r="AV76" s="234"/>
      <c r="AW76" s="234"/>
      <c r="AX76" s="234"/>
      <c r="AY76" s="234"/>
      <c r="AZ76" s="234"/>
      <c r="BA76" s="234"/>
      <c r="BB76" s="234"/>
      <c r="BC76" s="234"/>
      <c r="BD76" s="234"/>
      <c r="BE76" s="234"/>
      <c r="BF76" s="234"/>
      <c r="BG76" s="234"/>
      <c r="BH76" s="234"/>
      <c r="BI76" s="234"/>
      <c r="BJ76" s="234"/>
      <c r="BK76" s="234"/>
      <c r="BL76" s="234"/>
      <c r="BM76" s="234"/>
      <c r="BN76" s="234"/>
      <c r="BO76" s="234"/>
      <c r="BP76" s="234"/>
      <c r="BQ76" s="234"/>
      <c r="BR76" s="234"/>
      <c r="BS76" s="234"/>
      <c r="BT76" s="234"/>
      <c r="BU76" s="234"/>
      <c r="BV76" s="234"/>
      <c r="BW76" s="234"/>
      <c r="BX76" s="234"/>
      <c r="BY76" s="234"/>
      <c r="BZ76" s="234"/>
      <c r="CA76" s="234"/>
      <c r="CB76" s="234"/>
      <c r="CC76" s="234"/>
      <c r="CD76" s="234"/>
      <c r="CE76" s="234"/>
      <c r="CF76" s="234"/>
      <c r="CG76" s="234"/>
      <c r="CH76" s="234"/>
      <c r="CI76" s="234"/>
      <c r="CJ76" s="234"/>
      <c r="CK76" s="234"/>
      <c r="CL76" s="234"/>
      <c r="CM76" s="234"/>
      <c r="CN76" s="234"/>
      <c r="CO76" s="234"/>
      <c r="CP76" s="234"/>
      <c r="CQ76" s="234"/>
      <c r="CR76" s="234"/>
      <c r="CS76" s="234"/>
      <c r="CT76" s="234"/>
      <c r="CU76" s="234"/>
      <c r="CV76" s="234"/>
      <c r="CW76" s="234"/>
      <c r="CX76" s="234"/>
      <c r="CY76" s="234"/>
      <c r="CZ76" s="234"/>
      <c r="DA76" s="234"/>
      <c r="DB76" s="234"/>
      <c r="DC76" s="234"/>
      <c r="DD76" s="234"/>
      <c r="DE76" s="234"/>
      <c r="DF76" s="234"/>
      <c r="DG76" s="234"/>
      <c r="DH76" s="234"/>
      <c r="DI76" s="234"/>
      <c r="DJ76" s="234"/>
      <c r="DK76" s="234"/>
      <c r="DL76" s="234"/>
      <c r="DM76" s="234"/>
      <c r="DN76" s="234"/>
      <c r="DO76" s="234"/>
      <c r="DP76" s="234"/>
      <c r="DQ76" s="234"/>
      <c r="DR76" s="234"/>
      <c r="DS76" s="234"/>
      <c r="DT76" s="234"/>
      <c r="DU76" s="234"/>
      <c r="DV76" s="234"/>
      <c r="DW76" s="234"/>
      <c r="DX76" s="234"/>
      <c r="DY76" s="234"/>
      <c r="DZ76" s="234"/>
      <c r="EA76" s="234"/>
    </row>
    <row r="77" spans="1:131" s="235" customFormat="1" ht="14.95" customHeight="1">
      <c r="A77" s="230" t="s">
        <v>260</v>
      </c>
      <c r="B77" s="230"/>
      <c r="C77" s="230"/>
      <c r="D77" s="230"/>
      <c r="E77" s="230" t="s">
        <v>146</v>
      </c>
      <c r="F77" s="230" t="s">
        <v>146</v>
      </c>
      <c r="G77" s="230"/>
      <c r="H77" s="230"/>
      <c r="I77" s="230"/>
      <c r="J77" s="230" t="s">
        <v>261</v>
      </c>
      <c r="K77" s="230" t="s">
        <v>254</v>
      </c>
      <c r="L77" s="230" t="s">
        <v>173</v>
      </c>
      <c r="M77" s="425">
        <v>0</v>
      </c>
      <c r="N77" s="425">
        <v>0</v>
      </c>
      <c r="O77" s="425">
        <v>0</v>
      </c>
      <c r="P77" s="425">
        <v>0</v>
      </c>
      <c r="Q77" s="425">
        <v>0</v>
      </c>
      <c r="R77" s="425">
        <v>0</v>
      </c>
      <c r="S77" s="425">
        <v>0</v>
      </c>
      <c r="T77" s="425">
        <v>0</v>
      </c>
      <c r="U77" s="425">
        <v>0</v>
      </c>
      <c r="V77" s="425">
        <v>0</v>
      </c>
      <c r="W77" s="234"/>
      <c r="X77" s="234"/>
      <c r="Y77" s="234"/>
      <c r="Z77" s="234"/>
      <c r="AA77" s="234"/>
      <c r="AB77" s="234"/>
      <c r="AC77" s="234"/>
      <c r="AD77" s="234"/>
      <c r="AE77" s="234"/>
      <c r="AF77" s="234"/>
      <c r="AG77" s="234"/>
      <c r="AH77" s="234"/>
      <c r="AI77" s="234"/>
      <c r="AJ77" s="234"/>
      <c r="AK77" s="234"/>
      <c r="AL77" s="234"/>
      <c r="AM77" s="234"/>
      <c r="AN77" s="234"/>
      <c r="AO77" s="234"/>
      <c r="AP77" s="234"/>
      <c r="AQ77" s="234"/>
      <c r="AR77" s="234"/>
      <c r="AS77" s="234"/>
      <c r="AT77" s="234"/>
      <c r="AU77" s="234"/>
      <c r="AV77" s="234"/>
      <c r="AW77" s="234"/>
      <c r="AX77" s="234"/>
      <c r="AY77" s="234"/>
      <c r="AZ77" s="234"/>
      <c r="BA77" s="234"/>
      <c r="BB77" s="234"/>
      <c r="BC77" s="234"/>
      <c r="BD77" s="234"/>
      <c r="BE77" s="234"/>
      <c r="BF77" s="234"/>
      <c r="BG77" s="234"/>
      <c r="BH77" s="234"/>
      <c r="BI77" s="234"/>
      <c r="BJ77" s="234"/>
      <c r="BK77" s="234"/>
      <c r="BL77" s="234"/>
      <c r="BM77" s="234"/>
      <c r="BN77" s="234"/>
      <c r="BO77" s="234"/>
      <c r="BP77" s="234"/>
      <c r="BQ77" s="234"/>
      <c r="BR77" s="234"/>
      <c r="BS77" s="234"/>
      <c r="BT77" s="234"/>
      <c r="BU77" s="234"/>
      <c r="BV77" s="234"/>
      <c r="BW77" s="234"/>
      <c r="BX77" s="234"/>
      <c r="BY77" s="234"/>
      <c r="BZ77" s="234"/>
      <c r="CA77" s="234"/>
      <c r="CB77" s="234"/>
      <c r="CC77" s="234"/>
      <c r="CD77" s="234"/>
      <c r="CE77" s="234"/>
      <c r="CF77" s="234"/>
      <c r="CG77" s="234"/>
      <c r="CH77" s="234"/>
      <c r="CI77" s="234"/>
      <c r="CJ77" s="234"/>
      <c r="CK77" s="234"/>
      <c r="CL77" s="234"/>
      <c r="CM77" s="234"/>
      <c r="CN77" s="234"/>
      <c r="CO77" s="234"/>
      <c r="CP77" s="234"/>
      <c r="CQ77" s="234"/>
      <c r="CR77" s="234"/>
      <c r="CS77" s="234"/>
      <c r="CT77" s="234"/>
      <c r="CU77" s="234"/>
      <c r="CV77" s="234"/>
      <c r="CW77" s="234"/>
      <c r="CX77" s="234"/>
      <c r="CY77" s="234"/>
      <c r="CZ77" s="234"/>
      <c r="DA77" s="234"/>
      <c r="DB77" s="234"/>
      <c r="DC77" s="234"/>
      <c r="DD77" s="234"/>
      <c r="DE77" s="234"/>
      <c r="DF77" s="234"/>
      <c r="DG77" s="234"/>
      <c r="DH77" s="234"/>
      <c r="DI77" s="234"/>
      <c r="DJ77" s="234"/>
      <c r="DK77" s="234"/>
      <c r="DL77" s="234"/>
      <c r="DM77" s="234"/>
      <c r="DN77" s="234"/>
      <c r="DO77" s="234"/>
      <c r="DP77" s="234"/>
      <c r="DQ77" s="234"/>
      <c r="DR77" s="234"/>
      <c r="DS77" s="234"/>
      <c r="DT77" s="234"/>
      <c r="DU77" s="234"/>
      <c r="DV77" s="234"/>
      <c r="DW77" s="234"/>
      <c r="DX77" s="234"/>
      <c r="DY77" s="234"/>
      <c r="DZ77" s="234"/>
      <c r="EA77" s="234"/>
    </row>
    <row r="78" spans="1:131" s="235" customFormat="1" ht="14.95" customHeight="1">
      <c r="A78" s="230" t="s">
        <v>434</v>
      </c>
      <c r="B78" s="230"/>
      <c r="C78" s="230"/>
      <c r="D78" s="230"/>
      <c r="E78" s="230" t="s">
        <v>146</v>
      </c>
      <c r="F78" s="230" t="s">
        <v>146</v>
      </c>
      <c r="G78" s="230"/>
      <c r="H78" s="230"/>
      <c r="I78" s="230"/>
      <c r="J78" s="230" t="s">
        <v>255</v>
      </c>
      <c r="K78" s="230" t="s">
        <v>237</v>
      </c>
      <c r="L78" s="230" t="s">
        <v>156</v>
      </c>
      <c r="M78" s="425">
        <v>0</v>
      </c>
      <c r="N78" s="425">
        <v>0</v>
      </c>
      <c r="O78" s="425">
        <v>0</v>
      </c>
      <c r="P78" s="425">
        <v>0</v>
      </c>
      <c r="Q78" s="425">
        <v>0</v>
      </c>
      <c r="R78" s="425">
        <v>0</v>
      </c>
      <c r="S78" s="425">
        <v>0</v>
      </c>
      <c r="T78" s="425">
        <v>0</v>
      </c>
      <c r="U78" s="425">
        <v>0</v>
      </c>
      <c r="V78" s="425">
        <v>0</v>
      </c>
      <c r="W78" s="234"/>
      <c r="X78" s="234"/>
      <c r="Y78" s="234"/>
      <c r="Z78" s="234"/>
      <c r="AA78" s="234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234"/>
      <c r="AM78" s="234"/>
      <c r="AN78" s="234"/>
      <c r="AO78" s="234"/>
      <c r="AP78" s="234"/>
      <c r="AQ78" s="234"/>
      <c r="AR78" s="234"/>
      <c r="AS78" s="234"/>
      <c r="AT78" s="234"/>
      <c r="AU78" s="234"/>
      <c r="AV78" s="234"/>
      <c r="AW78" s="234"/>
      <c r="AX78" s="234"/>
      <c r="AY78" s="234"/>
      <c r="AZ78" s="234"/>
      <c r="BA78" s="234"/>
      <c r="BB78" s="234"/>
      <c r="BC78" s="234"/>
      <c r="BD78" s="234"/>
      <c r="BE78" s="234"/>
      <c r="BF78" s="234"/>
      <c r="BG78" s="234"/>
      <c r="BH78" s="234"/>
      <c r="BI78" s="234"/>
      <c r="BJ78" s="234"/>
      <c r="BK78" s="234"/>
      <c r="BL78" s="234"/>
      <c r="BM78" s="234"/>
      <c r="BN78" s="234"/>
      <c r="BO78" s="234"/>
      <c r="BP78" s="234"/>
      <c r="BQ78" s="234"/>
      <c r="BR78" s="234"/>
      <c r="BS78" s="234"/>
      <c r="BT78" s="234"/>
      <c r="BU78" s="234"/>
      <c r="BV78" s="234"/>
      <c r="BW78" s="234"/>
      <c r="BX78" s="234"/>
      <c r="BY78" s="234"/>
      <c r="BZ78" s="234"/>
      <c r="CA78" s="234"/>
      <c r="CB78" s="234"/>
      <c r="CC78" s="234"/>
      <c r="CD78" s="234"/>
      <c r="CE78" s="234"/>
      <c r="CF78" s="234"/>
      <c r="CG78" s="234"/>
      <c r="CH78" s="234"/>
      <c r="CI78" s="234"/>
      <c r="CJ78" s="234"/>
      <c r="CK78" s="234"/>
      <c r="CL78" s="234"/>
      <c r="CM78" s="234"/>
      <c r="CN78" s="234"/>
      <c r="CO78" s="234"/>
      <c r="CP78" s="234"/>
      <c r="CQ78" s="234"/>
      <c r="CR78" s="234"/>
      <c r="CS78" s="234"/>
      <c r="CT78" s="234"/>
      <c r="CU78" s="234"/>
      <c r="CV78" s="234"/>
      <c r="CW78" s="234"/>
      <c r="CX78" s="234"/>
      <c r="CY78" s="234"/>
      <c r="CZ78" s="234"/>
      <c r="DA78" s="234"/>
      <c r="DB78" s="234"/>
      <c r="DC78" s="234"/>
      <c r="DD78" s="234"/>
      <c r="DE78" s="234"/>
      <c r="DF78" s="234"/>
      <c r="DG78" s="234"/>
      <c r="DH78" s="234"/>
      <c r="DI78" s="234"/>
      <c r="DJ78" s="234"/>
      <c r="DK78" s="234"/>
      <c r="DL78" s="234"/>
      <c r="DM78" s="234"/>
      <c r="DN78" s="234"/>
      <c r="DO78" s="234"/>
      <c r="DP78" s="234"/>
      <c r="DQ78" s="234"/>
      <c r="DR78" s="234"/>
      <c r="DS78" s="234"/>
      <c r="DT78" s="234"/>
      <c r="DU78" s="234"/>
      <c r="DV78" s="234"/>
      <c r="DW78" s="234"/>
      <c r="DX78" s="234"/>
      <c r="DY78" s="234"/>
      <c r="DZ78" s="234"/>
      <c r="EA78" s="234"/>
    </row>
    <row r="79" spans="1:131" s="235" customFormat="1" ht="14.95" customHeight="1">
      <c r="A79" s="230" t="s">
        <v>435</v>
      </c>
      <c r="B79" s="230"/>
      <c r="C79" s="230"/>
      <c r="D79" s="230"/>
      <c r="E79" s="230" t="s">
        <v>146</v>
      </c>
      <c r="F79" s="230" t="s">
        <v>146</v>
      </c>
      <c r="G79" s="230"/>
      <c r="H79" s="230"/>
      <c r="I79" s="230"/>
      <c r="J79" s="230" t="s">
        <v>236</v>
      </c>
      <c r="K79" s="230" t="s">
        <v>237</v>
      </c>
      <c r="L79" s="230" t="s">
        <v>156</v>
      </c>
      <c r="M79" s="425">
        <v>0</v>
      </c>
      <c r="N79" s="425">
        <v>0</v>
      </c>
      <c r="O79" s="425">
        <v>0</v>
      </c>
      <c r="P79" s="425">
        <v>0</v>
      </c>
      <c r="Q79" s="425">
        <v>0</v>
      </c>
      <c r="R79" s="425">
        <v>0</v>
      </c>
      <c r="S79" s="425">
        <v>0</v>
      </c>
      <c r="T79" s="425">
        <v>0</v>
      </c>
      <c r="U79" s="425">
        <v>0</v>
      </c>
      <c r="V79" s="425">
        <v>0</v>
      </c>
      <c r="W79" s="234"/>
      <c r="X79" s="234"/>
      <c r="Y79" s="234"/>
      <c r="Z79" s="234"/>
      <c r="AA79" s="234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234"/>
      <c r="AM79" s="234"/>
      <c r="AN79" s="234"/>
      <c r="AO79" s="234"/>
      <c r="AP79" s="234"/>
      <c r="AQ79" s="234"/>
      <c r="AR79" s="234"/>
      <c r="AS79" s="234"/>
      <c r="AT79" s="234"/>
      <c r="AU79" s="234"/>
      <c r="AV79" s="234"/>
      <c r="AW79" s="234"/>
      <c r="AX79" s="234"/>
      <c r="AY79" s="234"/>
      <c r="AZ79" s="234"/>
      <c r="BA79" s="234"/>
      <c r="BB79" s="234"/>
      <c r="BC79" s="234"/>
      <c r="BD79" s="234"/>
      <c r="BE79" s="234"/>
      <c r="BF79" s="234"/>
      <c r="BG79" s="234"/>
      <c r="BH79" s="234"/>
      <c r="BI79" s="234"/>
      <c r="BJ79" s="234"/>
      <c r="BK79" s="234"/>
      <c r="BL79" s="234"/>
      <c r="BM79" s="234"/>
      <c r="BN79" s="234"/>
      <c r="BO79" s="234"/>
      <c r="BP79" s="234"/>
      <c r="BQ79" s="234"/>
      <c r="BR79" s="234"/>
      <c r="BS79" s="234"/>
      <c r="BT79" s="234"/>
      <c r="BU79" s="234"/>
      <c r="BV79" s="234"/>
      <c r="BW79" s="234"/>
      <c r="BX79" s="234"/>
      <c r="BY79" s="234"/>
      <c r="BZ79" s="234"/>
      <c r="CA79" s="234"/>
      <c r="CB79" s="234"/>
      <c r="CC79" s="234"/>
      <c r="CD79" s="234"/>
      <c r="CE79" s="234"/>
      <c r="CF79" s="234"/>
      <c r="CG79" s="234"/>
      <c r="CH79" s="234"/>
      <c r="CI79" s="234"/>
      <c r="CJ79" s="234"/>
      <c r="CK79" s="234"/>
      <c r="CL79" s="234"/>
      <c r="CM79" s="234"/>
      <c r="CN79" s="234"/>
      <c r="CO79" s="234"/>
      <c r="CP79" s="234"/>
      <c r="CQ79" s="234"/>
      <c r="CR79" s="234"/>
      <c r="CS79" s="234"/>
      <c r="CT79" s="234"/>
      <c r="CU79" s="234"/>
      <c r="CV79" s="234"/>
      <c r="CW79" s="234"/>
      <c r="CX79" s="234"/>
      <c r="CY79" s="234"/>
      <c r="CZ79" s="234"/>
      <c r="DA79" s="234"/>
      <c r="DB79" s="234"/>
      <c r="DC79" s="234"/>
      <c r="DD79" s="234"/>
      <c r="DE79" s="234"/>
      <c r="DF79" s="234"/>
      <c r="DG79" s="234"/>
      <c r="DH79" s="234"/>
      <c r="DI79" s="234"/>
      <c r="DJ79" s="234"/>
      <c r="DK79" s="234"/>
      <c r="DL79" s="234"/>
      <c r="DM79" s="234"/>
      <c r="DN79" s="234"/>
      <c r="DO79" s="234"/>
      <c r="DP79" s="234"/>
      <c r="DQ79" s="234"/>
      <c r="DR79" s="234"/>
      <c r="DS79" s="234"/>
      <c r="DT79" s="234"/>
      <c r="DU79" s="234"/>
      <c r="DV79" s="234"/>
      <c r="DW79" s="234"/>
      <c r="DX79" s="234"/>
      <c r="DY79" s="234"/>
      <c r="DZ79" s="234"/>
      <c r="EA79" s="234"/>
    </row>
    <row r="80" spans="1:131" s="235" customFormat="1" ht="14.95" customHeight="1">
      <c r="A80" s="230" t="s">
        <v>436</v>
      </c>
      <c r="B80" s="230"/>
      <c r="C80" s="230"/>
      <c r="D80" s="230"/>
      <c r="E80" s="230" t="s">
        <v>146</v>
      </c>
      <c r="F80" s="230" t="s">
        <v>146</v>
      </c>
      <c r="G80" s="230"/>
      <c r="H80" s="230"/>
      <c r="I80" s="230"/>
      <c r="J80" s="230" t="s">
        <v>262</v>
      </c>
      <c r="K80" s="230" t="s">
        <v>254</v>
      </c>
      <c r="L80" s="230" t="s">
        <v>173</v>
      </c>
      <c r="M80" s="425">
        <v>0</v>
      </c>
      <c r="N80" s="425">
        <v>0</v>
      </c>
      <c r="O80" s="425">
        <v>0</v>
      </c>
      <c r="P80" s="425">
        <v>0</v>
      </c>
      <c r="Q80" s="425">
        <v>0</v>
      </c>
      <c r="R80" s="425">
        <v>0</v>
      </c>
      <c r="S80" s="425">
        <v>0</v>
      </c>
      <c r="T80" s="425">
        <v>0</v>
      </c>
      <c r="U80" s="425">
        <v>0</v>
      </c>
      <c r="V80" s="425">
        <v>0</v>
      </c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234"/>
      <c r="AO80" s="234"/>
      <c r="AP80" s="234"/>
      <c r="AQ80" s="234"/>
      <c r="AR80" s="234"/>
      <c r="AS80" s="234"/>
      <c r="AT80" s="234"/>
      <c r="AU80" s="234"/>
      <c r="AV80" s="234"/>
      <c r="AW80" s="234"/>
      <c r="AX80" s="234"/>
      <c r="AY80" s="234"/>
      <c r="AZ80" s="234"/>
      <c r="BA80" s="234"/>
      <c r="BB80" s="234"/>
      <c r="BC80" s="234"/>
      <c r="BD80" s="234"/>
      <c r="BE80" s="234"/>
      <c r="BF80" s="234"/>
      <c r="BG80" s="234"/>
      <c r="BH80" s="234"/>
      <c r="BI80" s="234"/>
      <c r="BJ80" s="234"/>
      <c r="BK80" s="234"/>
      <c r="BL80" s="234"/>
      <c r="BM80" s="234"/>
      <c r="BN80" s="234"/>
      <c r="BO80" s="234"/>
      <c r="BP80" s="234"/>
      <c r="BQ80" s="234"/>
      <c r="BR80" s="234"/>
      <c r="BS80" s="234"/>
      <c r="BT80" s="234"/>
      <c r="BU80" s="234"/>
      <c r="BV80" s="234"/>
      <c r="BW80" s="234"/>
      <c r="BX80" s="234"/>
      <c r="BY80" s="234"/>
      <c r="BZ80" s="234"/>
      <c r="CA80" s="234"/>
      <c r="CB80" s="234"/>
      <c r="CC80" s="234"/>
      <c r="CD80" s="234"/>
      <c r="CE80" s="234"/>
      <c r="CF80" s="234"/>
      <c r="CG80" s="234"/>
      <c r="CH80" s="234"/>
      <c r="CI80" s="234"/>
      <c r="CJ80" s="234"/>
      <c r="CK80" s="234"/>
      <c r="CL80" s="234"/>
      <c r="CM80" s="234"/>
      <c r="CN80" s="234"/>
      <c r="CO80" s="234"/>
      <c r="CP80" s="234"/>
      <c r="CQ80" s="234"/>
      <c r="CR80" s="234"/>
      <c r="CS80" s="234"/>
      <c r="CT80" s="234"/>
      <c r="CU80" s="234"/>
      <c r="CV80" s="234"/>
      <c r="CW80" s="234"/>
      <c r="CX80" s="234"/>
      <c r="CY80" s="234"/>
      <c r="CZ80" s="234"/>
      <c r="DA80" s="234"/>
      <c r="DB80" s="234"/>
      <c r="DC80" s="234"/>
      <c r="DD80" s="234"/>
      <c r="DE80" s="234"/>
      <c r="DF80" s="234"/>
      <c r="DG80" s="234"/>
      <c r="DH80" s="234"/>
      <c r="DI80" s="234"/>
      <c r="DJ80" s="234"/>
      <c r="DK80" s="234"/>
      <c r="DL80" s="234"/>
      <c r="DM80" s="234"/>
      <c r="DN80" s="234"/>
      <c r="DO80" s="234"/>
      <c r="DP80" s="234"/>
      <c r="DQ80" s="234"/>
      <c r="DR80" s="234"/>
      <c r="DS80" s="234"/>
      <c r="DT80" s="234"/>
      <c r="DU80" s="234"/>
      <c r="DV80" s="234"/>
      <c r="DW80" s="234"/>
      <c r="DX80" s="234"/>
      <c r="DY80" s="234"/>
      <c r="DZ80" s="234"/>
      <c r="EA80" s="234"/>
    </row>
    <row r="81" spans="1:131" s="235" customFormat="1" ht="14.95" customHeight="1">
      <c r="A81" s="230" t="s">
        <v>437</v>
      </c>
      <c r="B81" s="230"/>
      <c r="C81" s="230"/>
      <c r="D81" s="230"/>
      <c r="E81" s="230" t="s">
        <v>146</v>
      </c>
      <c r="F81" s="230" t="s">
        <v>146</v>
      </c>
      <c r="G81" s="230"/>
      <c r="H81" s="230"/>
      <c r="I81" s="230"/>
      <c r="J81" s="230" t="s">
        <v>262</v>
      </c>
      <c r="K81" s="230" t="s">
        <v>254</v>
      </c>
      <c r="L81" s="230" t="s">
        <v>173</v>
      </c>
      <c r="M81" s="425">
        <v>0</v>
      </c>
      <c r="N81" s="425">
        <v>0</v>
      </c>
      <c r="O81" s="425">
        <v>0</v>
      </c>
      <c r="P81" s="425">
        <v>0</v>
      </c>
      <c r="Q81" s="425">
        <v>0</v>
      </c>
      <c r="R81" s="425">
        <v>0</v>
      </c>
      <c r="S81" s="425">
        <v>0</v>
      </c>
      <c r="T81" s="425">
        <v>0</v>
      </c>
      <c r="U81" s="425">
        <v>0</v>
      </c>
      <c r="V81" s="425">
        <v>0</v>
      </c>
      <c r="W81" s="234"/>
      <c r="X81" s="234"/>
      <c r="Y81" s="234"/>
      <c r="Z81" s="234"/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4"/>
      <c r="AM81" s="234"/>
      <c r="AN81" s="234"/>
      <c r="AO81" s="234"/>
      <c r="AP81" s="234"/>
      <c r="AQ81" s="234"/>
      <c r="AR81" s="234"/>
      <c r="AS81" s="234"/>
      <c r="AT81" s="234"/>
      <c r="AU81" s="234"/>
      <c r="AV81" s="234"/>
      <c r="AW81" s="234"/>
      <c r="AX81" s="234"/>
      <c r="AY81" s="234"/>
      <c r="AZ81" s="234"/>
      <c r="BA81" s="234"/>
      <c r="BB81" s="234"/>
      <c r="BC81" s="234"/>
      <c r="BD81" s="234"/>
      <c r="BE81" s="234"/>
      <c r="BF81" s="234"/>
      <c r="BG81" s="234"/>
      <c r="BH81" s="234"/>
      <c r="BI81" s="234"/>
      <c r="BJ81" s="234"/>
      <c r="BK81" s="234"/>
      <c r="BL81" s="234"/>
      <c r="BM81" s="234"/>
      <c r="BN81" s="234"/>
      <c r="BO81" s="234"/>
      <c r="BP81" s="234"/>
      <c r="BQ81" s="234"/>
      <c r="BR81" s="234"/>
      <c r="BS81" s="234"/>
      <c r="BT81" s="234"/>
      <c r="BU81" s="234"/>
      <c r="BV81" s="234"/>
      <c r="BW81" s="234"/>
      <c r="BX81" s="234"/>
      <c r="BY81" s="234"/>
      <c r="BZ81" s="234"/>
      <c r="CA81" s="234"/>
      <c r="CB81" s="234"/>
      <c r="CC81" s="234"/>
      <c r="CD81" s="234"/>
      <c r="CE81" s="234"/>
      <c r="CF81" s="234"/>
      <c r="CG81" s="234"/>
      <c r="CH81" s="234"/>
      <c r="CI81" s="234"/>
      <c r="CJ81" s="234"/>
      <c r="CK81" s="234"/>
      <c r="CL81" s="234"/>
      <c r="CM81" s="234"/>
      <c r="CN81" s="234"/>
      <c r="CO81" s="234"/>
      <c r="CP81" s="234"/>
      <c r="CQ81" s="234"/>
      <c r="CR81" s="234"/>
      <c r="CS81" s="234"/>
      <c r="CT81" s="234"/>
      <c r="CU81" s="234"/>
      <c r="CV81" s="234"/>
      <c r="CW81" s="234"/>
      <c r="CX81" s="234"/>
      <c r="CY81" s="234"/>
      <c r="CZ81" s="234"/>
      <c r="DA81" s="234"/>
      <c r="DB81" s="234"/>
      <c r="DC81" s="234"/>
      <c r="DD81" s="234"/>
      <c r="DE81" s="234"/>
      <c r="DF81" s="234"/>
      <c r="DG81" s="234"/>
      <c r="DH81" s="234"/>
      <c r="DI81" s="234"/>
      <c r="DJ81" s="234"/>
      <c r="DK81" s="234"/>
      <c r="DL81" s="234"/>
      <c r="DM81" s="234"/>
      <c r="DN81" s="234"/>
      <c r="DO81" s="234"/>
      <c r="DP81" s="234"/>
      <c r="DQ81" s="234"/>
      <c r="DR81" s="234"/>
      <c r="DS81" s="234"/>
      <c r="DT81" s="234"/>
      <c r="DU81" s="234"/>
      <c r="DV81" s="234"/>
      <c r="DW81" s="234"/>
      <c r="DX81" s="234"/>
      <c r="DY81" s="234"/>
      <c r="DZ81" s="234"/>
      <c r="EA81" s="234"/>
    </row>
    <row r="82" spans="1:131" s="430" customFormat="1" ht="14.95" customHeight="1">
      <c r="A82" s="426" t="s">
        <v>263</v>
      </c>
      <c r="B82" s="426"/>
      <c r="C82" s="426"/>
      <c r="D82" s="426"/>
      <c r="E82" s="426"/>
      <c r="F82" s="426"/>
      <c r="G82" s="426"/>
      <c r="H82" s="426"/>
      <c r="I82" s="426"/>
      <c r="J82" s="426"/>
      <c r="K82" s="426"/>
      <c r="L82" s="426"/>
      <c r="M82" s="428"/>
      <c r="N82" s="428"/>
      <c r="O82" s="428"/>
      <c r="P82" s="428"/>
      <c r="Q82" s="428"/>
      <c r="R82" s="428"/>
      <c r="S82" s="428"/>
      <c r="T82" s="428"/>
      <c r="U82" s="428"/>
      <c r="V82" s="428"/>
      <c r="W82" s="429"/>
      <c r="X82" s="429"/>
      <c r="Y82" s="429"/>
      <c r="Z82" s="429"/>
      <c r="AA82" s="429"/>
      <c r="AB82" s="429"/>
      <c r="AC82" s="429"/>
      <c r="AD82" s="429"/>
      <c r="AE82" s="429"/>
      <c r="AF82" s="429"/>
      <c r="AG82" s="429"/>
      <c r="AH82" s="429"/>
      <c r="AI82" s="429"/>
      <c r="AJ82" s="429"/>
      <c r="AK82" s="429"/>
      <c r="AL82" s="429"/>
      <c r="AM82" s="429"/>
      <c r="AN82" s="429"/>
      <c r="AO82" s="429"/>
      <c r="AP82" s="429"/>
      <c r="AQ82" s="429"/>
      <c r="AR82" s="429"/>
      <c r="AS82" s="429"/>
      <c r="AT82" s="429"/>
      <c r="AU82" s="429"/>
      <c r="AV82" s="429"/>
      <c r="AW82" s="429"/>
      <c r="AX82" s="429"/>
      <c r="AY82" s="429"/>
      <c r="AZ82" s="429"/>
      <c r="BA82" s="429"/>
      <c r="BB82" s="429"/>
      <c r="BC82" s="429"/>
      <c r="BD82" s="429"/>
      <c r="BE82" s="429"/>
      <c r="BF82" s="429"/>
      <c r="BG82" s="429"/>
      <c r="BH82" s="429"/>
      <c r="BI82" s="429"/>
      <c r="BJ82" s="429"/>
      <c r="BK82" s="429"/>
      <c r="BL82" s="429"/>
      <c r="BM82" s="429"/>
      <c r="BN82" s="429"/>
      <c r="BO82" s="429"/>
      <c r="BP82" s="429"/>
      <c r="BQ82" s="429"/>
      <c r="BR82" s="429"/>
      <c r="BS82" s="429"/>
      <c r="BT82" s="429"/>
      <c r="BU82" s="429"/>
      <c r="BV82" s="429"/>
      <c r="BW82" s="429"/>
      <c r="BX82" s="429"/>
      <c r="BY82" s="429"/>
      <c r="BZ82" s="429"/>
      <c r="CA82" s="429"/>
      <c r="CB82" s="429"/>
      <c r="CC82" s="429"/>
      <c r="CD82" s="429"/>
      <c r="CE82" s="429"/>
      <c r="CF82" s="429"/>
      <c r="CG82" s="429"/>
      <c r="CH82" s="429"/>
      <c r="CI82" s="429"/>
      <c r="CJ82" s="429"/>
      <c r="CK82" s="429"/>
      <c r="CL82" s="429"/>
      <c r="CM82" s="429"/>
      <c r="CN82" s="429"/>
      <c r="CO82" s="429"/>
      <c r="CP82" s="429"/>
      <c r="CQ82" s="429"/>
      <c r="CR82" s="429"/>
      <c r="CS82" s="429"/>
      <c r="CT82" s="429"/>
      <c r="CU82" s="429"/>
      <c r="CV82" s="429"/>
      <c r="CW82" s="429"/>
      <c r="CX82" s="429"/>
      <c r="CY82" s="429"/>
      <c r="CZ82" s="429"/>
      <c r="DA82" s="429"/>
      <c r="DB82" s="429"/>
      <c r="DC82" s="429"/>
      <c r="DD82" s="429"/>
      <c r="DE82" s="429"/>
      <c r="DF82" s="429"/>
      <c r="DG82" s="429"/>
      <c r="DH82" s="429"/>
      <c r="DI82" s="429"/>
      <c r="DJ82" s="429"/>
      <c r="DK82" s="429"/>
      <c r="DL82" s="429"/>
      <c r="DM82" s="429"/>
      <c r="DN82" s="429"/>
      <c r="DO82" s="429"/>
      <c r="DP82" s="429"/>
      <c r="DQ82" s="429"/>
      <c r="DR82" s="429"/>
      <c r="DS82" s="429"/>
      <c r="DT82" s="429"/>
      <c r="DU82" s="429"/>
      <c r="DV82" s="429"/>
      <c r="DW82" s="429"/>
      <c r="DX82" s="429"/>
      <c r="DY82" s="429"/>
      <c r="DZ82" s="429"/>
      <c r="EA82" s="429"/>
    </row>
    <row r="83" spans="1:131" s="430" customFormat="1" ht="14.95" customHeight="1">
      <c r="A83" s="426"/>
      <c r="B83" s="426" t="s">
        <v>264</v>
      </c>
      <c r="C83" s="426" t="s">
        <v>174</v>
      </c>
      <c r="D83" s="426" t="s">
        <v>414</v>
      </c>
      <c r="E83" s="426" t="s">
        <v>438</v>
      </c>
      <c r="F83" s="426" t="s">
        <v>265</v>
      </c>
      <c r="G83" s="426" t="s">
        <v>175</v>
      </c>
      <c r="H83" s="426" t="s">
        <v>176</v>
      </c>
      <c r="I83" s="426" t="s">
        <v>177</v>
      </c>
      <c r="J83" s="426" t="s">
        <v>266</v>
      </c>
      <c r="K83" s="426" t="s">
        <v>267</v>
      </c>
      <c r="L83" s="426" t="s">
        <v>146</v>
      </c>
      <c r="M83" s="428">
        <v>17064.400000000001</v>
      </c>
      <c r="N83" s="428">
        <v>17064.400000000001</v>
      </c>
      <c r="O83" s="428">
        <v>17064.400000000001</v>
      </c>
      <c r="P83" s="428">
        <v>12905.6</v>
      </c>
      <c r="Q83" s="428">
        <v>12905.6</v>
      </c>
      <c r="R83" s="428">
        <v>12905.6</v>
      </c>
      <c r="S83" s="428">
        <v>10788.46</v>
      </c>
      <c r="T83" s="428">
        <v>7074.4</v>
      </c>
      <c r="U83" s="428">
        <v>7074.4</v>
      </c>
      <c r="V83" s="428">
        <v>114847.26</v>
      </c>
      <c r="W83" s="429"/>
      <c r="X83" s="429"/>
      <c r="Y83" s="429"/>
      <c r="Z83" s="429"/>
      <c r="AA83" s="429"/>
      <c r="AB83" s="429"/>
      <c r="AC83" s="429"/>
      <c r="AD83" s="429"/>
      <c r="AE83" s="429"/>
      <c r="AF83" s="429"/>
      <c r="AG83" s="429"/>
      <c r="AH83" s="429"/>
      <c r="AI83" s="429"/>
      <c r="AJ83" s="429"/>
      <c r="AK83" s="429"/>
      <c r="AL83" s="429"/>
      <c r="AM83" s="429"/>
      <c r="AN83" s="429"/>
      <c r="AO83" s="429"/>
      <c r="AP83" s="429"/>
      <c r="AQ83" s="429"/>
      <c r="AR83" s="429"/>
      <c r="AS83" s="429"/>
      <c r="AT83" s="429"/>
      <c r="AU83" s="429"/>
      <c r="AV83" s="429"/>
      <c r="AW83" s="429"/>
      <c r="AX83" s="429"/>
      <c r="AY83" s="429"/>
      <c r="AZ83" s="429"/>
      <c r="BA83" s="429"/>
      <c r="BB83" s="429"/>
      <c r="BC83" s="429"/>
      <c r="BD83" s="429"/>
      <c r="BE83" s="429"/>
      <c r="BF83" s="429"/>
      <c r="BG83" s="429"/>
      <c r="BH83" s="429"/>
      <c r="BI83" s="429"/>
      <c r="BJ83" s="429"/>
      <c r="BK83" s="429"/>
      <c r="BL83" s="429"/>
      <c r="BM83" s="429"/>
      <c r="BN83" s="429"/>
      <c r="BO83" s="429"/>
      <c r="BP83" s="429"/>
      <c r="BQ83" s="429"/>
      <c r="BR83" s="429"/>
      <c r="BS83" s="429"/>
      <c r="BT83" s="429"/>
      <c r="BU83" s="429"/>
      <c r="BV83" s="429"/>
      <c r="BW83" s="429"/>
      <c r="BX83" s="429"/>
      <c r="BY83" s="429"/>
      <c r="BZ83" s="429"/>
      <c r="CA83" s="429"/>
      <c r="CB83" s="429"/>
      <c r="CC83" s="429"/>
      <c r="CD83" s="429"/>
      <c r="CE83" s="429"/>
      <c r="CF83" s="429"/>
      <c r="CG83" s="429"/>
      <c r="CH83" s="429"/>
      <c r="CI83" s="429"/>
      <c r="CJ83" s="429"/>
      <c r="CK83" s="429"/>
      <c r="CL83" s="429"/>
      <c r="CM83" s="429"/>
      <c r="CN83" s="429"/>
      <c r="CO83" s="429"/>
      <c r="CP83" s="429"/>
      <c r="CQ83" s="429"/>
      <c r="CR83" s="429"/>
      <c r="CS83" s="429"/>
      <c r="CT83" s="429"/>
      <c r="CU83" s="429"/>
      <c r="CV83" s="429"/>
      <c r="CW83" s="429"/>
      <c r="CX83" s="429"/>
      <c r="CY83" s="429"/>
      <c r="CZ83" s="429"/>
      <c r="DA83" s="429"/>
      <c r="DB83" s="429"/>
      <c r="DC83" s="429"/>
      <c r="DD83" s="429"/>
      <c r="DE83" s="429"/>
      <c r="DF83" s="429"/>
      <c r="DG83" s="429"/>
      <c r="DH83" s="429"/>
      <c r="DI83" s="429"/>
      <c r="DJ83" s="429"/>
      <c r="DK83" s="429"/>
      <c r="DL83" s="429"/>
      <c r="DM83" s="429"/>
      <c r="DN83" s="429"/>
      <c r="DO83" s="429"/>
      <c r="DP83" s="429"/>
      <c r="DQ83" s="429"/>
      <c r="DR83" s="429"/>
      <c r="DS83" s="429"/>
      <c r="DT83" s="429"/>
      <c r="DU83" s="429"/>
      <c r="DV83" s="429"/>
      <c r="DW83" s="429"/>
      <c r="DX83" s="429"/>
      <c r="DY83" s="429"/>
      <c r="DZ83" s="429"/>
      <c r="EA83" s="429"/>
    </row>
    <row r="84" spans="1:131" s="430" customFormat="1" ht="14.95" customHeight="1">
      <c r="A84" s="426" t="s">
        <v>268</v>
      </c>
      <c r="B84" s="426"/>
      <c r="C84" s="426"/>
      <c r="D84" s="426"/>
      <c r="E84" s="426" t="s">
        <v>146</v>
      </c>
      <c r="F84" s="426" t="s">
        <v>146</v>
      </c>
      <c r="G84" s="426"/>
      <c r="H84" s="426"/>
      <c r="I84" s="426"/>
      <c r="J84" s="426" t="s">
        <v>266</v>
      </c>
      <c r="K84" s="426" t="s">
        <v>267</v>
      </c>
      <c r="L84" s="426" t="s">
        <v>146</v>
      </c>
      <c r="M84" s="428">
        <v>17064.400000000001</v>
      </c>
      <c r="N84" s="428">
        <v>17064.400000000001</v>
      </c>
      <c r="O84" s="428">
        <v>17064.400000000001</v>
      </c>
      <c r="P84" s="428">
        <v>12905.6</v>
      </c>
      <c r="Q84" s="428">
        <v>12905.6</v>
      </c>
      <c r="R84" s="428">
        <v>12905.6</v>
      </c>
      <c r="S84" s="428">
        <v>10788.46</v>
      </c>
      <c r="T84" s="428">
        <v>7074.4</v>
      </c>
      <c r="U84" s="428">
        <v>7074.4</v>
      </c>
      <c r="V84" s="428">
        <v>114847.26</v>
      </c>
      <c r="W84" s="429"/>
      <c r="X84" s="429"/>
      <c r="Y84" s="429"/>
      <c r="Z84" s="429"/>
      <c r="AA84" s="429"/>
      <c r="AB84" s="429"/>
      <c r="AC84" s="429"/>
      <c r="AD84" s="429"/>
      <c r="AE84" s="429"/>
      <c r="AF84" s="429"/>
      <c r="AG84" s="429"/>
      <c r="AH84" s="429"/>
      <c r="AI84" s="429"/>
      <c r="AJ84" s="429"/>
      <c r="AK84" s="429"/>
      <c r="AL84" s="429"/>
      <c r="AM84" s="429"/>
      <c r="AN84" s="429"/>
      <c r="AO84" s="429"/>
      <c r="AP84" s="429"/>
      <c r="AQ84" s="429"/>
      <c r="AR84" s="429"/>
      <c r="AS84" s="429"/>
      <c r="AT84" s="429"/>
      <c r="AU84" s="429"/>
      <c r="AV84" s="429"/>
      <c r="AW84" s="429"/>
      <c r="AX84" s="429"/>
      <c r="AY84" s="429"/>
      <c r="AZ84" s="429"/>
      <c r="BA84" s="429"/>
      <c r="BB84" s="429"/>
      <c r="BC84" s="429"/>
      <c r="BD84" s="429"/>
      <c r="BE84" s="429"/>
      <c r="BF84" s="429"/>
      <c r="BG84" s="429"/>
      <c r="BH84" s="429"/>
      <c r="BI84" s="429"/>
      <c r="BJ84" s="429"/>
      <c r="BK84" s="429"/>
      <c r="BL84" s="429"/>
      <c r="BM84" s="429"/>
      <c r="BN84" s="429"/>
      <c r="BO84" s="429"/>
      <c r="BP84" s="429"/>
      <c r="BQ84" s="429"/>
      <c r="BR84" s="429"/>
      <c r="BS84" s="429"/>
      <c r="BT84" s="429"/>
      <c r="BU84" s="429"/>
      <c r="BV84" s="429"/>
      <c r="BW84" s="429"/>
      <c r="BX84" s="429"/>
      <c r="BY84" s="429"/>
      <c r="BZ84" s="429"/>
      <c r="CA84" s="429"/>
      <c r="CB84" s="429"/>
      <c r="CC84" s="429"/>
      <c r="CD84" s="429"/>
      <c r="CE84" s="429"/>
      <c r="CF84" s="429"/>
      <c r="CG84" s="429"/>
      <c r="CH84" s="429"/>
      <c r="CI84" s="429"/>
      <c r="CJ84" s="429"/>
      <c r="CK84" s="429"/>
      <c r="CL84" s="429"/>
      <c r="CM84" s="429"/>
      <c r="CN84" s="429"/>
      <c r="CO84" s="429"/>
      <c r="CP84" s="429"/>
      <c r="CQ84" s="429"/>
      <c r="CR84" s="429"/>
      <c r="CS84" s="429"/>
      <c r="CT84" s="429"/>
      <c r="CU84" s="429"/>
      <c r="CV84" s="429"/>
      <c r="CW84" s="429"/>
      <c r="CX84" s="429"/>
      <c r="CY84" s="429"/>
      <c r="CZ84" s="429"/>
      <c r="DA84" s="429"/>
      <c r="DB84" s="429"/>
      <c r="DC84" s="429"/>
      <c r="DD84" s="429"/>
      <c r="DE84" s="429"/>
      <c r="DF84" s="429"/>
      <c r="DG84" s="429"/>
      <c r="DH84" s="429"/>
      <c r="DI84" s="429"/>
      <c r="DJ84" s="429"/>
      <c r="DK84" s="429"/>
      <c r="DL84" s="429"/>
      <c r="DM84" s="429"/>
      <c r="DN84" s="429"/>
      <c r="DO84" s="429"/>
      <c r="DP84" s="429"/>
      <c r="DQ84" s="429"/>
      <c r="DR84" s="429"/>
      <c r="DS84" s="429"/>
      <c r="DT84" s="429"/>
      <c r="DU84" s="429"/>
      <c r="DV84" s="429"/>
      <c r="DW84" s="429"/>
      <c r="DX84" s="429"/>
      <c r="DY84" s="429"/>
      <c r="DZ84" s="429"/>
      <c r="EA84" s="429"/>
    </row>
    <row r="85" spans="1:131" s="430" customFormat="1" ht="14.95" customHeight="1">
      <c r="A85" s="426" t="s">
        <v>269</v>
      </c>
      <c r="B85" s="426"/>
      <c r="C85" s="426"/>
      <c r="D85" s="426"/>
      <c r="E85" s="426" t="s">
        <v>146</v>
      </c>
      <c r="F85" s="426" t="s">
        <v>146</v>
      </c>
      <c r="G85" s="426"/>
      <c r="H85" s="426"/>
      <c r="I85" s="426"/>
      <c r="J85" s="426" t="s">
        <v>270</v>
      </c>
      <c r="K85" s="426" t="s">
        <v>271</v>
      </c>
      <c r="L85" s="426" t="s">
        <v>146</v>
      </c>
      <c r="M85" s="428">
        <v>0</v>
      </c>
      <c r="N85" s="428">
        <v>0</v>
      </c>
      <c r="O85" s="428">
        <v>0</v>
      </c>
      <c r="P85" s="428">
        <v>0</v>
      </c>
      <c r="Q85" s="428">
        <v>0</v>
      </c>
      <c r="R85" s="428">
        <v>0</v>
      </c>
      <c r="S85" s="428">
        <v>0</v>
      </c>
      <c r="T85" s="428">
        <v>0</v>
      </c>
      <c r="U85" s="428">
        <v>0</v>
      </c>
      <c r="V85" s="428">
        <v>0</v>
      </c>
      <c r="W85" s="429"/>
      <c r="X85" s="429"/>
      <c r="Y85" s="429"/>
      <c r="Z85" s="429"/>
      <c r="AA85" s="429"/>
      <c r="AB85" s="429"/>
      <c r="AC85" s="429"/>
      <c r="AD85" s="429"/>
      <c r="AE85" s="429"/>
      <c r="AF85" s="429"/>
      <c r="AG85" s="429"/>
      <c r="AH85" s="429"/>
      <c r="AI85" s="429"/>
      <c r="AJ85" s="429"/>
      <c r="AK85" s="429"/>
      <c r="AL85" s="429"/>
      <c r="AM85" s="429"/>
      <c r="AN85" s="429"/>
      <c r="AO85" s="429"/>
      <c r="AP85" s="429"/>
      <c r="AQ85" s="429"/>
      <c r="AR85" s="429"/>
      <c r="AS85" s="429"/>
      <c r="AT85" s="429"/>
      <c r="AU85" s="429"/>
      <c r="AV85" s="429"/>
      <c r="AW85" s="429"/>
      <c r="AX85" s="429"/>
      <c r="AY85" s="429"/>
      <c r="AZ85" s="429"/>
      <c r="BA85" s="429"/>
      <c r="BB85" s="429"/>
      <c r="BC85" s="429"/>
      <c r="BD85" s="429"/>
      <c r="BE85" s="429"/>
      <c r="BF85" s="429"/>
      <c r="BG85" s="429"/>
      <c r="BH85" s="429"/>
      <c r="BI85" s="429"/>
      <c r="BJ85" s="429"/>
      <c r="BK85" s="429"/>
      <c r="BL85" s="429"/>
      <c r="BM85" s="429"/>
      <c r="BN85" s="429"/>
      <c r="BO85" s="429"/>
      <c r="BP85" s="429"/>
      <c r="BQ85" s="429"/>
      <c r="BR85" s="429"/>
      <c r="BS85" s="429"/>
      <c r="BT85" s="429"/>
      <c r="BU85" s="429"/>
      <c r="BV85" s="429"/>
      <c r="BW85" s="429"/>
      <c r="BX85" s="429"/>
      <c r="BY85" s="429"/>
      <c r="BZ85" s="429"/>
      <c r="CA85" s="429"/>
      <c r="CB85" s="429"/>
      <c r="CC85" s="429"/>
      <c r="CD85" s="429"/>
      <c r="CE85" s="429"/>
      <c r="CF85" s="429"/>
      <c r="CG85" s="429"/>
      <c r="CH85" s="429"/>
      <c r="CI85" s="429"/>
      <c r="CJ85" s="429"/>
      <c r="CK85" s="429"/>
      <c r="CL85" s="429"/>
      <c r="CM85" s="429"/>
      <c r="CN85" s="429"/>
      <c r="CO85" s="429"/>
      <c r="CP85" s="429"/>
      <c r="CQ85" s="429"/>
      <c r="CR85" s="429"/>
      <c r="CS85" s="429"/>
      <c r="CT85" s="429"/>
      <c r="CU85" s="429"/>
      <c r="CV85" s="429"/>
      <c r="CW85" s="429"/>
      <c r="CX85" s="429"/>
      <c r="CY85" s="429"/>
      <c r="CZ85" s="429"/>
      <c r="DA85" s="429"/>
      <c r="DB85" s="429"/>
      <c r="DC85" s="429"/>
      <c r="DD85" s="429"/>
      <c r="DE85" s="429"/>
      <c r="DF85" s="429"/>
      <c r="DG85" s="429"/>
      <c r="DH85" s="429"/>
      <c r="DI85" s="429"/>
      <c r="DJ85" s="429"/>
      <c r="DK85" s="429"/>
      <c r="DL85" s="429"/>
      <c r="DM85" s="429"/>
      <c r="DN85" s="429"/>
      <c r="DO85" s="429"/>
      <c r="DP85" s="429"/>
      <c r="DQ85" s="429"/>
      <c r="DR85" s="429"/>
      <c r="DS85" s="429"/>
      <c r="DT85" s="429"/>
      <c r="DU85" s="429"/>
      <c r="DV85" s="429"/>
      <c r="DW85" s="429"/>
      <c r="DX85" s="429"/>
      <c r="DY85" s="429"/>
      <c r="DZ85" s="429"/>
      <c r="EA85" s="429"/>
    </row>
    <row r="86" spans="1:131" s="430" customFormat="1" ht="14.95" customHeight="1">
      <c r="A86" s="426" t="s">
        <v>274</v>
      </c>
      <c r="B86" s="426"/>
      <c r="C86" s="426"/>
      <c r="D86" s="426"/>
      <c r="E86" s="426" t="s">
        <v>146</v>
      </c>
      <c r="F86" s="426" t="s">
        <v>146</v>
      </c>
      <c r="G86" s="426"/>
      <c r="H86" s="426"/>
      <c r="I86" s="426"/>
      <c r="J86" s="426" t="s">
        <v>272</v>
      </c>
      <c r="K86" s="426" t="s">
        <v>273</v>
      </c>
      <c r="L86" s="426" t="s">
        <v>146</v>
      </c>
      <c r="M86" s="428">
        <v>0</v>
      </c>
      <c r="N86" s="428">
        <v>0</v>
      </c>
      <c r="O86" s="428">
        <v>0</v>
      </c>
      <c r="P86" s="428">
        <v>0</v>
      </c>
      <c r="Q86" s="428">
        <v>0</v>
      </c>
      <c r="R86" s="428">
        <v>0</v>
      </c>
      <c r="S86" s="428">
        <v>0</v>
      </c>
      <c r="T86" s="428">
        <v>0</v>
      </c>
      <c r="U86" s="428">
        <v>0</v>
      </c>
      <c r="V86" s="428">
        <v>0</v>
      </c>
      <c r="W86" s="429"/>
      <c r="X86" s="429"/>
      <c r="Y86" s="429"/>
      <c r="Z86" s="429"/>
      <c r="AA86" s="429"/>
      <c r="AB86" s="429"/>
      <c r="AC86" s="429"/>
      <c r="AD86" s="429"/>
      <c r="AE86" s="429"/>
      <c r="AF86" s="429"/>
      <c r="AG86" s="429"/>
      <c r="AH86" s="429"/>
      <c r="AI86" s="429"/>
      <c r="AJ86" s="429"/>
      <c r="AK86" s="429"/>
      <c r="AL86" s="429"/>
      <c r="AM86" s="429"/>
      <c r="AN86" s="429"/>
      <c r="AO86" s="429"/>
      <c r="AP86" s="429"/>
      <c r="AQ86" s="429"/>
      <c r="AR86" s="429"/>
      <c r="AS86" s="429"/>
      <c r="AT86" s="429"/>
      <c r="AU86" s="429"/>
      <c r="AV86" s="429"/>
      <c r="AW86" s="429"/>
      <c r="AX86" s="429"/>
      <c r="AY86" s="429"/>
      <c r="AZ86" s="429"/>
      <c r="BA86" s="429"/>
      <c r="BB86" s="429"/>
      <c r="BC86" s="429"/>
      <c r="BD86" s="429"/>
      <c r="BE86" s="429"/>
      <c r="BF86" s="429"/>
      <c r="BG86" s="429"/>
      <c r="BH86" s="429"/>
      <c r="BI86" s="429"/>
      <c r="BJ86" s="429"/>
      <c r="BK86" s="429"/>
      <c r="BL86" s="429"/>
      <c r="BM86" s="429"/>
      <c r="BN86" s="429"/>
      <c r="BO86" s="429"/>
      <c r="BP86" s="429"/>
      <c r="BQ86" s="429"/>
      <c r="BR86" s="429"/>
      <c r="BS86" s="429"/>
      <c r="BT86" s="429"/>
      <c r="BU86" s="429"/>
      <c r="BV86" s="429"/>
      <c r="BW86" s="429"/>
      <c r="BX86" s="429"/>
      <c r="BY86" s="429"/>
      <c r="BZ86" s="429"/>
      <c r="CA86" s="429"/>
      <c r="CB86" s="429"/>
      <c r="CC86" s="429"/>
      <c r="CD86" s="429"/>
      <c r="CE86" s="429"/>
      <c r="CF86" s="429"/>
      <c r="CG86" s="429"/>
      <c r="CH86" s="429"/>
      <c r="CI86" s="429"/>
      <c r="CJ86" s="429"/>
      <c r="CK86" s="429"/>
      <c r="CL86" s="429"/>
      <c r="CM86" s="429"/>
      <c r="CN86" s="429"/>
      <c r="CO86" s="429"/>
      <c r="CP86" s="429"/>
      <c r="CQ86" s="429"/>
      <c r="CR86" s="429"/>
      <c r="CS86" s="429"/>
      <c r="CT86" s="429"/>
      <c r="CU86" s="429"/>
      <c r="CV86" s="429"/>
      <c r="CW86" s="429"/>
      <c r="CX86" s="429"/>
      <c r="CY86" s="429"/>
      <c r="CZ86" s="429"/>
      <c r="DA86" s="429"/>
      <c r="DB86" s="429"/>
      <c r="DC86" s="429"/>
      <c r="DD86" s="429"/>
      <c r="DE86" s="429"/>
      <c r="DF86" s="429"/>
      <c r="DG86" s="429"/>
      <c r="DH86" s="429"/>
      <c r="DI86" s="429"/>
      <c r="DJ86" s="429"/>
      <c r="DK86" s="429"/>
      <c r="DL86" s="429"/>
      <c r="DM86" s="429"/>
      <c r="DN86" s="429"/>
      <c r="DO86" s="429"/>
      <c r="DP86" s="429"/>
      <c r="DQ86" s="429"/>
      <c r="DR86" s="429"/>
      <c r="DS86" s="429"/>
      <c r="DT86" s="429"/>
      <c r="DU86" s="429"/>
      <c r="DV86" s="429"/>
      <c r="DW86" s="429"/>
      <c r="DX86" s="429"/>
      <c r="DY86" s="429"/>
      <c r="DZ86" s="429"/>
      <c r="EA86" s="429"/>
    </row>
    <row r="87" spans="1:131" s="430" customFormat="1" ht="14.95" customHeight="1">
      <c r="A87" s="426" t="s">
        <v>275</v>
      </c>
      <c r="B87" s="426"/>
      <c r="C87" s="426"/>
      <c r="D87" s="426"/>
      <c r="E87" s="426" t="s">
        <v>146</v>
      </c>
      <c r="F87" s="426" t="s">
        <v>146</v>
      </c>
      <c r="G87" s="426"/>
      <c r="H87" s="426"/>
      <c r="I87" s="426"/>
      <c r="J87" s="426" t="s">
        <v>276</v>
      </c>
      <c r="K87" s="426" t="s">
        <v>277</v>
      </c>
      <c r="L87" s="426" t="s">
        <v>146</v>
      </c>
      <c r="M87" s="428">
        <v>0</v>
      </c>
      <c r="N87" s="428">
        <v>0</v>
      </c>
      <c r="O87" s="428">
        <v>0</v>
      </c>
      <c r="P87" s="428">
        <v>0</v>
      </c>
      <c r="Q87" s="428">
        <v>0</v>
      </c>
      <c r="R87" s="428">
        <v>0</v>
      </c>
      <c r="S87" s="428">
        <v>0</v>
      </c>
      <c r="T87" s="428">
        <v>0</v>
      </c>
      <c r="U87" s="428">
        <v>0</v>
      </c>
      <c r="V87" s="428">
        <v>0</v>
      </c>
      <c r="W87" s="429"/>
      <c r="X87" s="429"/>
      <c r="Y87" s="429"/>
      <c r="Z87" s="429"/>
      <c r="AA87" s="429"/>
      <c r="AB87" s="429"/>
      <c r="AC87" s="429"/>
      <c r="AD87" s="429"/>
      <c r="AE87" s="429"/>
      <c r="AF87" s="429"/>
      <c r="AG87" s="429"/>
      <c r="AH87" s="429"/>
      <c r="AI87" s="429"/>
      <c r="AJ87" s="429"/>
      <c r="AK87" s="429"/>
      <c r="AL87" s="429"/>
      <c r="AM87" s="429"/>
      <c r="AN87" s="429"/>
      <c r="AO87" s="429"/>
      <c r="AP87" s="429"/>
      <c r="AQ87" s="429"/>
      <c r="AR87" s="429"/>
      <c r="AS87" s="429"/>
      <c r="AT87" s="429"/>
      <c r="AU87" s="429"/>
      <c r="AV87" s="429"/>
      <c r="AW87" s="429"/>
      <c r="AX87" s="429"/>
      <c r="AY87" s="429"/>
      <c r="AZ87" s="429"/>
      <c r="BA87" s="429"/>
      <c r="BB87" s="429"/>
      <c r="BC87" s="429"/>
      <c r="BD87" s="429"/>
      <c r="BE87" s="429"/>
      <c r="BF87" s="429"/>
      <c r="BG87" s="429"/>
      <c r="BH87" s="429"/>
      <c r="BI87" s="429"/>
      <c r="BJ87" s="429"/>
      <c r="BK87" s="429"/>
      <c r="BL87" s="429"/>
      <c r="BM87" s="429"/>
      <c r="BN87" s="429"/>
      <c r="BO87" s="429"/>
      <c r="BP87" s="429"/>
      <c r="BQ87" s="429"/>
      <c r="BR87" s="429"/>
      <c r="BS87" s="429"/>
      <c r="BT87" s="429"/>
      <c r="BU87" s="429"/>
      <c r="BV87" s="429"/>
      <c r="BW87" s="429"/>
      <c r="BX87" s="429"/>
      <c r="BY87" s="429"/>
      <c r="BZ87" s="429"/>
      <c r="CA87" s="429"/>
      <c r="CB87" s="429"/>
      <c r="CC87" s="429"/>
      <c r="CD87" s="429"/>
      <c r="CE87" s="429"/>
      <c r="CF87" s="429"/>
      <c r="CG87" s="429"/>
      <c r="CH87" s="429"/>
      <c r="CI87" s="429"/>
      <c r="CJ87" s="429"/>
      <c r="CK87" s="429"/>
      <c r="CL87" s="429"/>
      <c r="CM87" s="429"/>
      <c r="CN87" s="429"/>
      <c r="CO87" s="429"/>
      <c r="CP87" s="429"/>
      <c r="CQ87" s="429"/>
      <c r="CR87" s="429"/>
      <c r="CS87" s="429"/>
      <c r="CT87" s="429"/>
      <c r="CU87" s="429"/>
      <c r="CV87" s="429"/>
      <c r="CW87" s="429"/>
      <c r="CX87" s="429"/>
      <c r="CY87" s="429"/>
      <c r="CZ87" s="429"/>
      <c r="DA87" s="429"/>
      <c r="DB87" s="429"/>
      <c r="DC87" s="429"/>
      <c r="DD87" s="429"/>
      <c r="DE87" s="429"/>
      <c r="DF87" s="429"/>
      <c r="DG87" s="429"/>
      <c r="DH87" s="429"/>
      <c r="DI87" s="429"/>
      <c r="DJ87" s="429"/>
      <c r="DK87" s="429"/>
      <c r="DL87" s="429"/>
      <c r="DM87" s="429"/>
      <c r="DN87" s="429"/>
      <c r="DO87" s="429"/>
      <c r="DP87" s="429"/>
      <c r="DQ87" s="429"/>
      <c r="DR87" s="429"/>
      <c r="DS87" s="429"/>
      <c r="DT87" s="429"/>
      <c r="DU87" s="429"/>
      <c r="DV87" s="429"/>
      <c r="DW87" s="429"/>
      <c r="DX87" s="429"/>
      <c r="DY87" s="429"/>
      <c r="DZ87" s="429"/>
      <c r="EA87" s="429"/>
    </row>
    <row r="88" spans="1:131" s="430" customFormat="1" ht="14.95" customHeight="1">
      <c r="A88" s="426" t="s">
        <v>278</v>
      </c>
      <c r="B88" s="426"/>
      <c r="C88" s="426"/>
      <c r="D88" s="426"/>
      <c r="E88" s="426" t="s">
        <v>146</v>
      </c>
      <c r="F88" s="426" t="s">
        <v>146</v>
      </c>
      <c r="G88" s="426"/>
      <c r="H88" s="426"/>
      <c r="I88" s="426"/>
      <c r="J88" s="426" t="s">
        <v>279</v>
      </c>
      <c r="K88" s="426" t="s">
        <v>199</v>
      </c>
      <c r="L88" s="426" t="s">
        <v>146</v>
      </c>
      <c r="M88" s="428">
        <v>0</v>
      </c>
      <c r="N88" s="428">
        <v>0</v>
      </c>
      <c r="O88" s="428">
        <v>0</v>
      </c>
      <c r="P88" s="428">
        <v>0</v>
      </c>
      <c r="Q88" s="428">
        <v>0</v>
      </c>
      <c r="R88" s="428">
        <v>0</v>
      </c>
      <c r="S88" s="428">
        <v>0</v>
      </c>
      <c r="T88" s="428">
        <v>0</v>
      </c>
      <c r="U88" s="428">
        <v>0</v>
      </c>
      <c r="V88" s="428">
        <v>0</v>
      </c>
      <c r="W88" s="429"/>
      <c r="X88" s="429"/>
      <c r="Y88" s="429"/>
      <c r="Z88" s="429"/>
      <c r="AA88" s="429"/>
      <c r="AB88" s="429"/>
      <c r="AC88" s="429"/>
      <c r="AD88" s="429"/>
      <c r="AE88" s="429"/>
      <c r="AF88" s="429"/>
      <c r="AG88" s="429"/>
      <c r="AH88" s="429"/>
      <c r="AI88" s="429"/>
      <c r="AJ88" s="429"/>
      <c r="AK88" s="429"/>
      <c r="AL88" s="429"/>
      <c r="AM88" s="429"/>
      <c r="AN88" s="429"/>
      <c r="AO88" s="429"/>
      <c r="AP88" s="429"/>
      <c r="AQ88" s="429"/>
      <c r="AR88" s="429"/>
      <c r="AS88" s="429"/>
      <c r="AT88" s="429"/>
      <c r="AU88" s="429"/>
      <c r="AV88" s="429"/>
      <c r="AW88" s="429"/>
      <c r="AX88" s="429"/>
      <c r="AY88" s="429"/>
      <c r="AZ88" s="429"/>
      <c r="BA88" s="429"/>
      <c r="BB88" s="429"/>
      <c r="BC88" s="429"/>
      <c r="BD88" s="429"/>
      <c r="BE88" s="429"/>
      <c r="BF88" s="429"/>
      <c r="BG88" s="429"/>
      <c r="BH88" s="429"/>
      <c r="BI88" s="429"/>
      <c r="BJ88" s="429"/>
      <c r="BK88" s="429"/>
      <c r="BL88" s="429"/>
      <c r="BM88" s="429"/>
      <c r="BN88" s="429"/>
      <c r="BO88" s="429"/>
      <c r="BP88" s="429"/>
      <c r="BQ88" s="429"/>
      <c r="BR88" s="429"/>
      <c r="BS88" s="429"/>
      <c r="BT88" s="429"/>
      <c r="BU88" s="429"/>
      <c r="BV88" s="429"/>
      <c r="BW88" s="429"/>
      <c r="BX88" s="429"/>
      <c r="BY88" s="429"/>
      <c r="BZ88" s="429"/>
      <c r="CA88" s="429"/>
      <c r="CB88" s="429"/>
      <c r="CC88" s="429"/>
      <c r="CD88" s="429"/>
      <c r="CE88" s="429"/>
      <c r="CF88" s="429"/>
      <c r="CG88" s="429"/>
      <c r="CH88" s="429"/>
      <c r="CI88" s="429"/>
      <c r="CJ88" s="429"/>
      <c r="CK88" s="429"/>
      <c r="CL88" s="429"/>
      <c r="CM88" s="429"/>
      <c r="CN88" s="429"/>
      <c r="CO88" s="429"/>
      <c r="CP88" s="429"/>
      <c r="CQ88" s="429"/>
      <c r="CR88" s="429"/>
      <c r="CS88" s="429"/>
      <c r="CT88" s="429"/>
      <c r="CU88" s="429"/>
      <c r="CV88" s="429"/>
      <c r="CW88" s="429"/>
      <c r="CX88" s="429"/>
      <c r="CY88" s="429"/>
      <c r="CZ88" s="429"/>
      <c r="DA88" s="429"/>
      <c r="DB88" s="429"/>
      <c r="DC88" s="429"/>
      <c r="DD88" s="429"/>
      <c r="DE88" s="429"/>
      <c r="DF88" s="429"/>
      <c r="DG88" s="429"/>
      <c r="DH88" s="429"/>
      <c r="DI88" s="429"/>
      <c r="DJ88" s="429"/>
      <c r="DK88" s="429"/>
      <c r="DL88" s="429"/>
      <c r="DM88" s="429"/>
      <c r="DN88" s="429"/>
      <c r="DO88" s="429"/>
      <c r="DP88" s="429"/>
      <c r="DQ88" s="429"/>
      <c r="DR88" s="429"/>
      <c r="DS88" s="429"/>
      <c r="DT88" s="429"/>
      <c r="DU88" s="429"/>
      <c r="DV88" s="429"/>
      <c r="DW88" s="429"/>
      <c r="DX88" s="429"/>
      <c r="DY88" s="429"/>
      <c r="DZ88" s="429"/>
      <c r="EA88" s="429"/>
    </row>
    <row r="89" spans="1:131" s="430" customFormat="1" ht="14.95" customHeight="1">
      <c r="A89" s="426" t="s">
        <v>280</v>
      </c>
      <c r="B89" s="426"/>
      <c r="C89" s="426"/>
      <c r="D89" s="426"/>
      <c r="E89" s="426" t="s">
        <v>146</v>
      </c>
      <c r="F89" s="426" t="s">
        <v>146</v>
      </c>
      <c r="G89" s="426"/>
      <c r="H89" s="426"/>
      <c r="I89" s="426"/>
      <c r="J89" s="426" t="s">
        <v>281</v>
      </c>
      <c r="K89" s="426" t="s">
        <v>282</v>
      </c>
      <c r="L89" s="426" t="s">
        <v>146</v>
      </c>
      <c r="M89" s="428">
        <v>0</v>
      </c>
      <c r="N89" s="428">
        <v>0</v>
      </c>
      <c r="O89" s="428">
        <v>0</v>
      </c>
      <c r="P89" s="428">
        <v>0</v>
      </c>
      <c r="Q89" s="428">
        <v>0</v>
      </c>
      <c r="R89" s="428">
        <v>0</v>
      </c>
      <c r="S89" s="428">
        <v>0</v>
      </c>
      <c r="T89" s="428">
        <v>0</v>
      </c>
      <c r="U89" s="428">
        <v>0</v>
      </c>
      <c r="V89" s="428">
        <v>0</v>
      </c>
      <c r="W89" s="429"/>
      <c r="X89" s="429"/>
      <c r="Y89" s="429"/>
      <c r="Z89" s="429"/>
      <c r="AA89" s="429"/>
      <c r="AB89" s="429"/>
      <c r="AC89" s="429"/>
      <c r="AD89" s="429"/>
      <c r="AE89" s="429"/>
      <c r="AF89" s="429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29"/>
      <c r="AU89" s="429"/>
      <c r="AV89" s="429"/>
      <c r="AW89" s="429"/>
      <c r="AX89" s="429"/>
      <c r="AY89" s="429"/>
      <c r="AZ89" s="429"/>
      <c r="BA89" s="429"/>
      <c r="BB89" s="429"/>
      <c r="BC89" s="429"/>
      <c r="BD89" s="429"/>
      <c r="BE89" s="429"/>
      <c r="BF89" s="429"/>
      <c r="BG89" s="429"/>
      <c r="BH89" s="429"/>
      <c r="BI89" s="429"/>
      <c r="BJ89" s="429"/>
      <c r="BK89" s="429"/>
      <c r="BL89" s="429"/>
      <c r="BM89" s="429"/>
      <c r="BN89" s="429"/>
      <c r="BO89" s="429"/>
      <c r="BP89" s="429"/>
      <c r="BQ89" s="429"/>
      <c r="BR89" s="429"/>
      <c r="BS89" s="429"/>
      <c r="BT89" s="429"/>
      <c r="BU89" s="429"/>
      <c r="BV89" s="429"/>
      <c r="BW89" s="429"/>
      <c r="BX89" s="429"/>
      <c r="BY89" s="429"/>
      <c r="BZ89" s="429"/>
      <c r="CA89" s="429"/>
      <c r="CB89" s="429"/>
      <c r="CC89" s="429"/>
      <c r="CD89" s="429"/>
      <c r="CE89" s="429"/>
      <c r="CF89" s="429"/>
      <c r="CG89" s="429"/>
      <c r="CH89" s="429"/>
      <c r="CI89" s="429"/>
      <c r="CJ89" s="429"/>
      <c r="CK89" s="429"/>
      <c r="CL89" s="429"/>
      <c r="CM89" s="429"/>
      <c r="CN89" s="429"/>
      <c r="CO89" s="429"/>
      <c r="CP89" s="429"/>
      <c r="CQ89" s="429"/>
      <c r="CR89" s="429"/>
      <c r="CS89" s="429"/>
      <c r="CT89" s="429"/>
      <c r="CU89" s="429"/>
      <c r="CV89" s="429"/>
      <c r="CW89" s="429"/>
      <c r="CX89" s="429"/>
      <c r="CY89" s="429"/>
      <c r="CZ89" s="429"/>
      <c r="DA89" s="429"/>
      <c r="DB89" s="429"/>
      <c r="DC89" s="429"/>
      <c r="DD89" s="429"/>
      <c r="DE89" s="429"/>
      <c r="DF89" s="429"/>
      <c r="DG89" s="429"/>
      <c r="DH89" s="429"/>
      <c r="DI89" s="429"/>
      <c r="DJ89" s="429"/>
      <c r="DK89" s="429"/>
      <c r="DL89" s="429"/>
      <c r="DM89" s="429"/>
      <c r="DN89" s="429"/>
      <c r="DO89" s="429"/>
      <c r="DP89" s="429"/>
      <c r="DQ89" s="429"/>
      <c r="DR89" s="429"/>
      <c r="DS89" s="429"/>
      <c r="DT89" s="429"/>
      <c r="DU89" s="429"/>
      <c r="DV89" s="429"/>
      <c r="DW89" s="429"/>
      <c r="DX89" s="429"/>
      <c r="DY89" s="429"/>
      <c r="DZ89" s="429"/>
      <c r="EA89" s="429"/>
    </row>
    <row r="90" spans="1:131" s="430" customFormat="1" ht="14.95" customHeight="1">
      <c r="A90" s="426" t="s">
        <v>283</v>
      </c>
      <c r="B90" s="426"/>
      <c r="C90" s="426"/>
      <c r="D90" s="426"/>
      <c r="E90" s="426" t="s">
        <v>146</v>
      </c>
      <c r="F90" s="426" t="s">
        <v>146</v>
      </c>
      <c r="G90" s="426"/>
      <c r="H90" s="426"/>
      <c r="I90" s="426"/>
      <c r="J90" s="426" t="s">
        <v>208</v>
      </c>
      <c r="K90" s="426" t="s">
        <v>209</v>
      </c>
      <c r="L90" s="426" t="s">
        <v>146</v>
      </c>
      <c r="M90" s="428">
        <v>0</v>
      </c>
      <c r="N90" s="428">
        <v>0</v>
      </c>
      <c r="O90" s="428">
        <v>0</v>
      </c>
      <c r="P90" s="428">
        <v>0</v>
      </c>
      <c r="Q90" s="428">
        <v>0</v>
      </c>
      <c r="R90" s="428">
        <v>0</v>
      </c>
      <c r="S90" s="428">
        <v>0</v>
      </c>
      <c r="T90" s="428">
        <v>0</v>
      </c>
      <c r="U90" s="428">
        <v>0</v>
      </c>
      <c r="V90" s="428">
        <v>0</v>
      </c>
      <c r="W90" s="429"/>
      <c r="X90" s="429"/>
      <c r="Y90" s="429"/>
      <c r="Z90" s="429"/>
      <c r="AA90" s="429"/>
      <c r="AB90" s="429"/>
      <c r="AC90" s="429"/>
      <c r="AD90" s="429"/>
      <c r="AE90" s="429"/>
      <c r="AF90" s="429"/>
      <c r="AG90" s="429"/>
      <c r="AH90" s="429"/>
      <c r="AI90" s="429"/>
      <c r="AJ90" s="429"/>
      <c r="AK90" s="429"/>
      <c r="AL90" s="429"/>
      <c r="AM90" s="429"/>
      <c r="AN90" s="429"/>
      <c r="AO90" s="429"/>
      <c r="AP90" s="429"/>
      <c r="AQ90" s="429"/>
      <c r="AR90" s="429"/>
      <c r="AS90" s="429"/>
      <c r="AT90" s="429"/>
      <c r="AU90" s="429"/>
      <c r="AV90" s="429"/>
      <c r="AW90" s="429"/>
      <c r="AX90" s="429"/>
      <c r="AY90" s="429"/>
      <c r="AZ90" s="429"/>
      <c r="BA90" s="429"/>
      <c r="BB90" s="429"/>
      <c r="BC90" s="429"/>
      <c r="BD90" s="429"/>
      <c r="BE90" s="429"/>
      <c r="BF90" s="429"/>
      <c r="BG90" s="429"/>
      <c r="BH90" s="429"/>
      <c r="BI90" s="429"/>
      <c r="BJ90" s="429"/>
      <c r="BK90" s="429"/>
      <c r="BL90" s="429"/>
      <c r="BM90" s="429"/>
      <c r="BN90" s="429"/>
      <c r="BO90" s="429"/>
      <c r="BP90" s="429"/>
      <c r="BQ90" s="429"/>
      <c r="BR90" s="429"/>
      <c r="BS90" s="429"/>
      <c r="BT90" s="429"/>
      <c r="BU90" s="429"/>
      <c r="BV90" s="429"/>
      <c r="BW90" s="429"/>
      <c r="BX90" s="429"/>
      <c r="BY90" s="429"/>
      <c r="BZ90" s="429"/>
      <c r="CA90" s="429"/>
      <c r="CB90" s="429"/>
      <c r="CC90" s="429"/>
      <c r="CD90" s="429"/>
      <c r="CE90" s="429"/>
      <c r="CF90" s="429"/>
      <c r="CG90" s="429"/>
      <c r="CH90" s="429"/>
      <c r="CI90" s="429"/>
      <c r="CJ90" s="429"/>
      <c r="CK90" s="429"/>
      <c r="CL90" s="429"/>
      <c r="CM90" s="429"/>
      <c r="CN90" s="429"/>
      <c r="CO90" s="429"/>
      <c r="CP90" s="429"/>
      <c r="CQ90" s="429"/>
      <c r="CR90" s="429"/>
      <c r="CS90" s="429"/>
      <c r="CT90" s="429"/>
      <c r="CU90" s="429"/>
      <c r="CV90" s="429"/>
      <c r="CW90" s="429"/>
      <c r="CX90" s="429"/>
      <c r="CY90" s="429"/>
      <c r="CZ90" s="429"/>
      <c r="DA90" s="429"/>
      <c r="DB90" s="429"/>
      <c r="DC90" s="429"/>
      <c r="DD90" s="429"/>
      <c r="DE90" s="429"/>
      <c r="DF90" s="429"/>
      <c r="DG90" s="429"/>
      <c r="DH90" s="429"/>
      <c r="DI90" s="429"/>
      <c r="DJ90" s="429"/>
      <c r="DK90" s="429"/>
      <c r="DL90" s="429"/>
      <c r="DM90" s="429"/>
      <c r="DN90" s="429"/>
      <c r="DO90" s="429"/>
      <c r="DP90" s="429"/>
      <c r="DQ90" s="429"/>
      <c r="DR90" s="429"/>
      <c r="DS90" s="429"/>
      <c r="DT90" s="429"/>
      <c r="DU90" s="429"/>
      <c r="DV90" s="429"/>
      <c r="DW90" s="429"/>
      <c r="DX90" s="429"/>
      <c r="DY90" s="429"/>
      <c r="DZ90" s="429"/>
      <c r="EA90" s="429"/>
    </row>
    <row r="91" spans="1:131" s="430" customFormat="1" ht="14.95" customHeight="1">
      <c r="A91" s="426" t="s">
        <v>284</v>
      </c>
      <c r="B91" s="426"/>
      <c r="C91" s="426"/>
      <c r="D91" s="426"/>
      <c r="E91" s="426" t="s">
        <v>146</v>
      </c>
      <c r="F91" s="426" t="s">
        <v>146</v>
      </c>
      <c r="G91" s="426"/>
      <c r="H91" s="426"/>
      <c r="I91" s="426"/>
      <c r="J91" s="426" t="s">
        <v>211</v>
      </c>
      <c r="K91" s="426" t="s">
        <v>212</v>
      </c>
      <c r="L91" s="426" t="s">
        <v>146</v>
      </c>
      <c r="M91" s="428">
        <v>0</v>
      </c>
      <c r="N91" s="428">
        <v>0</v>
      </c>
      <c r="O91" s="428">
        <v>0</v>
      </c>
      <c r="P91" s="428">
        <v>0</v>
      </c>
      <c r="Q91" s="428">
        <v>0</v>
      </c>
      <c r="R91" s="428">
        <v>0</v>
      </c>
      <c r="S91" s="428">
        <v>0</v>
      </c>
      <c r="T91" s="428">
        <v>0</v>
      </c>
      <c r="U91" s="428">
        <v>0</v>
      </c>
      <c r="V91" s="428">
        <v>0</v>
      </c>
      <c r="W91" s="429"/>
      <c r="X91" s="429"/>
      <c r="Y91" s="429"/>
      <c r="Z91" s="429"/>
      <c r="AA91" s="429"/>
      <c r="AB91" s="429"/>
      <c r="AC91" s="429"/>
      <c r="AD91" s="429"/>
      <c r="AE91" s="429"/>
      <c r="AF91" s="429"/>
      <c r="AG91" s="429"/>
      <c r="AH91" s="429"/>
      <c r="AI91" s="429"/>
      <c r="AJ91" s="429"/>
      <c r="AK91" s="429"/>
      <c r="AL91" s="429"/>
      <c r="AM91" s="429"/>
      <c r="AN91" s="429"/>
      <c r="AO91" s="429"/>
      <c r="AP91" s="429"/>
      <c r="AQ91" s="429"/>
      <c r="AR91" s="429"/>
      <c r="AS91" s="429"/>
      <c r="AT91" s="429"/>
      <c r="AU91" s="429"/>
      <c r="AV91" s="429"/>
      <c r="AW91" s="429"/>
      <c r="AX91" s="429"/>
      <c r="AY91" s="429"/>
      <c r="AZ91" s="429"/>
      <c r="BA91" s="429"/>
      <c r="BB91" s="429"/>
      <c r="BC91" s="429"/>
      <c r="BD91" s="429"/>
      <c r="BE91" s="429"/>
      <c r="BF91" s="429"/>
      <c r="BG91" s="429"/>
      <c r="BH91" s="429"/>
      <c r="BI91" s="429"/>
      <c r="BJ91" s="429"/>
      <c r="BK91" s="429"/>
      <c r="BL91" s="429"/>
      <c r="BM91" s="429"/>
      <c r="BN91" s="429"/>
      <c r="BO91" s="429"/>
      <c r="BP91" s="429"/>
      <c r="BQ91" s="429"/>
      <c r="BR91" s="429"/>
      <c r="BS91" s="429"/>
      <c r="BT91" s="429"/>
      <c r="BU91" s="429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429"/>
      <c r="CI91" s="429"/>
      <c r="CJ91" s="429"/>
      <c r="CK91" s="429"/>
      <c r="CL91" s="429"/>
      <c r="CM91" s="429"/>
      <c r="CN91" s="429"/>
      <c r="CO91" s="429"/>
      <c r="CP91" s="429"/>
      <c r="CQ91" s="429"/>
      <c r="CR91" s="429"/>
      <c r="CS91" s="429"/>
      <c r="CT91" s="429"/>
      <c r="CU91" s="429"/>
      <c r="CV91" s="429"/>
      <c r="CW91" s="429"/>
      <c r="CX91" s="429"/>
      <c r="CY91" s="429"/>
      <c r="CZ91" s="429"/>
      <c r="DA91" s="429"/>
      <c r="DB91" s="429"/>
      <c r="DC91" s="429"/>
      <c r="DD91" s="429"/>
      <c r="DE91" s="429"/>
      <c r="DF91" s="429"/>
      <c r="DG91" s="429"/>
      <c r="DH91" s="429"/>
      <c r="DI91" s="429"/>
      <c r="DJ91" s="429"/>
      <c r="DK91" s="429"/>
      <c r="DL91" s="429"/>
      <c r="DM91" s="429"/>
      <c r="DN91" s="429"/>
      <c r="DO91" s="429"/>
      <c r="DP91" s="429"/>
      <c r="DQ91" s="429"/>
      <c r="DR91" s="429"/>
      <c r="DS91" s="429"/>
      <c r="DT91" s="429"/>
      <c r="DU91" s="429"/>
      <c r="DV91" s="429"/>
      <c r="DW91" s="429"/>
      <c r="DX91" s="429"/>
      <c r="DY91" s="429"/>
      <c r="DZ91" s="429"/>
      <c r="EA91" s="429"/>
    </row>
    <row r="92" spans="1:131" s="430" customFormat="1" ht="14.95" customHeight="1">
      <c r="A92" s="426"/>
      <c r="B92" s="426" t="s">
        <v>264</v>
      </c>
      <c r="C92" s="426" t="s">
        <v>174</v>
      </c>
      <c r="D92" s="426" t="s">
        <v>414</v>
      </c>
      <c r="E92" s="426" t="s">
        <v>439</v>
      </c>
      <c r="F92" s="426" t="s">
        <v>285</v>
      </c>
      <c r="G92" s="426" t="s">
        <v>175</v>
      </c>
      <c r="H92" s="426" t="s">
        <v>176</v>
      </c>
      <c r="I92" s="426" t="s">
        <v>177</v>
      </c>
      <c r="J92" s="426" t="s">
        <v>286</v>
      </c>
      <c r="K92" s="426" t="s">
        <v>234</v>
      </c>
      <c r="L92" s="426" t="s">
        <v>146</v>
      </c>
      <c r="M92" s="428">
        <v>21.75</v>
      </c>
      <c r="N92" s="428">
        <v>21.75</v>
      </c>
      <c r="O92" s="428">
        <v>21.75</v>
      </c>
      <c r="P92" s="428">
        <v>21.75</v>
      </c>
      <c r="Q92" s="428">
        <v>21.75</v>
      </c>
      <c r="R92" s="428">
        <v>21.75</v>
      </c>
      <c r="S92" s="428">
        <v>21.75</v>
      </c>
      <c r="T92" s="428">
        <v>21.75</v>
      </c>
      <c r="U92" s="428">
        <v>21.75</v>
      </c>
      <c r="V92" s="428">
        <v>195.75</v>
      </c>
      <c r="W92" s="429"/>
      <c r="X92" s="429"/>
      <c r="Y92" s="429"/>
      <c r="Z92" s="429"/>
      <c r="AA92" s="429"/>
      <c r="AB92" s="429"/>
      <c r="AC92" s="429"/>
      <c r="AD92" s="429"/>
      <c r="AE92" s="429"/>
      <c r="AF92" s="429"/>
      <c r="AG92" s="429"/>
      <c r="AH92" s="429"/>
      <c r="AI92" s="429"/>
      <c r="AJ92" s="429"/>
      <c r="AK92" s="429"/>
      <c r="AL92" s="429"/>
      <c r="AM92" s="429"/>
      <c r="AN92" s="429"/>
      <c r="AO92" s="429"/>
      <c r="AP92" s="429"/>
      <c r="AQ92" s="429"/>
      <c r="AR92" s="429"/>
      <c r="AS92" s="429"/>
      <c r="AT92" s="429"/>
      <c r="AU92" s="429"/>
      <c r="AV92" s="429"/>
      <c r="AW92" s="429"/>
      <c r="AX92" s="429"/>
      <c r="AY92" s="429"/>
      <c r="AZ92" s="429"/>
      <c r="BA92" s="429"/>
      <c r="BB92" s="429"/>
      <c r="BC92" s="429"/>
      <c r="BD92" s="429"/>
      <c r="BE92" s="429"/>
      <c r="BF92" s="429"/>
      <c r="BG92" s="429"/>
      <c r="BH92" s="429"/>
      <c r="BI92" s="429"/>
      <c r="BJ92" s="429"/>
      <c r="BK92" s="429"/>
      <c r="BL92" s="429"/>
      <c r="BM92" s="429"/>
      <c r="BN92" s="429"/>
      <c r="BO92" s="429"/>
      <c r="BP92" s="429"/>
      <c r="BQ92" s="429"/>
      <c r="BR92" s="429"/>
      <c r="BS92" s="429"/>
      <c r="BT92" s="429"/>
      <c r="BU92" s="429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  <c r="CH92" s="429"/>
      <c r="CI92" s="429"/>
      <c r="CJ92" s="429"/>
      <c r="CK92" s="429"/>
      <c r="CL92" s="429"/>
      <c r="CM92" s="429"/>
      <c r="CN92" s="429"/>
      <c r="CO92" s="429"/>
      <c r="CP92" s="429"/>
      <c r="CQ92" s="429"/>
      <c r="CR92" s="429"/>
      <c r="CS92" s="429"/>
      <c r="CT92" s="429"/>
      <c r="CU92" s="429"/>
      <c r="CV92" s="429"/>
      <c r="CW92" s="429"/>
      <c r="CX92" s="429"/>
      <c r="CY92" s="429"/>
      <c r="CZ92" s="429"/>
      <c r="DA92" s="429"/>
      <c r="DB92" s="429"/>
      <c r="DC92" s="429"/>
      <c r="DD92" s="429"/>
      <c r="DE92" s="429"/>
      <c r="DF92" s="429"/>
      <c r="DG92" s="429"/>
      <c r="DH92" s="429"/>
      <c r="DI92" s="429"/>
      <c r="DJ92" s="429"/>
      <c r="DK92" s="429"/>
      <c r="DL92" s="429"/>
      <c r="DM92" s="429"/>
      <c r="DN92" s="429"/>
      <c r="DO92" s="429"/>
      <c r="DP92" s="429"/>
      <c r="DQ92" s="429"/>
      <c r="DR92" s="429"/>
      <c r="DS92" s="429"/>
      <c r="DT92" s="429"/>
      <c r="DU92" s="429"/>
      <c r="DV92" s="429"/>
      <c r="DW92" s="429"/>
      <c r="DX92" s="429"/>
      <c r="DY92" s="429"/>
      <c r="DZ92" s="429"/>
      <c r="EA92" s="429"/>
    </row>
    <row r="93" spans="1:131" s="430" customFormat="1" ht="14.95" customHeight="1">
      <c r="A93" s="426"/>
      <c r="B93" s="426" t="s">
        <v>264</v>
      </c>
      <c r="C93" s="426" t="s">
        <v>174</v>
      </c>
      <c r="D93" s="426" t="s">
        <v>414</v>
      </c>
      <c r="E93" s="426" t="s">
        <v>440</v>
      </c>
      <c r="F93" s="426" t="s">
        <v>287</v>
      </c>
      <c r="G93" s="426" t="s">
        <v>175</v>
      </c>
      <c r="H93" s="426" t="s">
        <v>176</v>
      </c>
      <c r="I93" s="426" t="s">
        <v>177</v>
      </c>
      <c r="J93" s="426" t="s">
        <v>286</v>
      </c>
      <c r="K93" s="426" t="s">
        <v>234</v>
      </c>
      <c r="L93" s="426" t="s">
        <v>146</v>
      </c>
      <c r="M93" s="428">
        <v>771.2</v>
      </c>
      <c r="N93" s="428">
        <v>771.2</v>
      </c>
      <c r="O93" s="428">
        <v>771.2</v>
      </c>
      <c r="P93" s="428">
        <v>603.32000000000005</v>
      </c>
      <c r="Q93" s="428">
        <v>603.32000000000005</v>
      </c>
      <c r="R93" s="428">
        <v>603.32000000000005</v>
      </c>
      <c r="S93" s="428">
        <v>517.86</v>
      </c>
      <c r="T93" s="428">
        <v>367.93</v>
      </c>
      <c r="U93" s="428">
        <v>367.93</v>
      </c>
      <c r="V93" s="428">
        <v>5377.28</v>
      </c>
      <c r="W93" s="429"/>
      <c r="X93" s="429"/>
      <c r="Y93" s="429"/>
      <c r="Z93" s="429"/>
      <c r="AA93" s="429"/>
      <c r="AB93" s="429"/>
      <c r="AC93" s="429"/>
      <c r="AD93" s="429"/>
      <c r="AE93" s="429"/>
      <c r="AF93" s="429"/>
      <c r="AG93" s="429"/>
      <c r="AH93" s="429"/>
      <c r="AI93" s="429"/>
      <c r="AJ93" s="429"/>
      <c r="AK93" s="429"/>
      <c r="AL93" s="429"/>
      <c r="AM93" s="429"/>
      <c r="AN93" s="429"/>
      <c r="AO93" s="429"/>
      <c r="AP93" s="429"/>
      <c r="AQ93" s="429"/>
      <c r="AR93" s="429"/>
      <c r="AS93" s="429"/>
      <c r="AT93" s="429"/>
      <c r="AU93" s="429"/>
      <c r="AV93" s="429"/>
      <c r="AW93" s="429"/>
      <c r="AX93" s="429"/>
      <c r="AY93" s="429"/>
      <c r="AZ93" s="429"/>
      <c r="BA93" s="429"/>
      <c r="BB93" s="429"/>
      <c r="BC93" s="429"/>
      <c r="BD93" s="429"/>
      <c r="BE93" s="429"/>
      <c r="BF93" s="429"/>
      <c r="BG93" s="429"/>
      <c r="BH93" s="429"/>
      <c r="BI93" s="429"/>
      <c r="BJ93" s="429"/>
      <c r="BK93" s="429"/>
      <c r="BL93" s="429"/>
      <c r="BM93" s="429"/>
      <c r="BN93" s="429"/>
      <c r="BO93" s="429"/>
      <c r="BP93" s="429"/>
      <c r="BQ93" s="429"/>
      <c r="BR93" s="429"/>
      <c r="BS93" s="429"/>
      <c r="BT93" s="429"/>
      <c r="BU93" s="429"/>
      <c r="BV93" s="429"/>
      <c r="BW93" s="429"/>
      <c r="BX93" s="429"/>
      <c r="BY93" s="429"/>
      <c r="BZ93" s="429"/>
      <c r="CA93" s="429"/>
      <c r="CB93" s="429"/>
      <c r="CC93" s="429"/>
      <c r="CD93" s="429"/>
      <c r="CE93" s="429"/>
      <c r="CF93" s="429"/>
      <c r="CG93" s="429"/>
      <c r="CH93" s="429"/>
      <c r="CI93" s="429"/>
      <c r="CJ93" s="429"/>
      <c r="CK93" s="429"/>
      <c r="CL93" s="429"/>
      <c r="CM93" s="429"/>
      <c r="CN93" s="429"/>
      <c r="CO93" s="429"/>
      <c r="CP93" s="429"/>
      <c r="CQ93" s="429"/>
      <c r="CR93" s="429"/>
      <c r="CS93" s="429"/>
      <c r="CT93" s="429"/>
      <c r="CU93" s="429"/>
      <c r="CV93" s="429"/>
      <c r="CW93" s="429"/>
      <c r="CX93" s="429"/>
      <c r="CY93" s="429"/>
      <c r="CZ93" s="429"/>
      <c r="DA93" s="429"/>
      <c r="DB93" s="429"/>
      <c r="DC93" s="429"/>
      <c r="DD93" s="429"/>
      <c r="DE93" s="429"/>
      <c r="DF93" s="429"/>
      <c r="DG93" s="429"/>
      <c r="DH93" s="429"/>
      <c r="DI93" s="429"/>
      <c r="DJ93" s="429"/>
      <c r="DK93" s="429"/>
      <c r="DL93" s="429"/>
      <c r="DM93" s="429"/>
      <c r="DN93" s="429"/>
      <c r="DO93" s="429"/>
      <c r="DP93" s="429"/>
      <c r="DQ93" s="429"/>
      <c r="DR93" s="429"/>
      <c r="DS93" s="429"/>
      <c r="DT93" s="429"/>
      <c r="DU93" s="429"/>
      <c r="DV93" s="429"/>
      <c r="DW93" s="429"/>
      <c r="DX93" s="429"/>
      <c r="DY93" s="429"/>
      <c r="DZ93" s="429"/>
      <c r="EA93" s="429"/>
    </row>
    <row r="94" spans="1:131" s="430" customFormat="1" ht="14.95" customHeight="1">
      <c r="A94" s="426"/>
      <c r="B94" s="426" t="s">
        <v>264</v>
      </c>
      <c r="C94" s="426" t="s">
        <v>174</v>
      </c>
      <c r="D94" s="426" t="s">
        <v>414</v>
      </c>
      <c r="E94" s="426" t="s">
        <v>441</v>
      </c>
      <c r="F94" s="426" t="s">
        <v>442</v>
      </c>
      <c r="G94" s="426" t="s">
        <v>175</v>
      </c>
      <c r="H94" s="426" t="s">
        <v>176</v>
      </c>
      <c r="I94" s="426" t="s">
        <v>177</v>
      </c>
      <c r="J94" s="426" t="s">
        <v>286</v>
      </c>
      <c r="K94" s="426" t="s">
        <v>234</v>
      </c>
      <c r="L94" s="426" t="s">
        <v>146</v>
      </c>
      <c r="M94" s="428">
        <v>159.81</v>
      </c>
      <c r="N94" s="428">
        <v>159.81</v>
      </c>
      <c r="O94" s="428">
        <v>159.81</v>
      </c>
      <c r="P94" s="428">
        <v>159.81</v>
      </c>
      <c r="Q94" s="428">
        <v>159.81</v>
      </c>
      <c r="R94" s="428">
        <v>159.81</v>
      </c>
      <c r="S94" s="428">
        <v>159.81</v>
      </c>
      <c r="T94" s="428">
        <v>159.81</v>
      </c>
      <c r="U94" s="428">
        <v>159.81</v>
      </c>
      <c r="V94" s="428">
        <v>1438.29</v>
      </c>
      <c r="W94" s="429"/>
      <c r="X94" s="429"/>
      <c r="Y94" s="429"/>
      <c r="Z94" s="429"/>
      <c r="AA94" s="429"/>
      <c r="AB94" s="429"/>
      <c r="AC94" s="429"/>
      <c r="AD94" s="429"/>
      <c r="AE94" s="429"/>
      <c r="AF94" s="429"/>
      <c r="AG94" s="429"/>
      <c r="AH94" s="429"/>
      <c r="AI94" s="429"/>
      <c r="AJ94" s="429"/>
      <c r="AK94" s="429"/>
      <c r="AL94" s="429"/>
      <c r="AM94" s="429"/>
      <c r="AN94" s="429"/>
      <c r="AO94" s="429"/>
      <c r="AP94" s="429"/>
      <c r="AQ94" s="429"/>
      <c r="AR94" s="429"/>
      <c r="AS94" s="429"/>
      <c r="AT94" s="429"/>
      <c r="AU94" s="429"/>
      <c r="AV94" s="429"/>
      <c r="AW94" s="429"/>
      <c r="AX94" s="429"/>
      <c r="AY94" s="429"/>
      <c r="AZ94" s="429"/>
      <c r="BA94" s="429"/>
      <c r="BB94" s="429"/>
      <c r="BC94" s="429"/>
      <c r="BD94" s="429"/>
      <c r="BE94" s="429"/>
      <c r="BF94" s="429"/>
      <c r="BG94" s="429"/>
      <c r="BH94" s="429"/>
      <c r="BI94" s="429"/>
      <c r="BJ94" s="429"/>
      <c r="BK94" s="429"/>
      <c r="BL94" s="429"/>
      <c r="BM94" s="429"/>
      <c r="BN94" s="429"/>
      <c r="BO94" s="429"/>
      <c r="BP94" s="429"/>
      <c r="BQ94" s="429"/>
      <c r="BR94" s="429"/>
      <c r="BS94" s="429"/>
      <c r="BT94" s="429"/>
      <c r="BU94" s="429"/>
      <c r="BV94" s="429"/>
      <c r="BW94" s="429"/>
      <c r="BX94" s="429"/>
      <c r="BY94" s="429"/>
      <c r="BZ94" s="429"/>
      <c r="CA94" s="429"/>
      <c r="CB94" s="429"/>
      <c r="CC94" s="429"/>
      <c r="CD94" s="429"/>
      <c r="CE94" s="429"/>
      <c r="CF94" s="429"/>
      <c r="CG94" s="429"/>
      <c r="CH94" s="429"/>
      <c r="CI94" s="429"/>
      <c r="CJ94" s="429"/>
      <c r="CK94" s="429"/>
      <c r="CL94" s="429"/>
      <c r="CM94" s="429"/>
      <c r="CN94" s="429"/>
      <c r="CO94" s="429"/>
      <c r="CP94" s="429"/>
      <c r="CQ94" s="429"/>
      <c r="CR94" s="429"/>
      <c r="CS94" s="429"/>
      <c r="CT94" s="429"/>
      <c r="CU94" s="429"/>
      <c r="CV94" s="429"/>
      <c r="CW94" s="429"/>
      <c r="CX94" s="429"/>
      <c r="CY94" s="429"/>
      <c r="CZ94" s="429"/>
      <c r="DA94" s="429"/>
      <c r="DB94" s="429"/>
      <c r="DC94" s="429"/>
      <c r="DD94" s="429"/>
      <c r="DE94" s="429"/>
      <c r="DF94" s="429"/>
      <c r="DG94" s="429"/>
      <c r="DH94" s="429"/>
      <c r="DI94" s="429"/>
      <c r="DJ94" s="429"/>
      <c r="DK94" s="429"/>
      <c r="DL94" s="429"/>
      <c r="DM94" s="429"/>
      <c r="DN94" s="429"/>
      <c r="DO94" s="429"/>
      <c r="DP94" s="429"/>
      <c r="DQ94" s="429"/>
      <c r="DR94" s="429"/>
      <c r="DS94" s="429"/>
      <c r="DT94" s="429"/>
      <c r="DU94" s="429"/>
      <c r="DV94" s="429"/>
      <c r="DW94" s="429"/>
      <c r="DX94" s="429"/>
      <c r="DY94" s="429"/>
      <c r="DZ94" s="429"/>
      <c r="EA94" s="429"/>
    </row>
    <row r="95" spans="1:131" s="430" customFormat="1" ht="14.95" customHeight="1">
      <c r="A95" s="426" t="s">
        <v>288</v>
      </c>
      <c r="B95" s="426"/>
      <c r="C95" s="426"/>
      <c r="D95" s="426"/>
      <c r="E95" s="426" t="s">
        <v>146</v>
      </c>
      <c r="F95" s="426" t="s">
        <v>146</v>
      </c>
      <c r="G95" s="426"/>
      <c r="H95" s="426"/>
      <c r="I95" s="426"/>
      <c r="J95" s="426" t="s">
        <v>286</v>
      </c>
      <c r="K95" s="426" t="s">
        <v>234</v>
      </c>
      <c r="L95" s="426" t="s">
        <v>146</v>
      </c>
      <c r="M95" s="428">
        <v>952.76</v>
      </c>
      <c r="N95" s="428">
        <v>952.76</v>
      </c>
      <c r="O95" s="428">
        <v>952.76</v>
      </c>
      <c r="P95" s="428">
        <v>784.88</v>
      </c>
      <c r="Q95" s="428">
        <v>784.88</v>
      </c>
      <c r="R95" s="428">
        <v>784.88</v>
      </c>
      <c r="S95" s="428">
        <v>699.42</v>
      </c>
      <c r="T95" s="428">
        <v>549.49</v>
      </c>
      <c r="U95" s="428">
        <v>549.49</v>
      </c>
      <c r="V95" s="428">
        <v>7011.32</v>
      </c>
      <c r="W95" s="429"/>
      <c r="X95" s="429"/>
      <c r="Y95" s="429"/>
      <c r="Z95" s="429"/>
      <c r="AA95" s="429"/>
      <c r="AB95" s="429"/>
      <c r="AC95" s="429"/>
      <c r="AD95" s="429"/>
      <c r="AE95" s="429"/>
      <c r="AF95" s="429"/>
      <c r="AG95" s="429"/>
      <c r="AH95" s="429"/>
      <c r="AI95" s="429"/>
      <c r="AJ95" s="429"/>
      <c r="AK95" s="429"/>
      <c r="AL95" s="429"/>
      <c r="AM95" s="429"/>
      <c r="AN95" s="429"/>
      <c r="AO95" s="429"/>
      <c r="AP95" s="429"/>
      <c r="AQ95" s="429"/>
      <c r="AR95" s="429"/>
      <c r="AS95" s="429"/>
      <c r="AT95" s="429"/>
      <c r="AU95" s="429"/>
      <c r="AV95" s="429"/>
      <c r="AW95" s="429"/>
      <c r="AX95" s="429"/>
      <c r="AY95" s="429"/>
      <c r="AZ95" s="429"/>
      <c r="BA95" s="429"/>
      <c r="BB95" s="429"/>
      <c r="BC95" s="429"/>
      <c r="BD95" s="429"/>
      <c r="BE95" s="429"/>
      <c r="BF95" s="429"/>
      <c r="BG95" s="429"/>
      <c r="BH95" s="429"/>
      <c r="BI95" s="429"/>
      <c r="BJ95" s="429"/>
      <c r="BK95" s="429"/>
      <c r="BL95" s="429"/>
      <c r="BM95" s="429"/>
      <c r="BN95" s="429"/>
      <c r="BO95" s="429"/>
      <c r="BP95" s="429"/>
      <c r="BQ95" s="429"/>
      <c r="BR95" s="429"/>
      <c r="BS95" s="429"/>
      <c r="BT95" s="429"/>
      <c r="BU95" s="429"/>
      <c r="BV95" s="429"/>
      <c r="BW95" s="429"/>
      <c r="BX95" s="429"/>
      <c r="BY95" s="429"/>
      <c r="BZ95" s="429"/>
      <c r="CA95" s="429"/>
      <c r="CB95" s="429"/>
      <c r="CC95" s="429"/>
      <c r="CD95" s="429"/>
      <c r="CE95" s="429"/>
      <c r="CF95" s="429"/>
      <c r="CG95" s="429"/>
      <c r="CH95" s="429"/>
      <c r="CI95" s="429"/>
      <c r="CJ95" s="429"/>
      <c r="CK95" s="429"/>
      <c r="CL95" s="429"/>
      <c r="CM95" s="429"/>
      <c r="CN95" s="429"/>
      <c r="CO95" s="429"/>
      <c r="CP95" s="429"/>
      <c r="CQ95" s="429"/>
      <c r="CR95" s="429"/>
      <c r="CS95" s="429"/>
      <c r="CT95" s="429"/>
      <c r="CU95" s="429"/>
      <c r="CV95" s="429"/>
      <c r="CW95" s="429"/>
      <c r="CX95" s="429"/>
      <c r="CY95" s="429"/>
      <c r="CZ95" s="429"/>
      <c r="DA95" s="429"/>
      <c r="DB95" s="429"/>
      <c r="DC95" s="429"/>
      <c r="DD95" s="429"/>
      <c r="DE95" s="429"/>
      <c r="DF95" s="429"/>
      <c r="DG95" s="429"/>
      <c r="DH95" s="429"/>
      <c r="DI95" s="429"/>
      <c r="DJ95" s="429"/>
      <c r="DK95" s="429"/>
      <c r="DL95" s="429"/>
      <c r="DM95" s="429"/>
      <c r="DN95" s="429"/>
      <c r="DO95" s="429"/>
      <c r="DP95" s="429"/>
      <c r="DQ95" s="429"/>
      <c r="DR95" s="429"/>
      <c r="DS95" s="429"/>
      <c r="DT95" s="429"/>
      <c r="DU95" s="429"/>
      <c r="DV95" s="429"/>
      <c r="DW95" s="429"/>
      <c r="DX95" s="429"/>
      <c r="DY95" s="429"/>
      <c r="DZ95" s="429"/>
      <c r="EA95" s="429"/>
    </row>
    <row r="96" spans="1:131" s="430" customFormat="1" ht="14.95" customHeight="1">
      <c r="A96" s="426" t="s">
        <v>289</v>
      </c>
      <c r="B96" s="426"/>
      <c r="C96" s="426"/>
      <c r="D96" s="426"/>
      <c r="E96" s="426" t="s">
        <v>146</v>
      </c>
      <c r="F96" s="426" t="s">
        <v>146</v>
      </c>
      <c r="G96" s="426"/>
      <c r="H96" s="426"/>
      <c r="I96" s="426"/>
      <c r="J96" s="426" t="s">
        <v>286</v>
      </c>
      <c r="K96" s="426" t="s">
        <v>290</v>
      </c>
      <c r="L96" s="426" t="s">
        <v>146</v>
      </c>
      <c r="M96" s="428">
        <v>0</v>
      </c>
      <c r="N96" s="428">
        <v>0</v>
      </c>
      <c r="O96" s="428">
        <v>0</v>
      </c>
      <c r="P96" s="428">
        <v>0</v>
      </c>
      <c r="Q96" s="428">
        <v>0</v>
      </c>
      <c r="R96" s="428">
        <v>0</v>
      </c>
      <c r="S96" s="428">
        <v>0</v>
      </c>
      <c r="T96" s="428">
        <v>0</v>
      </c>
      <c r="U96" s="428">
        <v>0</v>
      </c>
      <c r="V96" s="428">
        <v>0</v>
      </c>
      <c r="W96" s="429"/>
      <c r="X96" s="429"/>
      <c r="Y96" s="429"/>
      <c r="Z96" s="429"/>
      <c r="AA96" s="429"/>
      <c r="AB96" s="429"/>
      <c r="AC96" s="429"/>
      <c r="AD96" s="429"/>
      <c r="AE96" s="429"/>
      <c r="AF96" s="429"/>
      <c r="AG96" s="429"/>
      <c r="AH96" s="429"/>
      <c r="AI96" s="429"/>
      <c r="AJ96" s="429"/>
      <c r="AK96" s="429"/>
      <c r="AL96" s="429"/>
      <c r="AM96" s="429"/>
      <c r="AN96" s="429"/>
      <c r="AO96" s="429"/>
      <c r="AP96" s="429"/>
      <c r="AQ96" s="429"/>
      <c r="AR96" s="429"/>
      <c r="AS96" s="429"/>
      <c r="AT96" s="429"/>
      <c r="AU96" s="429"/>
      <c r="AV96" s="429"/>
      <c r="AW96" s="429"/>
      <c r="AX96" s="429"/>
      <c r="AY96" s="429"/>
      <c r="AZ96" s="429"/>
      <c r="BA96" s="429"/>
      <c r="BB96" s="429"/>
      <c r="BC96" s="429"/>
      <c r="BD96" s="429"/>
      <c r="BE96" s="429"/>
      <c r="BF96" s="429"/>
      <c r="BG96" s="429"/>
      <c r="BH96" s="429"/>
      <c r="BI96" s="429"/>
      <c r="BJ96" s="429"/>
      <c r="BK96" s="429"/>
      <c r="BL96" s="429"/>
      <c r="BM96" s="429"/>
      <c r="BN96" s="429"/>
      <c r="BO96" s="429"/>
      <c r="BP96" s="429"/>
      <c r="BQ96" s="429"/>
      <c r="BR96" s="429"/>
      <c r="BS96" s="429"/>
      <c r="BT96" s="429"/>
      <c r="BU96" s="429"/>
      <c r="BV96" s="429"/>
      <c r="BW96" s="429"/>
      <c r="BX96" s="429"/>
      <c r="BY96" s="429"/>
      <c r="BZ96" s="429"/>
      <c r="CA96" s="429"/>
      <c r="CB96" s="429"/>
      <c r="CC96" s="429"/>
      <c r="CD96" s="429"/>
      <c r="CE96" s="429"/>
      <c r="CF96" s="429"/>
      <c r="CG96" s="429"/>
      <c r="CH96" s="429"/>
      <c r="CI96" s="429"/>
      <c r="CJ96" s="429"/>
      <c r="CK96" s="429"/>
      <c r="CL96" s="429"/>
      <c r="CM96" s="429"/>
      <c r="CN96" s="429"/>
      <c r="CO96" s="429"/>
      <c r="CP96" s="429"/>
      <c r="CQ96" s="429"/>
      <c r="CR96" s="429"/>
      <c r="CS96" s="429"/>
      <c r="CT96" s="429"/>
      <c r="CU96" s="429"/>
      <c r="CV96" s="429"/>
      <c r="CW96" s="429"/>
      <c r="CX96" s="429"/>
      <c r="CY96" s="429"/>
      <c r="CZ96" s="429"/>
      <c r="DA96" s="429"/>
      <c r="DB96" s="429"/>
      <c r="DC96" s="429"/>
      <c r="DD96" s="429"/>
      <c r="DE96" s="429"/>
      <c r="DF96" s="429"/>
      <c r="DG96" s="429"/>
      <c r="DH96" s="429"/>
      <c r="DI96" s="429"/>
      <c r="DJ96" s="429"/>
      <c r="DK96" s="429"/>
      <c r="DL96" s="429"/>
      <c r="DM96" s="429"/>
      <c r="DN96" s="429"/>
      <c r="DO96" s="429"/>
      <c r="DP96" s="429"/>
      <c r="DQ96" s="429"/>
      <c r="DR96" s="429"/>
      <c r="DS96" s="429"/>
      <c r="DT96" s="429"/>
      <c r="DU96" s="429"/>
      <c r="DV96" s="429"/>
      <c r="DW96" s="429"/>
      <c r="DX96" s="429"/>
      <c r="DY96" s="429"/>
      <c r="DZ96" s="429"/>
      <c r="EA96" s="429"/>
    </row>
    <row r="97" spans="1:131" s="430" customFormat="1" ht="12.9">
      <c r="A97" s="426" t="s">
        <v>291</v>
      </c>
      <c r="B97" s="426"/>
      <c r="C97" s="426"/>
      <c r="D97" s="426"/>
      <c r="E97" s="426" t="s">
        <v>146</v>
      </c>
      <c r="F97" s="426" t="s">
        <v>146</v>
      </c>
      <c r="G97" s="426"/>
      <c r="H97" s="426"/>
      <c r="I97" s="426"/>
      <c r="J97" s="426" t="s">
        <v>292</v>
      </c>
      <c r="K97" s="426" t="s">
        <v>293</v>
      </c>
      <c r="L97" s="426" t="s">
        <v>146</v>
      </c>
      <c r="M97" s="428">
        <v>0</v>
      </c>
      <c r="N97" s="428">
        <v>0</v>
      </c>
      <c r="O97" s="428">
        <v>0</v>
      </c>
      <c r="P97" s="428">
        <v>0</v>
      </c>
      <c r="Q97" s="428">
        <v>0</v>
      </c>
      <c r="R97" s="428">
        <v>0</v>
      </c>
      <c r="S97" s="428">
        <v>0</v>
      </c>
      <c r="T97" s="428">
        <v>0</v>
      </c>
      <c r="U97" s="428">
        <v>0</v>
      </c>
      <c r="V97" s="428">
        <v>0</v>
      </c>
      <c r="W97" s="429"/>
      <c r="X97" s="429"/>
      <c r="Y97" s="429"/>
      <c r="Z97" s="429"/>
      <c r="AA97" s="429"/>
      <c r="AB97" s="429"/>
      <c r="AC97" s="429"/>
      <c r="AD97" s="429"/>
      <c r="AE97" s="429"/>
      <c r="AF97" s="429"/>
      <c r="AG97" s="429"/>
      <c r="AH97" s="429"/>
      <c r="AI97" s="429"/>
      <c r="AJ97" s="429"/>
      <c r="AK97" s="429"/>
      <c r="AL97" s="429"/>
      <c r="AM97" s="429"/>
      <c r="AN97" s="429"/>
      <c r="AO97" s="429"/>
      <c r="AP97" s="429"/>
      <c r="AQ97" s="429"/>
      <c r="AR97" s="429"/>
      <c r="AS97" s="429"/>
      <c r="AT97" s="429"/>
      <c r="AU97" s="429"/>
      <c r="AV97" s="429"/>
      <c r="AW97" s="429"/>
      <c r="AX97" s="429"/>
      <c r="AY97" s="429"/>
      <c r="AZ97" s="429"/>
      <c r="BA97" s="429"/>
      <c r="BB97" s="429"/>
      <c r="BC97" s="429"/>
      <c r="BD97" s="429"/>
      <c r="BE97" s="429"/>
      <c r="BF97" s="429"/>
      <c r="BG97" s="429"/>
      <c r="BH97" s="429"/>
      <c r="BI97" s="429"/>
      <c r="BJ97" s="429"/>
      <c r="BK97" s="429"/>
      <c r="BL97" s="429"/>
      <c r="BM97" s="429"/>
      <c r="BN97" s="429"/>
      <c r="BO97" s="429"/>
      <c r="BP97" s="429"/>
      <c r="BQ97" s="429"/>
      <c r="BR97" s="429"/>
      <c r="BS97" s="429"/>
      <c r="BT97" s="429"/>
      <c r="BU97" s="429"/>
      <c r="BV97" s="429"/>
      <c r="BW97" s="429"/>
      <c r="BX97" s="429"/>
      <c r="BY97" s="429"/>
      <c r="BZ97" s="429"/>
      <c r="CA97" s="429"/>
      <c r="CB97" s="429"/>
      <c r="CC97" s="429"/>
      <c r="CD97" s="429"/>
      <c r="CE97" s="429"/>
      <c r="CF97" s="429"/>
      <c r="CG97" s="429"/>
      <c r="CH97" s="429"/>
      <c r="CI97" s="429"/>
      <c r="CJ97" s="429"/>
      <c r="CK97" s="429"/>
      <c r="CL97" s="429"/>
      <c r="CM97" s="429"/>
      <c r="CN97" s="429"/>
      <c r="CO97" s="429"/>
      <c r="CP97" s="429"/>
      <c r="CQ97" s="429"/>
      <c r="CR97" s="429"/>
      <c r="CS97" s="429"/>
      <c r="CT97" s="429"/>
      <c r="CU97" s="429"/>
      <c r="CV97" s="429"/>
      <c r="CW97" s="429"/>
      <c r="CX97" s="429"/>
      <c r="CY97" s="429"/>
      <c r="CZ97" s="429"/>
      <c r="DA97" s="429"/>
      <c r="DB97" s="429"/>
      <c r="DC97" s="429"/>
      <c r="DD97" s="429"/>
      <c r="DE97" s="429"/>
      <c r="DF97" s="429"/>
      <c r="DG97" s="429"/>
      <c r="DH97" s="429"/>
      <c r="DI97" s="429"/>
      <c r="DJ97" s="429"/>
      <c r="DK97" s="429"/>
      <c r="DL97" s="429"/>
      <c r="DM97" s="429"/>
      <c r="DN97" s="429"/>
      <c r="DO97" s="429"/>
      <c r="DP97" s="429"/>
      <c r="DQ97" s="429"/>
      <c r="DR97" s="429"/>
      <c r="DS97" s="429"/>
      <c r="DT97" s="429"/>
      <c r="DU97" s="429"/>
      <c r="DV97" s="429"/>
      <c r="DW97" s="429"/>
      <c r="DX97" s="429"/>
      <c r="DY97" s="429"/>
      <c r="DZ97" s="429"/>
      <c r="EA97" s="429"/>
    </row>
    <row r="98" spans="1:131" s="430" customFormat="1" ht="12.9">
      <c r="A98" s="426" t="s">
        <v>294</v>
      </c>
      <c r="B98" s="426"/>
      <c r="C98" s="426"/>
      <c r="D98" s="426"/>
      <c r="E98" s="426" t="s">
        <v>146</v>
      </c>
      <c r="F98" s="426" t="s">
        <v>146</v>
      </c>
      <c r="G98" s="426"/>
      <c r="H98" s="426"/>
      <c r="I98" s="426"/>
      <c r="J98" s="426" t="s">
        <v>292</v>
      </c>
      <c r="K98" s="426" t="s">
        <v>293</v>
      </c>
      <c r="L98" s="426" t="s">
        <v>146</v>
      </c>
      <c r="M98" s="428">
        <v>0</v>
      </c>
      <c r="N98" s="428">
        <v>0</v>
      </c>
      <c r="O98" s="428">
        <v>0</v>
      </c>
      <c r="P98" s="428">
        <v>0</v>
      </c>
      <c r="Q98" s="428">
        <v>0</v>
      </c>
      <c r="R98" s="428">
        <v>0</v>
      </c>
      <c r="S98" s="428">
        <v>0</v>
      </c>
      <c r="T98" s="428">
        <v>0</v>
      </c>
      <c r="U98" s="428">
        <v>0</v>
      </c>
      <c r="V98" s="428">
        <v>0</v>
      </c>
      <c r="W98" s="429"/>
      <c r="X98" s="429"/>
      <c r="Y98" s="429"/>
      <c r="Z98" s="429"/>
      <c r="AA98" s="429"/>
      <c r="AB98" s="429"/>
      <c r="AC98" s="429"/>
      <c r="AD98" s="429"/>
      <c r="AE98" s="429"/>
      <c r="AF98" s="429"/>
      <c r="AG98" s="429"/>
      <c r="AH98" s="429"/>
      <c r="AI98" s="429"/>
      <c r="AJ98" s="429"/>
      <c r="AK98" s="429"/>
      <c r="AL98" s="429"/>
      <c r="AM98" s="429"/>
      <c r="AN98" s="429"/>
      <c r="AO98" s="429"/>
      <c r="AP98" s="429"/>
      <c r="AQ98" s="429"/>
      <c r="AR98" s="429"/>
      <c r="AS98" s="429"/>
      <c r="AT98" s="429"/>
      <c r="AU98" s="429"/>
      <c r="AV98" s="429"/>
      <c r="AW98" s="429"/>
      <c r="AX98" s="429"/>
      <c r="AY98" s="429"/>
      <c r="AZ98" s="429"/>
      <c r="BA98" s="429"/>
      <c r="BB98" s="429"/>
      <c r="BC98" s="429"/>
      <c r="BD98" s="429"/>
      <c r="BE98" s="429"/>
      <c r="BF98" s="429"/>
      <c r="BG98" s="429"/>
      <c r="BH98" s="429"/>
      <c r="BI98" s="429"/>
      <c r="BJ98" s="429"/>
      <c r="BK98" s="429"/>
      <c r="BL98" s="429"/>
      <c r="BM98" s="429"/>
      <c r="BN98" s="429"/>
      <c r="BO98" s="429"/>
      <c r="BP98" s="429"/>
      <c r="BQ98" s="429"/>
      <c r="BR98" s="429"/>
      <c r="BS98" s="429"/>
      <c r="BT98" s="429"/>
      <c r="BU98" s="429"/>
      <c r="BV98" s="429"/>
      <c r="BW98" s="429"/>
      <c r="BX98" s="429"/>
      <c r="BY98" s="429"/>
      <c r="BZ98" s="429"/>
      <c r="CA98" s="429"/>
      <c r="CB98" s="429"/>
      <c r="CC98" s="429"/>
      <c r="CD98" s="429"/>
      <c r="CE98" s="429"/>
      <c r="CF98" s="429"/>
      <c r="CG98" s="429"/>
      <c r="CH98" s="429"/>
      <c r="CI98" s="429"/>
      <c r="CJ98" s="429"/>
      <c r="CK98" s="429"/>
      <c r="CL98" s="429"/>
      <c r="CM98" s="429"/>
      <c r="CN98" s="429"/>
      <c r="CO98" s="429"/>
      <c r="CP98" s="429"/>
      <c r="CQ98" s="429"/>
      <c r="CR98" s="429"/>
      <c r="CS98" s="429"/>
      <c r="CT98" s="429"/>
      <c r="CU98" s="429"/>
      <c r="CV98" s="429"/>
      <c r="CW98" s="429"/>
      <c r="CX98" s="429"/>
      <c r="CY98" s="429"/>
      <c r="CZ98" s="429"/>
      <c r="DA98" s="429"/>
      <c r="DB98" s="429"/>
      <c r="DC98" s="429"/>
      <c r="DD98" s="429"/>
      <c r="DE98" s="429"/>
      <c r="DF98" s="429"/>
      <c r="DG98" s="429"/>
      <c r="DH98" s="429"/>
      <c r="DI98" s="429"/>
      <c r="DJ98" s="429"/>
      <c r="DK98" s="429"/>
      <c r="DL98" s="429"/>
      <c r="DM98" s="429"/>
      <c r="DN98" s="429"/>
      <c r="DO98" s="429"/>
      <c r="DP98" s="429"/>
      <c r="DQ98" s="429"/>
      <c r="DR98" s="429"/>
      <c r="DS98" s="429"/>
      <c r="DT98" s="429"/>
      <c r="DU98" s="429"/>
      <c r="DV98" s="429"/>
      <c r="DW98" s="429"/>
      <c r="DX98" s="429"/>
      <c r="DY98" s="429"/>
      <c r="DZ98" s="429"/>
      <c r="EA98" s="429"/>
    </row>
    <row r="99" spans="1:131" s="430" customFormat="1" ht="12.9">
      <c r="A99" s="426" t="s">
        <v>295</v>
      </c>
      <c r="B99" s="426"/>
      <c r="C99" s="426"/>
      <c r="D99" s="426"/>
      <c r="E99" s="426" t="s">
        <v>146</v>
      </c>
      <c r="F99" s="426" t="s">
        <v>146</v>
      </c>
      <c r="G99" s="426"/>
      <c r="H99" s="426"/>
      <c r="I99" s="426"/>
      <c r="J99" s="426" t="s">
        <v>296</v>
      </c>
      <c r="K99" s="426" t="s">
        <v>297</v>
      </c>
      <c r="L99" s="426" t="s">
        <v>146</v>
      </c>
      <c r="M99" s="428">
        <v>0</v>
      </c>
      <c r="N99" s="428">
        <v>0</v>
      </c>
      <c r="O99" s="428">
        <v>0</v>
      </c>
      <c r="P99" s="428">
        <v>0</v>
      </c>
      <c r="Q99" s="428">
        <v>0</v>
      </c>
      <c r="R99" s="428">
        <v>0</v>
      </c>
      <c r="S99" s="428">
        <v>0</v>
      </c>
      <c r="T99" s="428">
        <v>0</v>
      </c>
      <c r="U99" s="428">
        <v>0</v>
      </c>
      <c r="V99" s="428">
        <v>0</v>
      </c>
      <c r="W99" s="429"/>
      <c r="X99" s="429"/>
      <c r="Y99" s="429"/>
      <c r="Z99" s="429"/>
      <c r="AA99" s="429"/>
      <c r="AB99" s="429"/>
      <c r="AC99" s="429"/>
      <c r="AD99" s="429"/>
      <c r="AE99" s="429"/>
      <c r="AF99" s="429"/>
      <c r="AG99" s="429"/>
      <c r="AH99" s="429"/>
      <c r="AI99" s="429"/>
      <c r="AJ99" s="429"/>
      <c r="AK99" s="429"/>
      <c r="AL99" s="429"/>
      <c r="AM99" s="429"/>
      <c r="AN99" s="429"/>
      <c r="AO99" s="429"/>
      <c r="AP99" s="429"/>
      <c r="AQ99" s="429"/>
      <c r="AR99" s="429"/>
      <c r="AS99" s="429"/>
      <c r="AT99" s="429"/>
      <c r="AU99" s="429"/>
      <c r="AV99" s="429"/>
      <c r="AW99" s="429"/>
      <c r="AX99" s="429"/>
      <c r="AY99" s="429"/>
      <c r="AZ99" s="429"/>
      <c r="BA99" s="429"/>
      <c r="BB99" s="429"/>
      <c r="BC99" s="429"/>
      <c r="BD99" s="429"/>
      <c r="BE99" s="429"/>
      <c r="BF99" s="429"/>
      <c r="BG99" s="429"/>
      <c r="BH99" s="429"/>
      <c r="BI99" s="429"/>
      <c r="BJ99" s="429"/>
      <c r="BK99" s="429"/>
      <c r="BL99" s="429"/>
      <c r="BM99" s="429"/>
      <c r="BN99" s="429"/>
      <c r="BO99" s="429"/>
      <c r="BP99" s="429"/>
      <c r="BQ99" s="429"/>
      <c r="BR99" s="429"/>
      <c r="BS99" s="429"/>
      <c r="BT99" s="429"/>
      <c r="BU99" s="429"/>
      <c r="BV99" s="429"/>
      <c r="BW99" s="429"/>
      <c r="BX99" s="429"/>
      <c r="BY99" s="429"/>
      <c r="BZ99" s="429"/>
      <c r="CA99" s="429"/>
      <c r="CB99" s="429"/>
      <c r="CC99" s="429"/>
      <c r="CD99" s="429"/>
      <c r="CE99" s="429"/>
      <c r="CF99" s="429"/>
      <c r="CG99" s="429"/>
      <c r="CH99" s="429"/>
      <c r="CI99" s="429"/>
      <c r="CJ99" s="429"/>
      <c r="CK99" s="429"/>
      <c r="CL99" s="429"/>
      <c r="CM99" s="429"/>
      <c r="CN99" s="429"/>
      <c r="CO99" s="429"/>
      <c r="CP99" s="429"/>
      <c r="CQ99" s="429"/>
      <c r="CR99" s="429"/>
      <c r="CS99" s="429"/>
      <c r="CT99" s="429"/>
      <c r="CU99" s="429"/>
      <c r="CV99" s="429"/>
      <c r="CW99" s="429"/>
      <c r="CX99" s="429"/>
      <c r="CY99" s="429"/>
      <c r="CZ99" s="429"/>
      <c r="DA99" s="429"/>
      <c r="DB99" s="429"/>
      <c r="DC99" s="429"/>
      <c r="DD99" s="429"/>
      <c r="DE99" s="429"/>
      <c r="DF99" s="429"/>
      <c r="DG99" s="429"/>
      <c r="DH99" s="429"/>
      <c r="DI99" s="429"/>
      <c r="DJ99" s="429"/>
      <c r="DK99" s="429"/>
      <c r="DL99" s="429"/>
      <c r="DM99" s="429"/>
      <c r="DN99" s="429"/>
      <c r="DO99" s="429"/>
      <c r="DP99" s="429"/>
      <c r="DQ99" s="429"/>
      <c r="DR99" s="429"/>
      <c r="DS99" s="429"/>
      <c r="DT99" s="429"/>
      <c r="DU99" s="429"/>
      <c r="DV99" s="429"/>
      <c r="DW99" s="429"/>
      <c r="DX99" s="429"/>
      <c r="DY99" s="429"/>
      <c r="DZ99" s="429"/>
      <c r="EA99" s="429"/>
    </row>
    <row r="100" spans="1:131" s="430" customFormat="1" ht="12.9">
      <c r="A100" s="426" t="s">
        <v>298</v>
      </c>
      <c r="B100" s="426"/>
      <c r="C100" s="426"/>
      <c r="D100" s="426"/>
      <c r="E100" s="426" t="s">
        <v>146</v>
      </c>
      <c r="F100" s="426" t="s">
        <v>146</v>
      </c>
      <c r="G100" s="426"/>
      <c r="H100" s="426"/>
      <c r="I100" s="426"/>
      <c r="J100" s="426" t="s">
        <v>299</v>
      </c>
      <c r="K100" s="426" t="s">
        <v>300</v>
      </c>
      <c r="L100" s="426" t="s">
        <v>146</v>
      </c>
      <c r="M100" s="428">
        <v>0</v>
      </c>
      <c r="N100" s="428">
        <v>0</v>
      </c>
      <c r="O100" s="428">
        <v>0</v>
      </c>
      <c r="P100" s="428">
        <v>0</v>
      </c>
      <c r="Q100" s="428">
        <v>0</v>
      </c>
      <c r="R100" s="428">
        <v>0</v>
      </c>
      <c r="S100" s="428">
        <v>0</v>
      </c>
      <c r="T100" s="428">
        <v>0</v>
      </c>
      <c r="U100" s="428">
        <v>0</v>
      </c>
      <c r="V100" s="428">
        <v>0</v>
      </c>
      <c r="W100" s="429"/>
      <c r="X100" s="429"/>
      <c r="Y100" s="429"/>
      <c r="Z100" s="429"/>
      <c r="AA100" s="429"/>
      <c r="AB100" s="429"/>
      <c r="AC100" s="429"/>
      <c r="AD100" s="429"/>
      <c r="AE100" s="429"/>
      <c r="AF100" s="429"/>
      <c r="AG100" s="429"/>
      <c r="AH100" s="429"/>
      <c r="AI100" s="429"/>
      <c r="AJ100" s="429"/>
      <c r="AK100" s="429"/>
      <c r="AL100" s="429"/>
      <c r="AM100" s="429"/>
      <c r="AN100" s="429"/>
      <c r="AO100" s="429"/>
      <c r="AP100" s="429"/>
      <c r="AQ100" s="429"/>
      <c r="AR100" s="429"/>
      <c r="AS100" s="429"/>
      <c r="AT100" s="429"/>
      <c r="AU100" s="429"/>
      <c r="AV100" s="429"/>
      <c r="AW100" s="429"/>
      <c r="AX100" s="429"/>
      <c r="AY100" s="429"/>
      <c r="AZ100" s="429"/>
      <c r="BA100" s="429"/>
      <c r="BB100" s="429"/>
      <c r="BC100" s="429"/>
      <c r="BD100" s="429"/>
      <c r="BE100" s="429"/>
      <c r="BF100" s="429"/>
      <c r="BG100" s="429"/>
      <c r="BH100" s="429"/>
      <c r="BI100" s="429"/>
      <c r="BJ100" s="429"/>
      <c r="BK100" s="429"/>
      <c r="BL100" s="429"/>
      <c r="BM100" s="429"/>
      <c r="BN100" s="429"/>
      <c r="BO100" s="429"/>
      <c r="BP100" s="429"/>
      <c r="BQ100" s="429"/>
      <c r="BR100" s="429"/>
      <c r="BS100" s="429"/>
      <c r="BT100" s="429"/>
      <c r="BU100" s="429"/>
      <c r="BV100" s="429"/>
      <c r="BW100" s="429"/>
      <c r="BX100" s="429"/>
      <c r="BY100" s="429"/>
      <c r="BZ100" s="429"/>
      <c r="CA100" s="429"/>
      <c r="CB100" s="429"/>
      <c r="CC100" s="429"/>
      <c r="CD100" s="429"/>
      <c r="CE100" s="429"/>
      <c r="CF100" s="429"/>
      <c r="CG100" s="429"/>
      <c r="CH100" s="429"/>
      <c r="CI100" s="429"/>
      <c r="CJ100" s="429"/>
      <c r="CK100" s="429"/>
      <c r="CL100" s="429"/>
      <c r="CM100" s="429"/>
      <c r="CN100" s="429"/>
      <c r="CO100" s="429"/>
      <c r="CP100" s="429"/>
      <c r="CQ100" s="429"/>
      <c r="CR100" s="429"/>
      <c r="CS100" s="429"/>
      <c r="CT100" s="429"/>
      <c r="CU100" s="429"/>
      <c r="CV100" s="429"/>
      <c r="CW100" s="429"/>
      <c r="CX100" s="429"/>
      <c r="CY100" s="429"/>
      <c r="CZ100" s="429"/>
      <c r="DA100" s="429"/>
      <c r="DB100" s="429"/>
      <c r="DC100" s="429"/>
      <c r="DD100" s="429"/>
      <c r="DE100" s="429"/>
      <c r="DF100" s="429"/>
      <c r="DG100" s="429"/>
      <c r="DH100" s="429"/>
      <c r="DI100" s="429"/>
      <c r="DJ100" s="429"/>
      <c r="DK100" s="429"/>
      <c r="DL100" s="429"/>
      <c r="DM100" s="429"/>
      <c r="DN100" s="429"/>
      <c r="DO100" s="429"/>
      <c r="DP100" s="429"/>
      <c r="DQ100" s="429"/>
      <c r="DR100" s="429"/>
      <c r="DS100" s="429"/>
      <c r="DT100" s="429"/>
      <c r="DU100" s="429"/>
      <c r="DV100" s="429"/>
      <c r="DW100" s="429"/>
      <c r="DX100" s="429"/>
      <c r="DY100" s="429"/>
      <c r="DZ100" s="429"/>
      <c r="EA100" s="429"/>
    </row>
    <row r="101" spans="1:131" s="235" customFormat="1" ht="12.9">
      <c r="A101" s="230" t="s">
        <v>301</v>
      </c>
      <c r="B101" s="230"/>
      <c r="C101" s="230"/>
      <c r="D101" s="230"/>
      <c r="E101" s="230" t="s">
        <v>146</v>
      </c>
      <c r="F101" s="230" t="s">
        <v>146</v>
      </c>
      <c r="G101" s="230"/>
      <c r="H101" s="230"/>
      <c r="I101" s="230"/>
      <c r="J101" s="230" t="s">
        <v>146</v>
      </c>
      <c r="K101" s="230" t="s">
        <v>146</v>
      </c>
      <c r="L101" s="230" t="s">
        <v>146</v>
      </c>
      <c r="M101" s="425">
        <v>18017.16</v>
      </c>
      <c r="N101" s="425">
        <v>18017.16</v>
      </c>
      <c r="O101" s="425">
        <v>18017.16</v>
      </c>
      <c r="P101" s="425">
        <v>13690.48</v>
      </c>
      <c r="Q101" s="425">
        <v>13690.48</v>
      </c>
      <c r="R101" s="425">
        <v>13690.48</v>
      </c>
      <c r="S101" s="425">
        <v>11487.88</v>
      </c>
      <c r="T101" s="425">
        <v>7623.89</v>
      </c>
      <c r="U101" s="425">
        <v>7623.89</v>
      </c>
      <c r="V101" s="425">
        <v>121858.58</v>
      </c>
      <c r="W101" s="234"/>
      <c r="X101" s="234"/>
      <c r="Y101" s="234"/>
      <c r="Z101" s="234"/>
      <c r="AA101" s="234"/>
      <c r="AB101" s="234"/>
      <c r="AC101" s="234"/>
      <c r="AD101" s="234"/>
      <c r="AE101" s="234"/>
      <c r="AF101" s="234"/>
      <c r="AG101" s="234"/>
      <c r="AH101" s="234"/>
      <c r="AI101" s="234"/>
      <c r="AJ101" s="234"/>
      <c r="AK101" s="234"/>
      <c r="AL101" s="234"/>
      <c r="AM101" s="234"/>
      <c r="AN101" s="234"/>
      <c r="AO101" s="234"/>
      <c r="AP101" s="234"/>
      <c r="AQ101" s="234"/>
      <c r="AR101" s="234"/>
      <c r="AS101" s="234"/>
      <c r="AT101" s="234"/>
      <c r="AU101" s="234"/>
      <c r="AV101" s="234"/>
      <c r="AW101" s="234"/>
      <c r="AX101" s="234"/>
      <c r="AY101" s="234"/>
      <c r="AZ101" s="234"/>
      <c r="BA101" s="234"/>
      <c r="BB101" s="234"/>
      <c r="BC101" s="234"/>
      <c r="BD101" s="234"/>
      <c r="BE101" s="234"/>
      <c r="BF101" s="234"/>
      <c r="BG101" s="234"/>
      <c r="BH101" s="234"/>
      <c r="BI101" s="234"/>
      <c r="BJ101" s="234"/>
      <c r="BK101" s="234"/>
      <c r="BL101" s="234"/>
      <c r="BM101" s="234"/>
      <c r="BN101" s="234"/>
      <c r="BO101" s="234"/>
      <c r="BP101" s="234"/>
      <c r="BQ101" s="234"/>
      <c r="BR101" s="234"/>
      <c r="BS101" s="234"/>
      <c r="BT101" s="234"/>
      <c r="BU101" s="234"/>
      <c r="BV101" s="234"/>
      <c r="BW101" s="234"/>
      <c r="BX101" s="234"/>
      <c r="BY101" s="234"/>
      <c r="BZ101" s="234"/>
      <c r="CA101" s="234"/>
      <c r="CB101" s="234"/>
      <c r="CC101" s="234"/>
      <c r="CD101" s="234"/>
      <c r="CE101" s="234"/>
      <c r="CF101" s="234"/>
      <c r="CG101" s="234"/>
      <c r="CH101" s="234"/>
      <c r="CI101" s="234"/>
      <c r="CJ101" s="234"/>
      <c r="CK101" s="234"/>
      <c r="CL101" s="234"/>
      <c r="CM101" s="234"/>
      <c r="CN101" s="234"/>
      <c r="CO101" s="234"/>
      <c r="CP101" s="234"/>
      <c r="CQ101" s="234"/>
      <c r="CR101" s="234"/>
      <c r="CS101" s="234"/>
      <c r="CT101" s="234"/>
      <c r="CU101" s="234"/>
      <c r="CV101" s="234"/>
      <c r="CW101" s="234"/>
      <c r="CX101" s="234"/>
      <c r="CY101" s="234"/>
      <c r="CZ101" s="234"/>
      <c r="DA101" s="234"/>
      <c r="DB101" s="234"/>
      <c r="DC101" s="234"/>
      <c r="DD101" s="234"/>
      <c r="DE101" s="234"/>
      <c r="DF101" s="234"/>
      <c r="DG101" s="234"/>
      <c r="DH101" s="234"/>
      <c r="DI101" s="234"/>
      <c r="DJ101" s="234"/>
      <c r="DK101" s="234"/>
      <c r="DL101" s="234"/>
      <c r="DM101" s="234"/>
      <c r="DN101" s="234"/>
      <c r="DO101" s="234"/>
      <c r="DP101" s="234"/>
      <c r="DQ101" s="234"/>
      <c r="DR101" s="234"/>
      <c r="DS101" s="234"/>
      <c r="DT101" s="234"/>
      <c r="DU101" s="234"/>
      <c r="DV101" s="234"/>
      <c r="DW101" s="234"/>
      <c r="DX101" s="234"/>
      <c r="DY101" s="234"/>
      <c r="DZ101" s="234"/>
      <c r="EA101" s="234"/>
    </row>
    <row r="102" spans="1:131" s="235" customFormat="1" ht="12.9">
      <c r="A102" s="230" t="s">
        <v>302</v>
      </c>
      <c r="B102" s="230"/>
      <c r="C102" s="230"/>
      <c r="D102" s="230"/>
      <c r="E102" s="230" t="s">
        <v>146</v>
      </c>
      <c r="F102" s="230" t="s">
        <v>146</v>
      </c>
      <c r="G102" s="230"/>
      <c r="H102" s="230"/>
      <c r="I102" s="230"/>
      <c r="J102" s="230" t="s">
        <v>303</v>
      </c>
      <c r="K102" s="230" t="s">
        <v>209</v>
      </c>
      <c r="L102" s="230" t="s">
        <v>146</v>
      </c>
      <c r="M102" s="425">
        <v>0</v>
      </c>
      <c r="N102" s="425">
        <v>0</v>
      </c>
      <c r="O102" s="425">
        <v>0</v>
      </c>
      <c r="P102" s="425">
        <v>0</v>
      </c>
      <c r="Q102" s="425">
        <v>0</v>
      </c>
      <c r="R102" s="425">
        <v>0</v>
      </c>
      <c r="S102" s="425">
        <v>0</v>
      </c>
      <c r="T102" s="425">
        <v>0</v>
      </c>
      <c r="U102" s="425">
        <v>0</v>
      </c>
      <c r="V102" s="425">
        <v>0</v>
      </c>
      <c r="W102" s="234"/>
      <c r="X102" s="234"/>
      <c r="Y102" s="234"/>
      <c r="Z102" s="234"/>
      <c r="AA102" s="234"/>
      <c r="AB102" s="234"/>
      <c r="AC102" s="234"/>
      <c r="AD102" s="234"/>
      <c r="AE102" s="234"/>
      <c r="AF102" s="234"/>
      <c r="AG102" s="234"/>
      <c r="AH102" s="234"/>
      <c r="AI102" s="234"/>
      <c r="AJ102" s="234"/>
      <c r="AK102" s="234"/>
      <c r="AL102" s="234"/>
      <c r="AM102" s="234"/>
      <c r="AN102" s="234"/>
      <c r="AO102" s="234"/>
      <c r="AP102" s="234"/>
      <c r="AQ102" s="234"/>
      <c r="AR102" s="234"/>
      <c r="AS102" s="234"/>
      <c r="AT102" s="234"/>
      <c r="AU102" s="234"/>
      <c r="AV102" s="234"/>
      <c r="AW102" s="234"/>
      <c r="AX102" s="234"/>
      <c r="AY102" s="234"/>
      <c r="AZ102" s="234"/>
      <c r="BA102" s="234"/>
      <c r="BB102" s="234"/>
      <c r="BC102" s="234"/>
      <c r="BD102" s="234"/>
      <c r="BE102" s="234"/>
      <c r="BF102" s="234"/>
      <c r="BG102" s="234"/>
      <c r="BH102" s="234"/>
      <c r="BI102" s="234"/>
      <c r="BJ102" s="234"/>
      <c r="BK102" s="234"/>
      <c r="BL102" s="234"/>
      <c r="BM102" s="234"/>
      <c r="BN102" s="234"/>
      <c r="BO102" s="234"/>
      <c r="BP102" s="234"/>
      <c r="BQ102" s="234"/>
      <c r="BR102" s="234"/>
      <c r="BS102" s="234"/>
      <c r="BT102" s="234"/>
      <c r="BU102" s="234"/>
      <c r="BV102" s="234"/>
      <c r="BW102" s="234"/>
      <c r="BX102" s="234"/>
      <c r="BY102" s="234"/>
      <c r="BZ102" s="234"/>
      <c r="CA102" s="234"/>
      <c r="CB102" s="234"/>
      <c r="CC102" s="234"/>
      <c r="CD102" s="234"/>
      <c r="CE102" s="234"/>
      <c r="CF102" s="234"/>
      <c r="CG102" s="234"/>
      <c r="CH102" s="234"/>
      <c r="CI102" s="234"/>
      <c r="CJ102" s="234"/>
      <c r="CK102" s="234"/>
      <c r="CL102" s="234"/>
      <c r="CM102" s="234"/>
      <c r="CN102" s="234"/>
      <c r="CO102" s="234"/>
      <c r="CP102" s="234"/>
      <c r="CQ102" s="234"/>
      <c r="CR102" s="234"/>
      <c r="CS102" s="234"/>
      <c r="CT102" s="234"/>
      <c r="CU102" s="234"/>
      <c r="CV102" s="234"/>
      <c r="CW102" s="234"/>
      <c r="CX102" s="234"/>
      <c r="CY102" s="234"/>
      <c r="CZ102" s="234"/>
      <c r="DA102" s="234"/>
      <c r="DB102" s="234"/>
      <c r="DC102" s="234"/>
      <c r="DD102" s="234"/>
      <c r="DE102" s="234"/>
      <c r="DF102" s="234"/>
      <c r="DG102" s="234"/>
      <c r="DH102" s="234"/>
      <c r="DI102" s="234"/>
      <c r="DJ102" s="234"/>
      <c r="DK102" s="234"/>
      <c r="DL102" s="234"/>
      <c r="DM102" s="234"/>
      <c r="DN102" s="234"/>
      <c r="DO102" s="234"/>
      <c r="DP102" s="234"/>
      <c r="DQ102" s="234"/>
      <c r="DR102" s="234"/>
      <c r="DS102" s="234"/>
      <c r="DT102" s="234"/>
      <c r="DU102" s="234"/>
      <c r="DV102" s="234"/>
      <c r="DW102" s="234"/>
      <c r="DX102" s="234"/>
      <c r="DY102" s="234"/>
      <c r="DZ102" s="234"/>
      <c r="EA102" s="234"/>
    </row>
    <row r="103" spans="1:131" s="235" customFormat="1" ht="12.9">
      <c r="A103" s="230" t="s">
        <v>304</v>
      </c>
      <c r="B103" s="230"/>
      <c r="C103" s="230"/>
      <c r="D103" s="230"/>
      <c r="E103" s="230" t="s">
        <v>146</v>
      </c>
      <c r="F103" s="230" t="s">
        <v>146</v>
      </c>
      <c r="G103" s="230"/>
      <c r="H103" s="230"/>
      <c r="I103" s="230"/>
      <c r="J103" s="230" t="s">
        <v>305</v>
      </c>
      <c r="K103" s="230" t="s">
        <v>306</v>
      </c>
      <c r="L103" s="230" t="s">
        <v>146</v>
      </c>
      <c r="M103" s="425">
        <v>0</v>
      </c>
      <c r="N103" s="425">
        <v>0</v>
      </c>
      <c r="O103" s="425">
        <v>0</v>
      </c>
      <c r="P103" s="425">
        <v>0</v>
      </c>
      <c r="Q103" s="425">
        <v>0</v>
      </c>
      <c r="R103" s="425">
        <v>0</v>
      </c>
      <c r="S103" s="425">
        <v>0</v>
      </c>
      <c r="T103" s="425">
        <v>0</v>
      </c>
      <c r="U103" s="425">
        <v>0</v>
      </c>
      <c r="V103" s="425">
        <v>0</v>
      </c>
      <c r="W103" s="234"/>
      <c r="X103" s="234"/>
      <c r="Y103" s="234"/>
      <c r="Z103" s="234"/>
      <c r="AA103" s="234"/>
      <c r="AB103" s="234"/>
      <c r="AC103" s="234"/>
      <c r="AD103" s="234"/>
      <c r="AE103" s="234"/>
      <c r="AF103" s="234"/>
      <c r="AG103" s="234"/>
      <c r="AH103" s="234"/>
      <c r="AI103" s="234"/>
      <c r="AJ103" s="234"/>
      <c r="AK103" s="234"/>
      <c r="AL103" s="234"/>
      <c r="AM103" s="234"/>
      <c r="AN103" s="234"/>
      <c r="AO103" s="234"/>
      <c r="AP103" s="234"/>
      <c r="AQ103" s="234"/>
      <c r="AR103" s="234"/>
      <c r="AS103" s="234"/>
      <c r="AT103" s="234"/>
      <c r="AU103" s="234"/>
      <c r="AV103" s="234"/>
      <c r="AW103" s="234"/>
      <c r="AX103" s="234"/>
      <c r="AY103" s="234"/>
      <c r="AZ103" s="234"/>
      <c r="BA103" s="234"/>
      <c r="BB103" s="234"/>
      <c r="BC103" s="234"/>
      <c r="BD103" s="234"/>
      <c r="BE103" s="234"/>
      <c r="BF103" s="234"/>
      <c r="BG103" s="234"/>
      <c r="BH103" s="234"/>
      <c r="BI103" s="234"/>
      <c r="BJ103" s="234"/>
      <c r="BK103" s="234"/>
      <c r="BL103" s="234"/>
      <c r="BM103" s="234"/>
      <c r="BN103" s="234"/>
      <c r="BO103" s="234"/>
      <c r="BP103" s="234"/>
      <c r="BQ103" s="234"/>
      <c r="BR103" s="234"/>
      <c r="BS103" s="234"/>
      <c r="BT103" s="234"/>
      <c r="BU103" s="234"/>
      <c r="BV103" s="234"/>
      <c r="BW103" s="234"/>
      <c r="BX103" s="234"/>
      <c r="BY103" s="234"/>
      <c r="BZ103" s="234"/>
      <c r="CA103" s="234"/>
      <c r="CB103" s="234"/>
      <c r="CC103" s="234"/>
      <c r="CD103" s="234"/>
      <c r="CE103" s="234"/>
      <c r="CF103" s="234"/>
      <c r="CG103" s="234"/>
      <c r="CH103" s="234"/>
      <c r="CI103" s="234"/>
      <c r="CJ103" s="234"/>
      <c r="CK103" s="234"/>
      <c r="CL103" s="234"/>
      <c r="CM103" s="234"/>
      <c r="CN103" s="234"/>
      <c r="CO103" s="234"/>
      <c r="CP103" s="234"/>
      <c r="CQ103" s="234"/>
      <c r="CR103" s="234"/>
      <c r="CS103" s="234"/>
      <c r="CT103" s="234"/>
      <c r="CU103" s="234"/>
      <c r="CV103" s="234"/>
      <c r="CW103" s="234"/>
      <c r="CX103" s="234"/>
      <c r="CY103" s="234"/>
      <c r="CZ103" s="234"/>
      <c r="DA103" s="234"/>
      <c r="DB103" s="234"/>
      <c r="DC103" s="234"/>
      <c r="DD103" s="234"/>
      <c r="DE103" s="234"/>
      <c r="DF103" s="234"/>
      <c r="DG103" s="234"/>
      <c r="DH103" s="234"/>
      <c r="DI103" s="234"/>
      <c r="DJ103" s="234"/>
      <c r="DK103" s="234"/>
      <c r="DL103" s="234"/>
      <c r="DM103" s="234"/>
      <c r="DN103" s="234"/>
      <c r="DO103" s="234"/>
      <c r="DP103" s="234"/>
      <c r="DQ103" s="234"/>
      <c r="DR103" s="234"/>
      <c r="DS103" s="234"/>
      <c r="DT103" s="234"/>
      <c r="DU103" s="234"/>
      <c r="DV103" s="234"/>
      <c r="DW103" s="234"/>
      <c r="DX103" s="234"/>
      <c r="DY103" s="234"/>
      <c r="DZ103" s="234"/>
      <c r="EA103" s="234"/>
    </row>
    <row r="104" spans="1:131" s="235" customFormat="1" ht="12.9">
      <c r="A104" s="230" t="s">
        <v>307</v>
      </c>
      <c r="B104" s="230"/>
      <c r="C104" s="230"/>
      <c r="D104" s="230"/>
      <c r="E104" s="230" t="s">
        <v>146</v>
      </c>
      <c r="F104" s="230" t="s">
        <v>146</v>
      </c>
      <c r="G104" s="230"/>
      <c r="H104" s="230"/>
      <c r="I104" s="230"/>
      <c r="J104" s="230" t="s">
        <v>308</v>
      </c>
      <c r="K104" s="230" t="s">
        <v>306</v>
      </c>
      <c r="L104" s="230" t="s">
        <v>146</v>
      </c>
      <c r="M104" s="425">
        <v>0</v>
      </c>
      <c r="N104" s="425">
        <v>0</v>
      </c>
      <c r="O104" s="425">
        <v>0</v>
      </c>
      <c r="P104" s="425">
        <v>0</v>
      </c>
      <c r="Q104" s="425">
        <v>0</v>
      </c>
      <c r="R104" s="425">
        <v>0</v>
      </c>
      <c r="S104" s="425">
        <v>0</v>
      </c>
      <c r="T104" s="425">
        <v>0</v>
      </c>
      <c r="U104" s="425">
        <v>0</v>
      </c>
      <c r="V104" s="425">
        <v>0</v>
      </c>
      <c r="W104" s="234"/>
      <c r="X104" s="234"/>
      <c r="Y104" s="234"/>
      <c r="Z104" s="234"/>
      <c r="AA104" s="234"/>
      <c r="AB104" s="234"/>
      <c r="AC104" s="234"/>
      <c r="AD104" s="234"/>
      <c r="AE104" s="234"/>
      <c r="AF104" s="234"/>
      <c r="AG104" s="234"/>
      <c r="AH104" s="234"/>
      <c r="AI104" s="234"/>
      <c r="AJ104" s="234"/>
      <c r="AK104" s="234"/>
      <c r="AL104" s="234"/>
      <c r="AM104" s="234"/>
      <c r="AN104" s="234"/>
      <c r="AO104" s="234"/>
      <c r="AP104" s="234"/>
      <c r="AQ104" s="234"/>
      <c r="AR104" s="234"/>
      <c r="AS104" s="234"/>
      <c r="AT104" s="234"/>
      <c r="AU104" s="234"/>
      <c r="AV104" s="234"/>
      <c r="AW104" s="234"/>
      <c r="AX104" s="234"/>
      <c r="AY104" s="234"/>
      <c r="AZ104" s="234"/>
      <c r="BA104" s="234"/>
      <c r="BB104" s="234"/>
      <c r="BC104" s="234"/>
      <c r="BD104" s="234"/>
      <c r="BE104" s="234"/>
      <c r="BF104" s="234"/>
      <c r="BG104" s="234"/>
      <c r="BH104" s="234"/>
      <c r="BI104" s="234"/>
      <c r="BJ104" s="234"/>
      <c r="BK104" s="234"/>
      <c r="BL104" s="234"/>
      <c r="BM104" s="234"/>
      <c r="BN104" s="234"/>
      <c r="BO104" s="234"/>
      <c r="BP104" s="234"/>
      <c r="BQ104" s="234"/>
      <c r="BR104" s="234"/>
      <c r="BS104" s="234"/>
      <c r="BT104" s="234"/>
      <c r="BU104" s="234"/>
      <c r="BV104" s="234"/>
      <c r="BW104" s="234"/>
      <c r="BX104" s="234"/>
      <c r="BY104" s="234"/>
      <c r="BZ104" s="234"/>
      <c r="CA104" s="234"/>
      <c r="CB104" s="234"/>
      <c r="CC104" s="234"/>
      <c r="CD104" s="234"/>
      <c r="CE104" s="234"/>
      <c r="CF104" s="234"/>
      <c r="CG104" s="234"/>
      <c r="CH104" s="234"/>
      <c r="CI104" s="234"/>
      <c r="CJ104" s="234"/>
      <c r="CK104" s="234"/>
      <c r="CL104" s="234"/>
      <c r="CM104" s="234"/>
      <c r="CN104" s="234"/>
      <c r="CO104" s="234"/>
      <c r="CP104" s="234"/>
      <c r="CQ104" s="234"/>
      <c r="CR104" s="234"/>
      <c r="CS104" s="234"/>
      <c r="CT104" s="234"/>
      <c r="CU104" s="234"/>
      <c r="CV104" s="234"/>
      <c r="CW104" s="234"/>
      <c r="CX104" s="234"/>
      <c r="CY104" s="234"/>
      <c r="CZ104" s="234"/>
      <c r="DA104" s="234"/>
      <c r="DB104" s="234"/>
      <c r="DC104" s="234"/>
      <c r="DD104" s="234"/>
      <c r="DE104" s="234"/>
      <c r="DF104" s="234"/>
      <c r="DG104" s="234"/>
      <c r="DH104" s="234"/>
      <c r="DI104" s="234"/>
      <c r="DJ104" s="234"/>
      <c r="DK104" s="234"/>
      <c r="DL104" s="234"/>
      <c r="DM104" s="234"/>
      <c r="DN104" s="234"/>
      <c r="DO104" s="234"/>
      <c r="DP104" s="234"/>
      <c r="DQ104" s="234"/>
      <c r="DR104" s="234"/>
      <c r="DS104" s="234"/>
      <c r="DT104" s="234"/>
      <c r="DU104" s="234"/>
      <c r="DV104" s="234"/>
      <c r="DW104" s="234"/>
      <c r="DX104" s="234"/>
      <c r="DY104" s="234"/>
      <c r="DZ104" s="234"/>
      <c r="EA104" s="234"/>
    </row>
    <row r="105" spans="1:131" s="434" customFormat="1" ht="12.9">
      <c r="A105" s="432" t="s">
        <v>192</v>
      </c>
      <c r="B105" s="432"/>
      <c r="C105" s="432"/>
      <c r="D105" s="432"/>
      <c r="E105" s="432" t="s">
        <v>146</v>
      </c>
      <c r="F105" s="432" t="s">
        <v>146</v>
      </c>
      <c r="G105" s="432"/>
      <c r="H105" s="432"/>
      <c r="I105" s="432"/>
      <c r="J105" s="432" t="s">
        <v>146</v>
      </c>
      <c r="K105" s="432" t="s">
        <v>146</v>
      </c>
      <c r="L105" s="432" t="s">
        <v>146</v>
      </c>
      <c r="M105" s="435">
        <v>21292.81</v>
      </c>
      <c r="N105" s="435">
        <v>21292.81</v>
      </c>
      <c r="O105" s="435">
        <v>21292.81</v>
      </c>
      <c r="P105" s="435">
        <v>16966.13</v>
      </c>
      <c r="Q105" s="435">
        <v>16966.13</v>
      </c>
      <c r="R105" s="435">
        <v>16966.13</v>
      </c>
      <c r="S105" s="435">
        <v>14763.53</v>
      </c>
      <c r="T105" s="435">
        <v>10899.54</v>
      </c>
      <c r="U105" s="435">
        <v>10899.54</v>
      </c>
      <c r="V105" s="435">
        <v>151339.43</v>
      </c>
      <c r="W105" s="433"/>
      <c r="X105" s="433"/>
      <c r="Y105" s="433"/>
      <c r="Z105" s="433"/>
      <c r="AA105" s="433"/>
      <c r="AB105" s="433"/>
      <c r="AC105" s="433"/>
      <c r="AD105" s="433"/>
      <c r="AE105" s="433"/>
      <c r="AF105" s="433"/>
      <c r="AG105" s="433"/>
      <c r="AH105" s="433"/>
      <c r="AI105" s="433"/>
      <c r="AJ105" s="433"/>
      <c r="AK105" s="433"/>
      <c r="AL105" s="433"/>
      <c r="AM105" s="433"/>
      <c r="AN105" s="433"/>
      <c r="AO105" s="433"/>
      <c r="AP105" s="433"/>
      <c r="AQ105" s="433"/>
      <c r="AR105" s="433"/>
      <c r="AS105" s="433"/>
      <c r="AT105" s="433"/>
      <c r="AU105" s="433"/>
      <c r="AV105" s="433"/>
      <c r="AW105" s="433"/>
      <c r="AX105" s="433"/>
      <c r="AY105" s="433"/>
      <c r="AZ105" s="433"/>
      <c r="BA105" s="433"/>
      <c r="BB105" s="433"/>
      <c r="BC105" s="433"/>
      <c r="BD105" s="433"/>
      <c r="BE105" s="433"/>
      <c r="BF105" s="433"/>
      <c r="BG105" s="433"/>
      <c r="BH105" s="433"/>
      <c r="BI105" s="433"/>
      <c r="BJ105" s="433"/>
      <c r="BK105" s="433"/>
      <c r="BL105" s="433"/>
      <c r="BM105" s="433"/>
      <c r="BN105" s="433"/>
      <c r="BO105" s="433"/>
      <c r="BP105" s="433"/>
      <c r="BQ105" s="433"/>
      <c r="BR105" s="433"/>
      <c r="BS105" s="433"/>
      <c r="BT105" s="433"/>
      <c r="BU105" s="433"/>
      <c r="BV105" s="433"/>
      <c r="BW105" s="433"/>
      <c r="BX105" s="433"/>
      <c r="BY105" s="433"/>
      <c r="BZ105" s="433"/>
      <c r="CA105" s="433"/>
      <c r="CB105" s="433"/>
      <c r="CC105" s="433"/>
      <c r="CD105" s="433"/>
      <c r="CE105" s="433"/>
      <c r="CF105" s="433"/>
      <c r="CG105" s="433"/>
      <c r="CH105" s="433"/>
      <c r="CI105" s="433"/>
      <c r="CJ105" s="433"/>
      <c r="CK105" s="433"/>
      <c r="CL105" s="433"/>
      <c r="CM105" s="433"/>
      <c r="CN105" s="433"/>
      <c r="CO105" s="433"/>
      <c r="CP105" s="433"/>
      <c r="CQ105" s="433"/>
      <c r="CR105" s="433"/>
      <c r="CS105" s="433"/>
      <c r="CT105" s="433"/>
      <c r="CU105" s="433"/>
      <c r="CV105" s="433"/>
      <c r="CW105" s="433"/>
      <c r="CX105" s="433"/>
      <c r="CY105" s="433"/>
      <c r="CZ105" s="433"/>
      <c r="DA105" s="433"/>
      <c r="DB105" s="433"/>
      <c r="DC105" s="433"/>
      <c r="DD105" s="433"/>
      <c r="DE105" s="433"/>
      <c r="DF105" s="433"/>
      <c r="DG105" s="433"/>
      <c r="DH105" s="433"/>
      <c r="DI105" s="433"/>
      <c r="DJ105" s="433"/>
      <c r="DK105" s="433"/>
      <c r="DL105" s="433"/>
      <c r="DM105" s="433"/>
      <c r="DN105" s="433"/>
      <c r="DO105" s="433"/>
      <c r="DP105" s="433"/>
      <c r="DQ105" s="433"/>
      <c r="DR105" s="433"/>
      <c r="DS105" s="433"/>
      <c r="DT105" s="433"/>
      <c r="DU105" s="433"/>
      <c r="DV105" s="433"/>
      <c r="DW105" s="433"/>
      <c r="DX105" s="433"/>
      <c r="DY105" s="433"/>
      <c r="DZ105" s="433"/>
      <c r="EA105" s="433"/>
    </row>
    <row r="106" spans="1:131" s="235" customFormat="1" ht="12.9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425"/>
      <c r="N106" s="425"/>
      <c r="O106" s="425"/>
      <c r="P106" s="425"/>
      <c r="Q106" s="425"/>
      <c r="R106" s="425"/>
      <c r="S106" s="425"/>
      <c r="T106" s="425"/>
      <c r="U106" s="425"/>
      <c r="V106" s="425"/>
      <c r="W106" s="234"/>
      <c r="X106" s="234"/>
      <c r="Y106" s="234"/>
      <c r="Z106" s="234"/>
      <c r="AA106" s="234"/>
      <c r="AB106" s="234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  <c r="AM106" s="234"/>
      <c r="AN106" s="234"/>
      <c r="AO106" s="234"/>
      <c r="AP106" s="234"/>
      <c r="AQ106" s="234"/>
      <c r="AR106" s="234"/>
      <c r="AS106" s="234"/>
      <c r="AT106" s="234"/>
      <c r="AU106" s="234"/>
      <c r="AV106" s="234"/>
      <c r="AW106" s="234"/>
      <c r="AX106" s="234"/>
      <c r="AY106" s="234"/>
      <c r="AZ106" s="234"/>
      <c r="BA106" s="234"/>
      <c r="BB106" s="234"/>
      <c r="BC106" s="234"/>
      <c r="BD106" s="234"/>
      <c r="BE106" s="234"/>
      <c r="BF106" s="234"/>
      <c r="BG106" s="234"/>
      <c r="BH106" s="234"/>
      <c r="BI106" s="234"/>
      <c r="BJ106" s="234"/>
      <c r="BK106" s="234"/>
      <c r="BL106" s="234"/>
      <c r="BM106" s="234"/>
      <c r="BN106" s="234"/>
      <c r="BO106" s="234"/>
      <c r="BP106" s="234"/>
      <c r="BQ106" s="234"/>
      <c r="BR106" s="234"/>
      <c r="BS106" s="234"/>
      <c r="BT106" s="234"/>
      <c r="BU106" s="234"/>
      <c r="BV106" s="234"/>
      <c r="BW106" s="234"/>
      <c r="BX106" s="234"/>
      <c r="BY106" s="234"/>
      <c r="BZ106" s="234"/>
      <c r="CA106" s="234"/>
      <c r="CB106" s="234"/>
      <c r="CC106" s="234"/>
      <c r="CD106" s="234"/>
      <c r="CE106" s="234"/>
      <c r="CF106" s="234"/>
      <c r="CG106" s="234"/>
      <c r="CH106" s="234"/>
      <c r="CI106" s="234"/>
      <c r="CJ106" s="234"/>
      <c r="CK106" s="234"/>
      <c r="CL106" s="234"/>
      <c r="CM106" s="234"/>
      <c r="CN106" s="234"/>
      <c r="CO106" s="234"/>
      <c r="CP106" s="234"/>
      <c r="CQ106" s="234"/>
      <c r="CR106" s="234"/>
      <c r="CS106" s="234"/>
      <c r="CT106" s="234"/>
      <c r="CU106" s="234"/>
      <c r="CV106" s="234"/>
      <c r="CW106" s="234"/>
      <c r="CX106" s="234"/>
      <c r="CY106" s="234"/>
      <c r="CZ106" s="234"/>
      <c r="DA106" s="234"/>
      <c r="DB106" s="234"/>
      <c r="DC106" s="234"/>
      <c r="DD106" s="234"/>
      <c r="DE106" s="234"/>
      <c r="DF106" s="234"/>
      <c r="DG106" s="234"/>
      <c r="DH106" s="234"/>
      <c r="DI106" s="234"/>
      <c r="DJ106" s="234"/>
      <c r="DK106" s="234"/>
      <c r="DL106" s="234"/>
      <c r="DM106" s="234"/>
      <c r="DN106" s="234"/>
      <c r="DO106" s="234"/>
      <c r="DP106" s="234"/>
      <c r="DQ106" s="234"/>
      <c r="DR106" s="234"/>
      <c r="DS106" s="234"/>
      <c r="DT106" s="234"/>
      <c r="DU106" s="234"/>
      <c r="DV106" s="234"/>
      <c r="DW106" s="234"/>
      <c r="DX106" s="234"/>
      <c r="DY106" s="234"/>
      <c r="DZ106" s="234"/>
      <c r="EA106" s="234"/>
    </row>
    <row r="107" spans="1:131" s="235" customFormat="1" ht="12.9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425"/>
      <c r="N107" s="425"/>
      <c r="O107" s="425"/>
      <c r="P107" s="425"/>
      <c r="Q107" s="425"/>
      <c r="R107" s="425"/>
      <c r="S107" s="425"/>
      <c r="T107" s="425"/>
      <c r="U107" s="425"/>
      <c r="V107" s="425"/>
      <c r="W107" s="234"/>
      <c r="X107" s="234"/>
      <c r="Y107" s="234"/>
      <c r="Z107" s="234"/>
      <c r="AA107" s="234"/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234"/>
      <c r="AL107" s="234"/>
      <c r="AM107" s="234"/>
      <c r="AN107" s="234"/>
      <c r="AO107" s="234"/>
      <c r="AP107" s="234"/>
      <c r="AQ107" s="234"/>
      <c r="AR107" s="234"/>
      <c r="AS107" s="234"/>
      <c r="AT107" s="234"/>
      <c r="AU107" s="234"/>
      <c r="AV107" s="234"/>
      <c r="AW107" s="234"/>
      <c r="AX107" s="234"/>
      <c r="AY107" s="234"/>
      <c r="AZ107" s="234"/>
      <c r="BA107" s="234"/>
      <c r="BB107" s="234"/>
      <c r="BC107" s="234"/>
      <c r="BD107" s="234"/>
      <c r="BE107" s="234"/>
      <c r="BF107" s="234"/>
      <c r="BG107" s="234"/>
      <c r="BH107" s="234"/>
      <c r="BI107" s="234"/>
      <c r="BJ107" s="234"/>
      <c r="BK107" s="234"/>
      <c r="BL107" s="234"/>
      <c r="BM107" s="234"/>
      <c r="BN107" s="234"/>
      <c r="BO107" s="234"/>
      <c r="BP107" s="234"/>
      <c r="BQ107" s="234"/>
      <c r="BR107" s="234"/>
      <c r="BS107" s="234"/>
      <c r="BT107" s="234"/>
      <c r="BU107" s="234"/>
      <c r="BV107" s="234"/>
      <c r="BW107" s="234"/>
      <c r="BX107" s="234"/>
      <c r="BY107" s="234"/>
      <c r="BZ107" s="234"/>
      <c r="CA107" s="234"/>
      <c r="CB107" s="234"/>
      <c r="CC107" s="234"/>
      <c r="CD107" s="234"/>
      <c r="CE107" s="234"/>
      <c r="CF107" s="234"/>
      <c r="CG107" s="234"/>
      <c r="CH107" s="234"/>
      <c r="CI107" s="234"/>
      <c r="CJ107" s="234"/>
      <c r="CK107" s="234"/>
      <c r="CL107" s="234"/>
      <c r="CM107" s="234"/>
      <c r="CN107" s="234"/>
      <c r="CO107" s="234"/>
      <c r="CP107" s="234"/>
      <c r="CQ107" s="234"/>
      <c r="CR107" s="234"/>
      <c r="CS107" s="234"/>
      <c r="CT107" s="234"/>
      <c r="CU107" s="234"/>
      <c r="CV107" s="234"/>
      <c r="CW107" s="234"/>
      <c r="CX107" s="234"/>
      <c r="CY107" s="234"/>
      <c r="CZ107" s="234"/>
      <c r="DA107" s="234"/>
      <c r="DB107" s="234"/>
      <c r="DC107" s="234"/>
      <c r="DD107" s="234"/>
      <c r="DE107" s="234"/>
      <c r="DF107" s="234"/>
      <c r="DG107" s="234"/>
      <c r="DH107" s="234"/>
      <c r="DI107" s="234"/>
      <c r="DJ107" s="234"/>
      <c r="DK107" s="234"/>
      <c r="DL107" s="234"/>
      <c r="DM107" s="234"/>
      <c r="DN107" s="234"/>
      <c r="DO107" s="234"/>
      <c r="DP107" s="234"/>
      <c r="DQ107" s="234"/>
      <c r="DR107" s="234"/>
      <c r="DS107" s="234"/>
      <c r="DT107" s="234"/>
      <c r="DU107" s="234"/>
      <c r="DV107" s="234"/>
      <c r="DW107" s="234"/>
      <c r="DX107" s="234"/>
      <c r="DY107" s="234"/>
      <c r="DZ107" s="234"/>
      <c r="EA107" s="234"/>
    </row>
    <row r="108" spans="1:131" s="423" customFormat="1" ht="13.6">
      <c r="A108" s="420" t="s">
        <v>309</v>
      </c>
      <c r="B108" s="420"/>
      <c r="C108" s="420"/>
      <c r="D108" s="420"/>
      <c r="E108" s="420" t="s">
        <v>146</v>
      </c>
      <c r="F108" s="420" t="s">
        <v>146</v>
      </c>
      <c r="G108" s="420"/>
      <c r="H108" s="420"/>
      <c r="I108" s="420"/>
      <c r="J108" s="420" t="s">
        <v>146</v>
      </c>
      <c r="K108" s="420" t="s">
        <v>146</v>
      </c>
      <c r="L108" s="420" t="s">
        <v>146</v>
      </c>
      <c r="M108" s="436">
        <v>6159.19</v>
      </c>
      <c r="N108" s="436">
        <v>6159.19</v>
      </c>
      <c r="O108" s="436">
        <v>6159.19</v>
      </c>
      <c r="P108" s="436">
        <v>4817.87</v>
      </c>
      <c r="Q108" s="436">
        <v>4817.87</v>
      </c>
      <c r="R108" s="436">
        <v>4817.87</v>
      </c>
      <c r="S108" s="436">
        <v>4135.1099999999997</v>
      </c>
      <c r="T108" s="436">
        <v>2937.26</v>
      </c>
      <c r="U108" s="436">
        <v>2937.26</v>
      </c>
      <c r="V108" s="436">
        <v>42940.81</v>
      </c>
      <c r="W108" s="422"/>
      <c r="X108" s="422"/>
      <c r="Y108" s="422"/>
      <c r="Z108" s="422"/>
      <c r="AA108" s="422"/>
      <c r="AB108" s="422"/>
      <c r="AC108" s="422"/>
      <c r="AD108" s="422"/>
      <c r="AE108" s="422"/>
      <c r="AF108" s="422"/>
      <c r="AG108" s="422"/>
      <c r="AH108" s="422"/>
      <c r="AI108" s="422"/>
      <c r="AJ108" s="422"/>
      <c r="AK108" s="422"/>
      <c r="AL108" s="422"/>
      <c r="AM108" s="422"/>
      <c r="AN108" s="422"/>
      <c r="AO108" s="422"/>
      <c r="AP108" s="422"/>
      <c r="AQ108" s="422"/>
      <c r="AR108" s="422"/>
      <c r="AS108" s="422"/>
      <c r="AT108" s="422"/>
      <c r="AU108" s="422"/>
      <c r="AV108" s="422"/>
      <c r="AW108" s="422"/>
      <c r="AX108" s="422"/>
      <c r="AY108" s="422"/>
      <c r="AZ108" s="422"/>
      <c r="BA108" s="422"/>
      <c r="BB108" s="422"/>
      <c r="BC108" s="422"/>
      <c r="BD108" s="422"/>
      <c r="BE108" s="422"/>
      <c r="BF108" s="422"/>
      <c r="BG108" s="422"/>
      <c r="BH108" s="422"/>
      <c r="BI108" s="422"/>
      <c r="BJ108" s="422"/>
      <c r="BK108" s="422"/>
      <c r="BL108" s="422"/>
      <c r="BM108" s="422"/>
      <c r="BN108" s="422"/>
      <c r="BO108" s="422"/>
      <c r="BP108" s="422"/>
      <c r="BQ108" s="422"/>
      <c r="BR108" s="422"/>
      <c r="BS108" s="422"/>
      <c r="BT108" s="422"/>
      <c r="BU108" s="422"/>
      <c r="BV108" s="422"/>
      <c r="BW108" s="422"/>
      <c r="BX108" s="422"/>
      <c r="BY108" s="422"/>
      <c r="BZ108" s="422"/>
      <c r="CA108" s="422"/>
      <c r="CB108" s="422"/>
      <c r="CC108" s="422"/>
      <c r="CD108" s="422"/>
      <c r="CE108" s="422"/>
      <c r="CF108" s="422"/>
      <c r="CG108" s="422"/>
      <c r="CH108" s="422"/>
      <c r="CI108" s="422"/>
      <c r="CJ108" s="422"/>
      <c r="CK108" s="422"/>
      <c r="CL108" s="422"/>
      <c r="CM108" s="422"/>
      <c r="CN108" s="422"/>
      <c r="CO108" s="422"/>
      <c r="CP108" s="422"/>
      <c r="CQ108" s="422"/>
      <c r="CR108" s="422"/>
      <c r="CS108" s="422"/>
      <c r="CT108" s="422"/>
      <c r="CU108" s="422"/>
      <c r="CV108" s="422"/>
      <c r="CW108" s="422"/>
      <c r="CX108" s="422"/>
      <c r="CY108" s="422"/>
      <c r="CZ108" s="422"/>
      <c r="DA108" s="422"/>
      <c r="DB108" s="422"/>
      <c r="DC108" s="422"/>
      <c r="DD108" s="422"/>
      <c r="DE108" s="422"/>
      <c r="DF108" s="422"/>
      <c r="DG108" s="422"/>
      <c r="DH108" s="422"/>
      <c r="DI108" s="422"/>
      <c r="DJ108" s="422"/>
      <c r="DK108" s="422"/>
      <c r="DL108" s="422"/>
      <c r="DM108" s="422"/>
      <c r="DN108" s="422"/>
      <c r="DO108" s="422"/>
      <c r="DP108" s="422"/>
      <c r="DQ108" s="422"/>
      <c r="DR108" s="422"/>
      <c r="DS108" s="422"/>
      <c r="DT108" s="422"/>
      <c r="DU108" s="422"/>
      <c r="DV108" s="422"/>
      <c r="DW108" s="422"/>
      <c r="DX108" s="422"/>
      <c r="DY108" s="422"/>
      <c r="DZ108" s="422"/>
      <c r="EA108" s="422"/>
    </row>
    <row r="109" spans="1:131" s="235" customFormat="1" ht="12.9">
      <c r="A109" s="230" t="s">
        <v>310</v>
      </c>
      <c r="B109" s="231"/>
      <c r="C109" s="230"/>
      <c r="D109" s="230"/>
      <c r="E109" s="232" t="s">
        <v>146</v>
      </c>
      <c r="F109" s="232" t="s">
        <v>146</v>
      </c>
      <c r="G109" s="230"/>
      <c r="H109" s="230"/>
      <c r="I109" s="230"/>
      <c r="J109" s="232" t="s">
        <v>146</v>
      </c>
      <c r="K109" s="232" t="s">
        <v>146</v>
      </c>
      <c r="L109" s="232" t="s">
        <v>146</v>
      </c>
      <c r="M109" s="233">
        <v>0.22439999999999999</v>
      </c>
      <c r="N109" s="233">
        <v>0.22439999999999999</v>
      </c>
      <c r="O109" s="233">
        <v>0.22439999999999999</v>
      </c>
      <c r="P109" s="233">
        <v>0.22120000000000001</v>
      </c>
      <c r="Q109" s="233">
        <v>0.22120000000000001</v>
      </c>
      <c r="R109" s="233">
        <v>0.22120000000000001</v>
      </c>
      <c r="S109" s="233">
        <v>0.21879999999999999</v>
      </c>
      <c r="T109" s="233">
        <v>0.21229999999999999</v>
      </c>
      <c r="U109" s="233">
        <v>0.21229999999999999</v>
      </c>
      <c r="V109" s="437">
        <v>0.221</v>
      </c>
      <c r="W109" s="234"/>
      <c r="X109" s="234"/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  <c r="AM109" s="234"/>
      <c r="AN109" s="234"/>
      <c r="AO109" s="234"/>
      <c r="AP109" s="234"/>
      <c r="AQ109" s="234"/>
      <c r="AR109" s="234"/>
      <c r="AS109" s="234"/>
      <c r="AT109" s="234"/>
      <c r="AU109" s="234"/>
      <c r="AV109" s="234"/>
      <c r="AW109" s="234"/>
      <c r="AX109" s="234"/>
      <c r="AY109" s="234"/>
      <c r="AZ109" s="234"/>
      <c r="BA109" s="234"/>
      <c r="BB109" s="234"/>
      <c r="BC109" s="234"/>
      <c r="BD109" s="234"/>
      <c r="BE109" s="234"/>
      <c r="BF109" s="234"/>
      <c r="BG109" s="234"/>
      <c r="BH109" s="234"/>
      <c r="BI109" s="234"/>
      <c r="BJ109" s="234"/>
      <c r="BK109" s="234"/>
      <c r="BL109" s="234"/>
      <c r="BM109" s="234"/>
      <c r="BN109" s="234"/>
      <c r="BO109" s="234"/>
      <c r="BP109" s="234"/>
      <c r="BQ109" s="234"/>
      <c r="BR109" s="234"/>
      <c r="BS109" s="234"/>
      <c r="BT109" s="234"/>
      <c r="BU109" s="234"/>
      <c r="BV109" s="234"/>
      <c r="BW109" s="234"/>
      <c r="BX109" s="234"/>
      <c r="BY109" s="234"/>
      <c r="BZ109" s="234"/>
      <c r="CA109" s="234"/>
      <c r="CB109" s="234"/>
      <c r="CC109" s="234"/>
      <c r="CD109" s="234"/>
      <c r="CE109" s="234"/>
      <c r="CF109" s="234"/>
      <c r="CG109" s="234"/>
      <c r="CH109" s="234"/>
      <c r="CI109" s="234"/>
      <c r="CJ109" s="234"/>
      <c r="CK109" s="234"/>
      <c r="CL109" s="234"/>
      <c r="CM109" s="234"/>
      <c r="CN109" s="234"/>
      <c r="CO109" s="234"/>
      <c r="CP109" s="234"/>
      <c r="CQ109" s="234"/>
      <c r="CR109" s="234"/>
      <c r="CS109" s="234"/>
      <c r="CT109" s="234"/>
      <c r="CU109" s="234"/>
      <c r="CV109" s="234"/>
      <c r="CW109" s="234"/>
      <c r="CX109" s="234"/>
      <c r="CY109" s="234"/>
      <c r="CZ109" s="234"/>
      <c r="DA109" s="234"/>
      <c r="DB109" s="234"/>
      <c r="DC109" s="234"/>
      <c r="DD109" s="234"/>
      <c r="DE109" s="234"/>
      <c r="DF109" s="234"/>
      <c r="DG109" s="234"/>
      <c r="DH109" s="234"/>
      <c r="DI109" s="234"/>
      <c r="DJ109" s="234"/>
      <c r="DK109" s="234"/>
      <c r="DL109" s="234"/>
      <c r="DM109" s="234"/>
      <c r="DN109" s="234"/>
      <c r="DO109" s="234"/>
      <c r="DP109" s="234"/>
      <c r="DQ109" s="234"/>
      <c r="DR109" s="234"/>
      <c r="DS109" s="234"/>
      <c r="DT109" s="234"/>
      <c r="DU109" s="234"/>
      <c r="DV109" s="234"/>
      <c r="DW109" s="234"/>
      <c r="DX109" s="234"/>
      <c r="DY109" s="234"/>
      <c r="DZ109" s="234"/>
      <c r="EA109" s="234"/>
    </row>
    <row r="110" spans="1:131" s="235" customFormat="1" ht="12.9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425"/>
      <c r="N110" s="425"/>
      <c r="O110" s="425"/>
      <c r="P110" s="425"/>
      <c r="Q110" s="425"/>
      <c r="R110" s="425"/>
      <c r="S110" s="425"/>
      <c r="T110" s="425"/>
      <c r="U110" s="425"/>
      <c r="V110" s="425"/>
      <c r="W110" s="234"/>
      <c r="X110" s="234"/>
      <c r="Y110" s="234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234"/>
      <c r="AL110" s="234"/>
      <c r="AM110" s="234"/>
      <c r="AN110" s="234"/>
      <c r="AO110" s="234"/>
      <c r="AP110" s="234"/>
      <c r="AQ110" s="234"/>
      <c r="AR110" s="234"/>
      <c r="AS110" s="234"/>
      <c r="AT110" s="234"/>
      <c r="AU110" s="234"/>
      <c r="AV110" s="234"/>
      <c r="AW110" s="234"/>
      <c r="AX110" s="234"/>
      <c r="AY110" s="234"/>
      <c r="AZ110" s="234"/>
      <c r="BA110" s="234"/>
      <c r="BB110" s="234"/>
      <c r="BC110" s="234"/>
      <c r="BD110" s="234"/>
      <c r="BE110" s="234"/>
      <c r="BF110" s="234"/>
      <c r="BG110" s="234"/>
      <c r="BH110" s="234"/>
      <c r="BI110" s="234"/>
      <c r="BJ110" s="234"/>
      <c r="BK110" s="234"/>
      <c r="BL110" s="234"/>
      <c r="BM110" s="234"/>
      <c r="BN110" s="234"/>
      <c r="BO110" s="234"/>
      <c r="BP110" s="234"/>
      <c r="BQ110" s="234"/>
      <c r="BR110" s="234"/>
      <c r="BS110" s="234"/>
      <c r="BT110" s="234"/>
      <c r="BU110" s="234"/>
      <c r="BV110" s="234"/>
      <c r="BW110" s="234"/>
      <c r="BX110" s="234"/>
      <c r="BY110" s="234"/>
      <c r="BZ110" s="234"/>
      <c r="CA110" s="234"/>
      <c r="CB110" s="234"/>
      <c r="CC110" s="234"/>
      <c r="CD110" s="234"/>
      <c r="CE110" s="234"/>
      <c r="CF110" s="234"/>
      <c r="CG110" s="234"/>
      <c r="CH110" s="234"/>
      <c r="CI110" s="234"/>
      <c r="CJ110" s="234"/>
      <c r="CK110" s="234"/>
      <c r="CL110" s="234"/>
      <c r="CM110" s="234"/>
      <c r="CN110" s="234"/>
      <c r="CO110" s="234"/>
      <c r="CP110" s="234"/>
      <c r="CQ110" s="234"/>
      <c r="CR110" s="234"/>
      <c r="CS110" s="234"/>
      <c r="CT110" s="234"/>
      <c r="CU110" s="234"/>
      <c r="CV110" s="234"/>
      <c r="CW110" s="234"/>
      <c r="CX110" s="234"/>
      <c r="CY110" s="234"/>
      <c r="CZ110" s="234"/>
      <c r="DA110" s="234"/>
      <c r="DB110" s="234"/>
      <c r="DC110" s="234"/>
      <c r="DD110" s="234"/>
      <c r="DE110" s="234"/>
      <c r="DF110" s="234"/>
      <c r="DG110" s="234"/>
      <c r="DH110" s="234"/>
      <c r="DI110" s="234"/>
      <c r="DJ110" s="234"/>
      <c r="DK110" s="234"/>
      <c r="DL110" s="234"/>
      <c r="DM110" s="234"/>
      <c r="DN110" s="234"/>
      <c r="DO110" s="234"/>
      <c r="DP110" s="234"/>
      <c r="DQ110" s="234"/>
      <c r="DR110" s="234"/>
      <c r="DS110" s="234"/>
      <c r="DT110" s="234"/>
      <c r="DU110" s="234"/>
      <c r="DV110" s="234"/>
      <c r="DW110" s="234"/>
      <c r="DX110" s="234"/>
      <c r="DY110" s="234"/>
      <c r="DZ110" s="234"/>
      <c r="EA110" s="234"/>
    </row>
    <row r="111" spans="1:131" s="423" customFormat="1" ht="13.6">
      <c r="A111" s="420" t="s">
        <v>311</v>
      </c>
      <c r="B111" s="420"/>
      <c r="C111" s="420"/>
      <c r="D111" s="420"/>
      <c r="E111" s="420" t="s">
        <v>146</v>
      </c>
      <c r="F111" s="420" t="s">
        <v>146</v>
      </c>
      <c r="G111" s="420"/>
      <c r="H111" s="420"/>
      <c r="I111" s="420"/>
      <c r="J111" s="420" t="s">
        <v>146</v>
      </c>
      <c r="K111" s="420" t="s">
        <v>146</v>
      </c>
      <c r="L111" s="420" t="s">
        <v>146</v>
      </c>
      <c r="M111" s="436">
        <v>905.93</v>
      </c>
      <c r="N111" s="436">
        <v>905.93</v>
      </c>
      <c r="O111" s="436">
        <v>905.93</v>
      </c>
      <c r="P111" s="436">
        <v>718.87</v>
      </c>
      <c r="Q111" s="436">
        <v>718.87</v>
      </c>
      <c r="R111" s="436">
        <v>718.87</v>
      </c>
      <c r="S111" s="436">
        <v>623.66</v>
      </c>
      <c r="T111" s="436">
        <v>456.62</v>
      </c>
      <c r="U111" s="436">
        <v>456.62</v>
      </c>
      <c r="V111" s="436">
        <v>6411.3</v>
      </c>
      <c r="W111" s="422"/>
      <c r="X111" s="422"/>
      <c r="Y111" s="422"/>
      <c r="Z111" s="422"/>
      <c r="AA111" s="422"/>
      <c r="AB111" s="422"/>
      <c r="AC111" s="422"/>
      <c r="AD111" s="422"/>
      <c r="AE111" s="422"/>
      <c r="AF111" s="422"/>
      <c r="AG111" s="422"/>
      <c r="AH111" s="422"/>
      <c r="AI111" s="422"/>
      <c r="AJ111" s="422"/>
      <c r="AK111" s="422"/>
      <c r="AL111" s="422"/>
      <c r="AM111" s="422"/>
      <c r="AN111" s="422"/>
      <c r="AO111" s="422"/>
      <c r="AP111" s="422"/>
      <c r="AQ111" s="422"/>
      <c r="AR111" s="422"/>
      <c r="AS111" s="422"/>
      <c r="AT111" s="422"/>
      <c r="AU111" s="422"/>
      <c r="AV111" s="422"/>
      <c r="AW111" s="422"/>
      <c r="AX111" s="422"/>
      <c r="AY111" s="422"/>
      <c r="AZ111" s="422"/>
      <c r="BA111" s="422"/>
      <c r="BB111" s="422"/>
      <c r="BC111" s="422"/>
      <c r="BD111" s="422"/>
      <c r="BE111" s="422"/>
      <c r="BF111" s="422"/>
      <c r="BG111" s="422"/>
      <c r="BH111" s="422"/>
      <c r="BI111" s="422"/>
      <c r="BJ111" s="422"/>
      <c r="BK111" s="422"/>
      <c r="BL111" s="422"/>
      <c r="BM111" s="422"/>
      <c r="BN111" s="422"/>
      <c r="BO111" s="422"/>
      <c r="BP111" s="422"/>
      <c r="BQ111" s="422"/>
      <c r="BR111" s="422"/>
      <c r="BS111" s="422"/>
      <c r="BT111" s="422"/>
      <c r="BU111" s="422"/>
      <c r="BV111" s="422"/>
      <c r="BW111" s="422"/>
      <c r="BX111" s="422"/>
      <c r="BY111" s="422"/>
      <c r="BZ111" s="422"/>
      <c r="CA111" s="422"/>
      <c r="CB111" s="422"/>
      <c r="CC111" s="422"/>
      <c r="CD111" s="422"/>
      <c r="CE111" s="422"/>
      <c r="CF111" s="422"/>
      <c r="CG111" s="422"/>
      <c r="CH111" s="422"/>
      <c r="CI111" s="422"/>
      <c r="CJ111" s="422"/>
      <c r="CK111" s="422"/>
      <c r="CL111" s="422"/>
      <c r="CM111" s="422"/>
      <c r="CN111" s="422"/>
      <c r="CO111" s="422"/>
      <c r="CP111" s="422"/>
      <c r="CQ111" s="422"/>
      <c r="CR111" s="422"/>
      <c r="CS111" s="422"/>
      <c r="CT111" s="422"/>
      <c r="CU111" s="422"/>
      <c r="CV111" s="422"/>
      <c r="CW111" s="422"/>
      <c r="CX111" s="422"/>
      <c r="CY111" s="422"/>
      <c r="CZ111" s="422"/>
      <c r="DA111" s="422"/>
      <c r="DB111" s="422"/>
      <c r="DC111" s="422"/>
      <c r="DD111" s="422"/>
      <c r="DE111" s="422"/>
      <c r="DF111" s="422"/>
      <c r="DG111" s="422"/>
      <c r="DH111" s="422"/>
      <c r="DI111" s="422"/>
      <c r="DJ111" s="422"/>
      <c r="DK111" s="422"/>
      <c r="DL111" s="422"/>
      <c r="DM111" s="422"/>
      <c r="DN111" s="422"/>
      <c r="DO111" s="422"/>
      <c r="DP111" s="422"/>
      <c r="DQ111" s="422"/>
      <c r="DR111" s="422"/>
      <c r="DS111" s="422"/>
      <c r="DT111" s="422"/>
      <c r="DU111" s="422"/>
      <c r="DV111" s="422"/>
      <c r="DW111" s="422"/>
      <c r="DX111" s="422"/>
      <c r="DY111" s="422"/>
      <c r="DZ111" s="422"/>
      <c r="EA111" s="422"/>
    </row>
    <row r="112" spans="1:131" s="235" customFormat="1" ht="12.9">
      <c r="A112" s="230" t="s">
        <v>312</v>
      </c>
      <c r="B112" s="231"/>
      <c r="C112" s="230"/>
      <c r="D112" s="230"/>
      <c r="E112" s="232" t="s">
        <v>146</v>
      </c>
      <c r="F112" s="232" t="s">
        <v>146</v>
      </c>
      <c r="G112" s="230"/>
      <c r="H112" s="230"/>
      <c r="I112" s="230"/>
      <c r="J112" s="232" t="s">
        <v>146</v>
      </c>
      <c r="K112" s="232" t="s">
        <v>146</v>
      </c>
      <c r="L112" s="232" t="s">
        <v>146</v>
      </c>
      <c r="M112" s="233">
        <v>3.3000000000000002E-2</v>
      </c>
      <c r="N112" s="233">
        <v>3.3000000000000002E-2</v>
      </c>
      <c r="O112" s="233">
        <v>3.3000000000000002E-2</v>
      </c>
      <c r="P112" s="233">
        <v>3.3000000000000002E-2</v>
      </c>
      <c r="Q112" s="233">
        <v>3.3000000000000002E-2</v>
      </c>
      <c r="R112" s="233">
        <v>3.3000000000000002E-2</v>
      </c>
      <c r="S112" s="233">
        <v>3.3000000000000002E-2</v>
      </c>
      <c r="T112" s="233">
        <v>3.3000000000000002E-2</v>
      </c>
      <c r="U112" s="233">
        <v>3.3000000000000002E-2</v>
      </c>
      <c r="V112" s="233">
        <v>3.3000000000000002E-2</v>
      </c>
      <c r="W112" s="234"/>
      <c r="X112" s="234"/>
      <c r="Y112" s="234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234"/>
      <c r="AL112" s="234"/>
      <c r="AM112" s="234"/>
      <c r="AN112" s="234"/>
      <c r="AO112" s="234"/>
      <c r="AP112" s="234"/>
      <c r="AQ112" s="234"/>
      <c r="AR112" s="234"/>
      <c r="AS112" s="234"/>
      <c r="AT112" s="234"/>
      <c r="AU112" s="234"/>
      <c r="AV112" s="234"/>
      <c r="AW112" s="234"/>
      <c r="AX112" s="234"/>
      <c r="AY112" s="234"/>
      <c r="AZ112" s="234"/>
      <c r="BA112" s="234"/>
      <c r="BB112" s="234"/>
      <c r="BC112" s="234"/>
      <c r="BD112" s="234"/>
      <c r="BE112" s="234"/>
      <c r="BF112" s="234"/>
      <c r="BG112" s="234"/>
      <c r="BH112" s="234"/>
      <c r="BI112" s="234"/>
      <c r="BJ112" s="234"/>
      <c r="BK112" s="234"/>
      <c r="BL112" s="234"/>
      <c r="BM112" s="234"/>
      <c r="BN112" s="234"/>
      <c r="BO112" s="234"/>
      <c r="BP112" s="234"/>
      <c r="BQ112" s="234"/>
      <c r="BR112" s="234"/>
      <c r="BS112" s="234"/>
      <c r="BT112" s="234"/>
      <c r="BU112" s="234"/>
      <c r="BV112" s="234"/>
      <c r="BW112" s="234"/>
      <c r="BX112" s="234"/>
      <c r="BY112" s="234"/>
      <c r="BZ112" s="234"/>
      <c r="CA112" s="234"/>
      <c r="CB112" s="234"/>
      <c r="CC112" s="234"/>
      <c r="CD112" s="234"/>
      <c r="CE112" s="234"/>
      <c r="CF112" s="234"/>
      <c r="CG112" s="234"/>
      <c r="CH112" s="234"/>
      <c r="CI112" s="234"/>
      <c r="CJ112" s="234"/>
      <c r="CK112" s="234"/>
      <c r="CL112" s="234"/>
      <c r="CM112" s="234"/>
      <c r="CN112" s="234"/>
      <c r="CO112" s="234"/>
      <c r="CP112" s="234"/>
      <c r="CQ112" s="234"/>
      <c r="CR112" s="234"/>
      <c r="CS112" s="234"/>
      <c r="CT112" s="234"/>
      <c r="CU112" s="234"/>
      <c r="CV112" s="234"/>
      <c r="CW112" s="234"/>
      <c r="CX112" s="234"/>
      <c r="CY112" s="234"/>
      <c r="CZ112" s="234"/>
      <c r="DA112" s="234"/>
      <c r="DB112" s="234"/>
      <c r="DC112" s="234"/>
      <c r="DD112" s="234"/>
      <c r="DE112" s="234"/>
      <c r="DF112" s="234"/>
      <c r="DG112" s="234"/>
      <c r="DH112" s="234"/>
      <c r="DI112" s="234"/>
      <c r="DJ112" s="234"/>
      <c r="DK112" s="234"/>
      <c r="DL112" s="234"/>
      <c r="DM112" s="234"/>
      <c r="DN112" s="234"/>
      <c r="DO112" s="234"/>
      <c r="DP112" s="234"/>
      <c r="DQ112" s="234"/>
      <c r="DR112" s="234"/>
      <c r="DS112" s="234"/>
      <c r="DT112" s="234"/>
      <c r="DU112" s="234"/>
      <c r="DV112" s="234"/>
      <c r="DW112" s="234"/>
      <c r="DX112" s="234"/>
      <c r="DY112" s="234"/>
      <c r="DZ112" s="234"/>
      <c r="EA112" s="234"/>
    </row>
    <row r="113" spans="1:131" s="235" customFormat="1" ht="12.9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425"/>
      <c r="N113" s="425"/>
      <c r="O113" s="425"/>
      <c r="P113" s="425"/>
      <c r="Q113" s="425"/>
      <c r="R113" s="425"/>
      <c r="S113" s="425"/>
      <c r="T113" s="425"/>
      <c r="U113" s="425"/>
      <c r="V113" s="425"/>
      <c r="W113" s="234"/>
      <c r="X113" s="234"/>
      <c r="Y113" s="234"/>
      <c r="Z113" s="234"/>
      <c r="AA113" s="234"/>
      <c r="AB113" s="234"/>
      <c r="AC113" s="234"/>
      <c r="AD113" s="234"/>
      <c r="AE113" s="234"/>
      <c r="AF113" s="234"/>
      <c r="AG113" s="234"/>
      <c r="AH113" s="234"/>
      <c r="AI113" s="234"/>
      <c r="AJ113" s="234"/>
      <c r="AK113" s="234"/>
      <c r="AL113" s="234"/>
      <c r="AM113" s="234"/>
      <c r="AN113" s="234"/>
      <c r="AO113" s="234"/>
      <c r="AP113" s="234"/>
      <c r="AQ113" s="234"/>
      <c r="AR113" s="234"/>
      <c r="AS113" s="234"/>
      <c r="AT113" s="234"/>
      <c r="AU113" s="234"/>
      <c r="AV113" s="234"/>
      <c r="AW113" s="234"/>
      <c r="AX113" s="234"/>
      <c r="AY113" s="234"/>
      <c r="AZ113" s="234"/>
      <c r="BA113" s="234"/>
      <c r="BB113" s="234"/>
      <c r="BC113" s="234"/>
      <c r="BD113" s="234"/>
      <c r="BE113" s="234"/>
      <c r="BF113" s="234"/>
      <c r="BG113" s="234"/>
      <c r="BH113" s="234"/>
      <c r="BI113" s="234"/>
      <c r="BJ113" s="234"/>
      <c r="BK113" s="234"/>
      <c r="BL113" s="234"/>
      <c r="BM113" s="234"/>
      <c r="BN113" s="234"/>
      <c r="BO113" s="234"/>
      <c r="BP113" s="234"/>
      <c r="BQ113" s="234"/>
      <c r="BR113" s="234"/>
      <c r="BS113" s="234"/>
      <c r="BT113" s="234"/>
      <c r="BU113" s="234"/>
      <c r="BV113" s="234"/>
      <c r="BW113" s="234"/>
      <c r="BX113" s="234"/>
      <c r="BY113" s="234"/>
      <c r="BZ113" s="234"/>
      <c r="CA113" s="234"/>
      <c r="CB113" s="234"/>
      <c r="CC113" s="234"/>
      <c r="CD113" s="234"/>
      <c r="CE113" s="234"/>
      <c r="CF113" s="234"/>
      <c r="CG113" s="234"/>
      <c r="CH113" s="234"/>
      <c r="CI113" s="234"/>
      <c r="CJ113" s="234"/>
      <c r="CK113" s="234"/>
      <c r="CL113" s="234"/>
      <c r="CM113" s="234"/>
      <c r="CN113" s="234"/>
      <c r="CO113" s="234"/>
      <c r="CP113" s="234"/>
      <c r="CQ113" s="234"/>
      <c r="CR113" s="234"/>
      <c r="CS113" s="234"/>
      <c r="CT113" s="234"/>
      <c r="CU113" s="234"/>
      <c r="CV113" s="234"/>
      <c r="CW113" s="234"/>
      <c r="CX113" s="234"/>
      <c r="CY113" s="234"/>
      <c r="CZ113" s="234"/>
      <c r="DA113" s="234"/>
      <c r="DB113" s="234"/>
      <c r="DC113" s="234"/>
      <c r="DD113" s="234"/>
      <c r="DE113" s="234"/>
      <c r="DF113" s="234"/>
      <c r="DG113" s="234"/>
      <c r="DH113" s="234"/>
      <c r="DI113" s="234"/>
      <c r="DJ113" s="234"/>
      <c r="DK113" s="234"/>
      <c r="DL113" s="234"/>
      <c r="DM113" s="234"/>
      <c r="DN113" s="234"/>
      <c r="DO113" s="234"/>
      <c r="DP113" s="234"/>
      <c r="DQ113" s="234"/>
      <c r="DR113" s="234"/>
      <c r="DS113" s="234"/>
      <c r="DT113" s="234"/>
      <c r="DU113" s="234"/>
      <c r="DV113" s="234"/>
      <c r="DW113" s="234"/>
      <c r="DX113" s="234"/>
      <c r="DY113" s="234"/>
      <c r="DZ113" s="234"/>
      <c r="EA113" s="234"/>
    </row>
    <row r="114" spans="1:131" s="423" customFormat="1" ht="13.6">
      <c r="A114" s="420" t="s">
        <v>313</v>
      </c>
      <c r="B114" s="420"/>
      <c r="C114" s="420"/>
      <c r="D114" s="420"/>
      <c r="E114" s="420" t="s">
        <v>146</v>
      </c>
      <c r="F114" s="420" t="s">
        <v>146</v>
      </c>
      <c r="G114" s="420"/>
      <c r="H114" s="420"/>
      <c r="I114" s="420"/>
      <c r="J114" s="420" t="s">
        <v>146</v>
      </c>
      <c r="K114" s="420" t="s">
        <v>146</v>
      </c>
      <c r="L114" s="420" t="s">
        <v>146</v>
      </c>
      <c r="M114" s="436">
        <v>5253.26</v>
      </c>
      <c r="N114" s="436">
        <v>5253.26</v>
      </c>
      <c r="O114" s="436">
        <v>5253.26</v>
      </c>
      <c r="P114" s="436">
        <v>4099</v>
      </c>
      <c r="Q114" s="436">
        <v>4099</v>
      </c>
      <c r="R114" s="436">
        <v>4099</v>
      </c>
      <c r="S114" s="436">
        <v>3511.45</v>
      </c>
      <c r="T114" s="436">
        <v>2480.64</v>
      </c>
      <c r="U114" s="436">
        <v>2480.64</v>
      </c>
      <c r="V114" s="436">
        <v>36529.51</v>
      </c>
      <c r="W114" s="422"/>
      <c r="X114" s="422"/>
      <c r="Y114" s="422"/>
      <c r="Z114" s="422"/>
      <c r="AA114" s="422"/>
      <c r="AB114" s="422"/>
      <c r="AC114" s="422"/>
      <c r="AD114" s="422"/>
      <c r="AE114" s="422"/>
      <c r="AF114" s="422"/>
      <c r="AG114" s="422"/>
      <c r="AH114" s="422"/>
      <c r="AI114" s="422"/>
      <c r="AJ114" s="422"/>
      <c r="AK114" s="422"/>
      <c r="AL114" s="422"/>
      <c r="AM114" s="422"/>
      <c r="AN114" s="422"/>
      <c r="AO114" s="422"/>
      <c r="AP114" s="422"/>
      <c r="AQ114" s="422"/>
      <c r="AR114" s="422"/>
      <c r="AS114" s="422"/>
      <c r="AT114" s="422"/>
      <c r="AU114" s="422"/>
      <c r="AV114" s="422"/>
      <c r="AW114" s="422"/>
      <c r="AX114" s="422"/>
      <c r="AY114" s="422"/>
      <c r="AZ114" s="422"/>
      <c r="BA114" s="422"/>
      <c r="BB114" s="422"/>
      <c r="BC114" s="422"/>
      <c r="BD114" s="422"/>
      <c r="BE114" s="422"/>
      <c r="BF114" s="422"/>
      <c r="BG114" s="422"/>
      <c r="BH114" s="422"/>
      <c r="BI114" s="422"/>
      <c r="BJ114" s="422"/>
      <c r="BK114" s="422"/>
      <c r="BL114" s="422"/>
      <c r="BM114" s="422"/>
      <c r="BN114" s="422"/>
      <c r="BO114" s="422"/>
      <c r="BP114" s="422"/>
      <c r="BQ114" s="422"/>
      <c r="BR114" s="422"/>
      <c r="BS114" s="422"/>
      <c r="BT114" s="422"/>
      <c r="BU114" s="422"/>
      <c r="BV114" s="422"/>
      <c r="BW114" s="422"/>
      <c r="BX114" s="422"/>
      <c r="BY114" s="422"/>
      <c r="BZ114" s="422"/>
      <c r="CA114" s="422"/>
      <c r="CB114" s="422"/>
      <c r="CC114" s="422"/>
      <c r="CD114" s="422"/>
      <c r="CE114" s="422"/>
      <c r="CF114" s="422"/>
      <c r="CG114" s="422"/>
      <c r="CH114" s="422"/>
      <c r="CI114" s="422"/>
      <c r="CJ114" s="422"/>
      <c r="CK114" s="422"/>
      <c r="CL114" s="422"/>
      <c r="CM114" s="422"/>
      <c r="CN114" s="422"/>
      <c r="CO114" s="422"/>
      <c r="CP114" s="422"/>
      <c r="CQ114" s="422"/>
      <c r="CR114" s="422"/>
      <c r="CS114" s="422"/>
      <c r="CT114" s="422"/>
      <c r="CU114" s="422"/>
      <c r="CV114" s="422"/>
      <c r="CW114" s="422"/>
      <c r="CX114" s="422"/>
      <c r="CY114" s="422"/>
      <c r="CZ114" s="422"/>
      <c r="DA114" s="422"/>
      <c r="DB114" s="422"/>
      <c r="DC114" s="422"/>
      <c r="DD114" s="422"/>
      <c r="DE114" s="422"/>
      <c r="DF114" s="422"/>
      <c r="DG114" s="422"/>
      <c r="DH114" s="422"/>
      <c r="DI114" s="422"/>
      <c r="DJ114" s="422"/>
      <c r="DK114" s="422"/>
      <c r="DL114" s="422"/>
      <c r="DM114" s="422"/>
      <c r="DN114" s="422"/>
      <c r="DO114" s="422"/>
      <c r="DP114" s="422"/>
      <c r="DQ114" s="422"/>
      <c r="DR114" s="422"/>
      <c r="DS114" s="422"/>
      <c r="DT114" s="422"/>
      <c r="DU114" s="422"/>
      <c r="DV114" s="422"/>
      <c r="DW114" s="422"/>
      <c r="DX114" s="422"/>
      <c r="DY114" s="422"/>
      <c r="DZ114" s="422"/>
      <c r="EA114" s="422"/>
    </row>
    <row r="115" spans="1:131" s="235" customFormat="1" ht="12.9">
      <c r="A115" s="230" t="s">
        <v>314</v>
      </c>
      <c r="B115" s="231"/>
      <c r="C115" s="230"/>
      <c r="D115" s="230"/>
      <c r="E115" s="232" t="s">
        <v>146</v>
      </c>
      <c r="F115" s="232" t="s">
        <v>146</v>
      </c>
      <c r="G115" s="230"/>
      <c r="H115" s="230"/>
      <c r="I115" s="230"/>
      <c r="J115" s="232" t="s">
        <v>146</v>
      </c>
      <c r="K115" s="232" t="s">
        <v>146</v>
      </c>
      <c r="L115" s="232" t="s">
        <v>146</v>
      </c>
      <c r="M115" s="233">
        <v>0.19139999999999999</v>
      </c>
      <c r="N115" s="233">
        <v>0.19139999999999999</v>
      </c>
      <c r="O115" s="233">
        <v>0.19139999999999999</v>
      </c>
      <c r="P115" s="233">
        <v>0.18820000000000001</v>
      </c>
      <c r="Q115" s="233">
        <v>0.18820000000000001</v>
      </c>
      <c r="R115" s="233">
        <v>0.18820000000000001</v>
      </c>
      <c r="S115" s="233">
        <v>0.18579999999999999</v>
      </c>
      <c r="T115" s="233">
        <v>0.17929999999999999</v>
      </c>
      <c r="U115" s="233">
        <v>0.17929999999999999</v>
      </c>
      <c r="V115" s="233">
        <v>0.188</v>
      </c>
      <c r="W115" s="234"/>
      <c r="X115" s="234"/>
      <c r="Y115" s="234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  <c r="AM115" s="234"/>
      <c r="AN115" s="234"/>
      <c r="AO115" s="234"/>
      <c r="AP115" s="234"/>
      <c r="AQ115" s="234"/>
      <c r="AR115" s="234"/>
      <c r="AS115" s="234"/>
      <c r="AT115" s="234"/>
      <c r="AU115" s="234"/>
      <c r="AV115" s="234"/>
      <c r="AW115" s="234"/>
      <c r="AX115" s="234"/>
      <c r="AY115" s="234"/>
      <c r="AZ115" s="234"/>
      <c r="BA115" s="234"/>
      <c r="BB115" s="234"/>
      <c r="BC115" s="234"/>
      <c r="BD115" s="234"/>
      <c r="BE115" s="234"/>
      <c r="BF115" s="234"/>
      <c r="BG115" s="234"/>
      <c r="BH115" s="234"/>
      <c r="BI115" s="234"/>
      <c r="BJ115" s="234"/>
      <c r="BK115" s="234"/>
      <c r="BL115" s="234"/>
      <c r="BM115" s="234"/>
      <c r="BN115" s="234"/>
      <c r="BO115" s="234"/>
      <c r="BP115" s="234"/>
      <c r="BQ115" s="234"/>
      <c r="BR115" s="234"/>
      <c r="BS115" s="234"/>
      <c r="BT115" s="234"/>
      <c r="BU115" s="234"/>
      <c r="BV115" s="234"/>
      <c r="BW115" s="234"/>
      <c r="BX115" s="234"/>
      <c r="BY115" s="234"/>
      <c r="BZ115" s="234"/>
      <c r="CA115" s="234"/>
      <c r="CB115" s="234"/>
      <c r="CC115" s="234"/>
      <c r="CD115" s="234"/>
      <c r="CE115" s="234"/>
      <c r="CF115" s="234"/>
      <c r="CG115" s="234"/>
      <c r="CH115" s="234"/>
      <c r="CI115" s="234"/>
      <c r="CJ115" s="234"/>
      <c r="CK115" s="234"/>
      <c r="CL115" s="234"/>
      <c r="CM115" s="234"/>
      <c r="CN115" s="234"/>
      <c r="CO115" s="234"/>
      <c r="CP115" s="234"/>
      <c r="CQ115" s="234"/>
      <c r="CR115" s="234"/>
      <c r="CS115" s="234"/>
      <c r="CT115" s="234"/>
      <c r="CU115" s="234"/>
      <c r="CV115" s="234"/>
      <c r="CW115" s="234"/>
      <c r="CX115" s="234"/>
      <c r="CY115" s="234"/>
      <c r="CZ115" s="234"/>
      <c r="DA115" s="234"/>
      <c r="DB115" s="234"/>
      <c r="DC115" s="234"/>
      <c r="DD115" s="234"/>
      <c r="DE115" s="234"/>
      <c r="DF115" s="234"/>
      <c r="DG115" s="234"/>
      <c r="DH115" s="234"/>
      <c r="DI115" s="234"/>
      <c r="DJ115" s="234"/>
      <c r="DK115" s="234"/>
      <c r="DL115" s="234"/>
      <c r="DM115" s="234"/>
      <c r="DN115" s="234"/>
      <c r="DO115" s="234"/>
      <c r="DP115" s="234"/>
      <c r="DQ115" s="234"/>
      <c r="DR115" s="234"/>
      <c r="DS115" s="234"/>
      <c r="DT115" s="234"/>
      <c r="DU115" s="234"/>
      <c r="DV115" s="234"/>
      <c r="DW115" s="234"/>
      <c r="DX115" s="234"/>
      <c r="DY115" s="234"/>
      <c r="DZ115" s="234"/>
      <c r="EA115" s="234"/>
    </row>
    <row r="116" spans="1:131" s="235" customFormat="1" ht="12.9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425"/>
      <c r="N116" s="425"/>
      <c r="O116" s="425"/>
      <c r="P116" s="425"/>
      <c r="Q116" s="425"/>
      <c r="R116" s="425"/>
      <c r="S116" s="425"/>
      <c r="T116" s="425"/>
      <c r="U116" s="425"/>
      <c r="V116" s="425"/>
      <c r="W116" s="234"/>
      <c r="X116" s="234"/>
      <c r="Y116" s="234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  <c r="AM116" s="234"/>
      <c r="AN116" s="234"/>
      <c r="AO116" s="234"/>
      <c r="AP116" s="234"/>
      <c r="AQ116" s="234"/>
      <c r="AR116" s="234"/>
      <c r="AS116" s="234"/>
      <c r="AT116" s="234"/>
      <c r="AU116" s="234"/>
      <c r="AV116" s="234"/>
      <c r="AW116" s="234"/>
      <c r="AX116" s="234"/>
      <c r="AY116" s="234"/>
      <c r="AZ116" s="234"/>
      <c r="BA116" s="234"/>
      <c r="BB116" s="234"/>
      <c r="BC116" s="234"/>
      <c r="BD116" s="234"/>
      <c r="BE116" s="234"/>
      <c r="BF116" s="234"/>
      <c r="BG116" s="234"/>
      <c r="BH116" s="234"/>
      <c r="BI116" s="234"/>
      <c r="BJ116" s="234"/>
      <c r="BK116" s="234"/>
      <c r="BL116" s="234"/>
      <c r="BM116" s="234"/>
      <c r="BN116" s="234"/>
      <c r="BO116" s="234"/>
      <c r="BP116" s="234"/>
      <c r="BQ116" s="234"/>
      <c r="BR116" s="234"/>
      <c r="BS116" s="234"/>
      <c r="BT116" s="234"/>
      <c r="BU116" s="234"/>
      <c r="BV116" s="234"/>
      <c r="BW116" s="234"/>
      <c r="BX116" s="234"/>
      <c r="BY116" s="234"/>
      <c r="BZ116" s="234"/>
      <c r="CA116" s="234"/>
      <c r="CB116" s="234"/>
      <c r="CC116" s="234"/>
      <c r="CD116" s="234"/>
      <c r="CE116" s="234"/>
      <c r="CF116" s="234"/>
      <c r="CG116" s="234"/>
      <c r="CH116" s="234"/>
      <c r="CI116" s="234"/>
      <c r="CJ116" s="234"/>
      <c r="CK116" s="234"/>
      <c r="CL116" s="234"/>
      <c r="CM116" s="234"/>
      <c r="CN116" s="234"/>
      <c r="CO116" s="234"/>
      <c r="CP116" s="234"/>
      <c r="CQ116" s="234"/>
      <c r="CR116" s="234"/>
      <c r="CS116" s="234"/>
      <c r="CT116" s="234"/>
      <c r="CU116" s="234"/>
      <c r="CV116" s="234"/>
      <c r="CW116" s="234"/>
      <c r="CX116" s="234"/>
      <c r="CY116" s="234"/>
      <c r="CZ116" s="234"/>
      <c r="DA116" s="234"/>
      <c r="DB116" s="234"/>
      <c r="DC116" s="234"/>
      <c r="DD116" s="234"/>
      <c r="DE116" s="234"/>
      <c r="DF116" s="234"/>
      <c r="DG116" s="234"/>
      <c r="DH116" s="234"/>
      <c r="DI116" s="234"/>
      <c r="DJ116" s="234"/>
      <c r="DK116" s="234"/>
      <c r="DL116" s="234"/>
      <c r="DM116" s="234"/>
      <c r="DN116" s="234"/>
      <c r="DO116" s="234"/>
      <c r="DP116" s="234"/>
      <c r="DQ116" s="234"/>
      <c r="DR116" s="234"/>
      <c r="DS116" s="234"/>
      <c r="DT116" s="234"/>
      <c r="DU116" s="234"/>
      <c r="DV116" s="234"/>
      <c r="DW116" s="234"/>
      <c r="DX116" s="234"/>
      <c r="DY116" s="234"/>
      <c r="DZ116" s="234"/>
      <c r="EA116" s="234"/>
    </row>
    <row r="117" spans="1:131" s="423" customFormat="1" ht="13.6">
      <c r="A117" s="420" t="s">
        <v>315</v>
      </c>
      <c r="B117" s="420"/>
      <c r="C117" s="420"/>
      <c r="D117" s="420"/>
      <c r="E117" s="420" t="s">
        <v>146</v>
      </c>
      <c r="F117" s="420" t="s">
        <v>146</v>
      </c>
      <c r="G117" s="420"/>
      <c r="H117" s="420"/>
      <c r="I117" s="420"/>
      <c r="J117" s="420" t="s">
        <v>146</v>
      </c>
      <c r="K117" s="420" t="s">
        <v>146</v>
      </c>
      <c r="L117" s="420" t="s">
        <v>146</v>
      </c>
      <c r="M117" s="436">
        <v>1070.6300000000001</v>
      </c>
      <c r="N117" s="436">
        <v>1070.6300000000001</v>
      </c>
      <c r="O117" s="436">
        <v>1070.6300000000001</v>
      </c>
      <c r="P117" s="436">
        <v>849.58</v>
      </c>
      <c r="Q117" s="436">
        <v>849.58</v>
      </c>
      <c r="R117" s="436">
        <v>849.58</v>
      </c>
      <c r="S117" s="436">
        <v>737.05</v>
      </c>
      <c r="T117" s="436">
        <v>539.64</v>
      </c>
      <c r="U117" s="436">
        <v>539.64</v>
      </c>
      <c r="V117" s="436">
        <v>7576.96</v>
      </c>
      <c r="W117" s="422"/>
      <c r="X117" s="422"/>
      <c r="Y117" s="422"/>
      <c r="Z117" s="422"/>
      <c r="AA117" s="422"/>
      <c r="AB117" s="422"/>
      <c r="AC117" s="422"/>
      <c r="AD117" s="422"/>
      <c r="AE117" s="422"/>
      <c r="AF117" s="422"/>
      <c r="AG117" s="422"/>
      <c r="AH117" s="422"/>
      <c r="AI117" s="422"/>
      <c r="AJ117" s="422"/>
      <c r="AK117" s="422"/>
      <c r="AL117" s="422"/>
      <c r="AM117" s="422"/>
      <c r="AN117" s="422"/>
      <c r="AO117" s="422"/>
      <c r="AP117" s="422"/>
      <c r="AQ117" s="422"/>
      <c r="AR117" s="422"/>
      <c r="AS117" s="422"/>
      <c r="AT117" s="422"/>
      <c r="AU117" s="422"/>
      <c r="AV117" s="422"/>
      <c r="AW117" s="422"/>
      <c r="AX117" s="422"/>
      <c r="AY117" s="422"/>
      <c r="AZ117" s="422"/>
      <c r="BA117" s="422"/>
      <c r="BB117" s="422"/>
      <c r="BC117" s="422"/>
      <c r="BD117" s="422"/>
      <c r="BE117" s="422"/>
      <c r="BF117" s="422"/>
      <c r="BG117" s="422"/>
      <c r="BH117" s="422"/>
      <c r="BI117" s="422"/>
      <c r="BJ117" s="422"/>
      <c r="BK117" s="422"/>
      <c r="BL117" s="422"/>
      <c r="BM117" s="422"/>
      <c r="BN117" s="422"/>
      <c r="BO117" s="422"/>
      <c r="BP117" s="422"/>
      <c r="BQ117" s="422"/>
      <c r="BR117" s="422"/>
      <c r="BS117" s="422"/>
      <c r="BT117" s="422"/>
      <c r="BU117" s="422"/>
      <c r="BV117" s="422"/>
      <c r="BW117" s="422"/>
      <c r="BX117" s="422"/>
      <c r="BY117" s="422"/>
      <c r="BZ117" s="422"/>
      <c r="CA117" s="422"/>
      <c r="CB117" s="422"/>
      <c r="CC117" s="422"/>
      <c r="CD117" s="422"/>
      <c r="CE117" s="422"/>
      <c r="CF117" s="422"/>
      <c r="CG117" s="422"/>
      <c r="CH117" s="422"/>
      <c r="CI117" s="422"/>
      <c r="CJ117" s="422"/>
      <c r="CK117" s="422"/>
      <c r="CL117" s="422"/>
      <c r="CM117" s="422"/>
      <c r="CN117" s="422"/>
      <c r="CO117" s="422"/>
      <c r="CP117" s="422"/>
      <c r="CQ117" s="422"/>
      <c r="CR117" s="422"/>
      <c r="CS117" s="422"/>
      <c r="CT117" s="422"/>
      <c r="CU117" s="422"/>
      <c r="CV117" s="422"/>
      <c r="CW117" s="422"/>
      <c r="CX117" s="422"/>
      <c r="CY117" s="422"/>
      <c r="CZ117" s="422"/>
      <c r="DA117" s="422"/>
      <c r="DB117" s="422"/>
      <c r="DC117" s="422"/>
      <c r="DD117" s="422"/>
      <c r="DE117" s="422"/>
      <c r="DF117" s="422"/>
      <c r="DG117" s="422"/>
      <c r="DH117" s="422"/>
      <c r="DI117" s="422"/>
      <c r="DJ117" s="422"/>
      <c r="DK117" s="422"/>
      <c r="DL117" s="422"/>
      <c r="DM117" s="422"/>
      <c r="DN117" s="422"/>
      <c r="DO117" s="422"/>
      <c r="DP117" s="422"/>
      <c r="DQ117" s="422"/>
      <c r="DR117" s="422"/>
      <c r="DS117" s="422"/>
      <c r="DT117" s="422"/>
      <c r="DU117" s="422"/>
      <c r="DV117" s="422"/>
      <c r="DW117" s="422"/>
      <c r="DX117" s="422"/>
      <c r="DY117" s="422"/>
      <c r="DZ117" s="422"/>
      <c r="EA117" s="422"/>
    </row>
    <row r="118" spans="1:131" s="235" customFormat="1" ht="12.9">
      <c r="A118" s="230" t="s">
        <v>312</v>
      </c>
      <c r="B118" s="231"/>
      <c r="C118" s="230"/>
      <c r="D118" s="230"/>
      <c r="E118" s="232" t="s">
        <v>146</v>
      </c>
      <c r="F118" s="232" t="s">
        <v>146</v>
      </c>
      <c r="G118" s="230"/>
      <c r="H118" s="230"/>
      <c r="I118" s="230"/>
      <c r="J118" s="232" t="s">
        <v>146</v>
      </c>
      <c r="K118" s="232" t="s">
        <v>146</v>
      </c>
      <c r="L118" s="232" t="s">
        <v>146</v>
      </c>
      <c r="M118" s="233">
        <v>3.9E-2</v>
      </c>
      <c r="N118" s="233">
        <v>3.9E-2</v>
      </c>
      <c r="O118" s="233">
        <v>3.9E-2</v>
      </c>
      <c r="P118" s="233">
        <v>3.9E-2</v>
      </c>
      <c r="Q118" s="233">
        <v>3.9E-2</v>
      </c>
      <c r="R118" s="233">
        <v>3.9E-2</v>
      </c>
      <c r="S118" s="233">
        <v>3.9E-2</v>
      </c>
      <c r="T118" s="233">
        <v>3.9E-2</v>
      </c>
      <c r="U118" s="233">
        <v>3.9E-2</v>
      </c>
      <c r="V118" s="233">
        <v>3.9E-2</v>
      </c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234"/>
      <c r="AT118" s="234"/>
      <c r="AU118" s="234"/>
      <c r="AV118" s="234"/>
      <c r="AW118" s="234"/>
      <c r="AX118" s="234"/>
      <c r="AY118" s="234"/>
      <c r="AZ118" s="234"/>
      <c r="BA118" s="234"/>
      <c r="BB118" s="234"/>
      <c r="BC118" s="234"/>
      <c r="BD118" s="234"/>
      <c r="BE118" s="234"/>
      <c r="BF118" s="234"/>
      <c r="BG118" s="234"/>
      <c r="BH118" s="234"/>
      <c r="BI118" s="234"/>
      <c r="BJ118" s="234"/>
      <c r="BK118" s="234"/>
      <c r="BL118" s="234"/>
      <c r="BM118" s="234"/>
      <c r="BN118" s="234"/>
      <c r="BO118" s="234"/>
      <c r="BP118" s="234"/>
      <c r="BQ118" s="234"/>
      <c r="BR118" s="234"/>
      <c r="BS118" s="234"/>
      <c r="BT118" s="234"/>
      <c r="BU118" s="234"/>
      <c r="BV118" s="234"/>
      <c r="BW118" s="234"/>
      <c r="BX118" s="234"/>
      <c r="BY118" s="234"/>
      <c r="BZ118" s="234"/>
      <c r="CA118" s="234"/>
      <c r="CB118" s="234"/>
      <c r="CC118" s="234"/>
      <c r="CD118" s="234"/>
      <c r="CE118" s="234"/>
      <c r="CF118" s="234"/>
      <c r="CG118" s="234"/>
      <c r="CH118" s="234"/>
      <c r="CI118" s="234"/>
      <c r="CJ118" s="234"/>
      <c r="CK118" s="234"/>
      <c r="CL118" s="234"/>
      <c r="CM118" s="234"/>
      <c r="CN118" s="234"/>
      <c r="CO118" s="234"/>
      <c r="CP118" s="234"/>
      <c r="CQ118" s="234"/>
      <c r="CR118" s="234"/>
      <c r="CS118" s="234"/>
      <c r="CT118" s="234"/>
      <c r="CU118" s="234"/>
      <c r="CV118" s="234"/>
      <c r="CW118" s="234"/>
      <c r="CX118" s="234"/>
      <c r="CY118" s="234"/>
      <c r="CZ118" s="234"/>
      <c r="DA118" s="234"/>
      <c r="DB118" s="234"/>
      <c r="DC118" s="234"/>
      <c r="DD118" s="234"/>
      <c r="DE118" s="234"/>
      <c r="DF118" s="234"/>
      <c r="DG118" s="234"/>
      <c r="DH118" s="234"/>
      <c r="DI118" s="234"/>
      <c r="DJ118" s="234"/>
      <c r="DK118" s="234"/>
      <c r="DL118" s="234"/>
      <c r="DM118" s="234"/>
      <c r="DN118" s="234"/>
      <c r="DO118" s="234"/>
      <c r="DP118" s="234"/>
      <c r="DQ118" s="234"/>
      <c r="DR118" s="234"/>
      <c r="DS118" s="234"/>
      <c r="DT118" s="234"/>
      <c r="DU118" s="234"/>
      <c r="DV118" s="234"/>
      <c r="DW118" s="234"/>
      <c r="DX118" s="234"/>
      <c r="DY118" s="234"/>
      <c r="DZ118" s="234"/>
      <c r="EA118" s="234"/>
    </row>
    <row r="119" spans="1:131" s="235" customFormat="1" ht="12.9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425"/>
      <c r="N119" s="425"/>
      <c r="O119" s="425"/>
      <c r="P119" s="425"/>
      <c r="Q119" s="425"/>
      <c r="R119" s="425"/>
      <c r="S119" s="425"/>
      <c r="T119" s="425"/>
      <c r="U119" s="425"/>
      <c r="V119" s="425"/>
      <c r="W119" s="234"/>
      <c r="X119" s="234"/>
      <c r="Y119" s="234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4"/>
      <c r="AP119" s="234"/>
      <c r="AQ119" s="234"/>
      <c r="AR119" s="234"/>
      <c r="AS119" s="234"/>
      <c r="AT119" s="234"/>
      <c r="AU119" s="234"/>
      <c r="AV119" s="234"/>
      <c r="AW119" s="234"/>
      <c r="AX119" s="234"/>
      <c r="AY119" s="234"/>
      <c r="AZ119" s="234"/>
      <c r="BA119" s="234"/>
      <c r="BB119" s="234"/>
      <c r="BC119" s="234"/>
      <c r="BD119" s="234"/>
      <c r="BE119" s="234"/>
      <c r="BF119" s="234"/>
      <c r="BG119" s="234"/>
      <c r="BH119" s="234"/>
      <c r="BI119" s="234"/>
      <c r="BJ119" s="234"/>
      <c r="BK119" s="234"/>
      <c r="BL119" s="234"/>
      <c r="BM119" s="234"/>
      <c r="BN119" s="234"/>
      <c r="BO119" s="234"/>
      <c r="BP119" s="234"/>
      <c r="BQ119" s="234"/>
      <c r="BR119" s="234"/>
      <c r="BS119" s="234"/>
      <c r="BT119" s="234"/>
      <c r="BU119" s="234"/>
      <c r="BV119" s="234"/>
      <c r="BW119" s="234"/>
      <c r="BX119" s="234"/>
      <c r="BY119" s="234"/>
      <c r="BZ119" s="234"/>
      <c r="CA119" s="234"/>
      <c r="CB119" s="234"/>
      <c r="CC119" s="234"/>
      <c r="CD119" s="234"/>
      <c r="CE119" s="234"/>
      <c r="CF119" s="234"/>
      <c r="CG119" s="234"/>
      <c r="CH119" s="234"/>
      <c r="CI119" s="234"/>
      <c r="CJ119" s="234"/>
      <c r="CK119" s="234"/>
      <c r="CL119" s="234"/>
      <c r="CM119" s="234"/>
      <c r="CN119" s="234"/>
      <c r="CO119" s="234"/>
      <c r="CP119" s="234"/>
      <c r="CQ119" s="234"/>
      <c r="CR119" s="234"/>
      <c r="CS119" s="234"/>
      <c r="CT119" s="234"/>
      <c r="CU119" s="234"/>
      <c r="CV119" s="234"/>
      <c r="CW119" s="234"/>
      <c r="CX119" s="234"/>
      <c r="CY119" s="234"/>
      <c r="CZ119" s="234"/>
      <c r="DA119" s="234"/>
      <c r="DB119" s="234"/>
      <c r="DC119" s="234"/>
      <c r="DD119" s="234"/>
      <c r="DE119" s="234"/>
      <c r="DF119" s="234"/>
      <c r="DG119" s="234"/>
      <c r="DH119" s="234"/>
      <c r="DI119" s="234"/>
      <c r="DJ119" s="234"/>
      <c r="DK119" s="234"/>
      <c r="DL119" s="234"/>
      <c r="DM119" s="234"/>
      <c r="DN119" s="234"/>
      <c r="DO119" s="234"/>
      <c r="DP119" s="234"/>
      <c r="DQ119" s="234"/>
      <c r="DR119" s="234"/>
      <c r="DS119" s="234"/>
      <c r="DT119" s="234"/>
      <c r="DU119" s="234"/>
      <c r="DV119" s="234"/>
      <c r="DW119" s="234"/>
      <c r="DX119" s="234"/>
      <c r="DY119" s="234"/>
      <c r="DZ119" s="234"/>
      <c r="EA119" s="234"/>
    </row>
    <row r="120" spans="1:131" s="423" customFormat="1" ht="13.6">
      <c r="A120" s="420" t="s">
        <v>40</v>
      </c>
      <c r="B120" s="420"/>
      <c r="C120" s="420"/>
      <c r="D120" s="420"/>
      <c r="E120" s="420" t="s">
        <v>146</v>
      </c>
      <c r="F120" s="420" t="s">
        <v>146</v>
      </c>
      <c r="G120" s="420"/>
      <c r="H120" s="420"/>
      <c r="I120" s="420"/>
      <c r="J120" s="420" t="s">
        <v>146</v>
      </c>
      <c r="K120" s="420" t="s">
        <v>146</v>
      </c>
      <c r="L120" s="420" t="s">
        <v>146</v>
      </c>
      <c r="M120" s="436">
        <v>4182.63</v>
      </c>
      <c r="N120" s="436">
        <v>4182.63</v>
      </c>
      <c r="O120" s="436">
        <v>4182.63</v>
      </c>
      <c r="P120" s="436">
        <v>3249.42</v>
      </c>
      <c r="Q120" s="436">
        <v>3249.42</v>
      </c>
      <c r="R120" s="436">
        <v>3249.42</v>
      </c>
      <c r="S120" s="436">
        <v>2774.4</v>
      </c>
      <c r="T120" s="436">
        <v>1941</v>
      </c>
      <c r="U120" s="436">
        <v>1941</v>
      </c>
      <c r="V120" s="436">
        <v>28952.55</v>
      </c>
      <c r="W120" s="422"/>
      <c r="X120" s="422"/>
      <c r="Y120" s="422"/>
      <c r="Z120" s="422"/>
      <c r="AA120" s="422"/>
      <c r="AB120" s="422"/>
      <c r="AC120" s="422"/>
      <c r="AD120" s="422"/>
      <c r="AE120" s="422"/>
      <c r="AF120" s="422"/>
      <c r="AG120" s="422"/>
      <c r="AH120" s="422"/>
      <c r="AI120" s="422"/>
      <c r="AJ120" s="422"/>
      <c r="AK120" s="422"/>
      <c r="AL120" s="422"/>
      <c r="AM120" s="422"/>
      <c r="AN120" s="422"/>
      <c r="AO120" s="422"/>
      <c r="AP120" s="422"/>
      <c r="AQ120" s="422"/>
      <c r="AR120" s="422"/>
      <c r="AS120" s="422"/>
      <c r="AT120" s="422"/>
      <c r="AU120" s="422"/>
      <c r="AV120" s="422"/>
      <c r="AW120" s="422"/>
      <c r="AX120" s="422"/>
      <c r="AY120" s="422"/>
      <c r="AZ120" s="422"/>
      <c r="BA120" s="422"/>
      <c r="BB120" s="422"/>
      <c r="BC120" s="422"/>
      <c r="BD120" s="422"/>
      <c r="BE120" s="422"/>
      <c r="BF120" s="422"/>
      <c r="BG120" s="422"/>
      <c r="BH120" s="422"/>
      <c r="BI120" s="422"/>
      <c r="BJ120" s="422"/>
      <c r="BK120" s="422"/>
      <c r="BL120" s="422"/>
      <c r="BM120" s="422"/>
      <c r="BN120" s="422"/>
      <c r="BO120" s="422"/>
      <c r="BP120" s="422"/>
      <c r="BQ120" s="422"/>
      <c r="BR120" s="422"/>
      <c r="BS120" s="422"/>
      <c r="BT120" s="422"/>
      <c r="BU120" s="422"/>
      <c r="BV120" s="422"/>
      <c r="BW120" s="422"/>
      <c r="BX120" s="422"/>
      <c r="BY120" s="422"/>
      <c r="BZ120" s="422"/>
      <c r="CA120" s="422"/>
      <c r="CB120" s="422"/>
      <c r="CC120" s="422"/>
      <c r="CD120" s="422"/>
      <c r="CE120" s="422"/>
      <c r="CF120" s="422"/>
      <c r="CG120" s="422"/>
      <c r="CH120" s="422"/>
      <c r="CI120" s="422"/>
      <c r="CJ120" s="422"/>
      <c r="CK120" s="422"/>
      <c r="CL120" s="422"/>
      <c r="CM120" s="422"/>
      <c r="CN120" s="422"/>
      <c r="CO120" s="422"/>
      <c r="CP120" s="422"/>
      <c r="CQ120" s="422"/>
      <c r="CR120" s="422"/>
      <c r="CS120" s="422"/>
      <c r="CT120" s="422"/>
      <c r="CU120" s="422"/>
      <c r="CV120" s="422"/>
      <c r="CW120" s="422"/>
      <c r="CX120" s="422"/>
      <c r="CY120" s="422"/>
      <c r="CZ120" s="422"/>
      <c r="DA120" s="422"/>
      <c r="DB120" s="422"/>
      <c r="DC120" s="422"/>
      <c r="DD120" s="422"/>
      <c r="DE120" s="422"/>
      <c r="DF120" s="422"/>
      <c r="DG120" s="422"/>
      <c r="DH120" s="422"/>
      <c r="DI120" s="422"/>
      <c r="DJ120" s="422"/>
      <c r="DK120" s="422"/>
      <c r="DL120" s="422"/>
      <c r="DM120" s="422"/>
      <c r="DN120" s="422"/>
      <c r="DO120" s="422"/>
      <c r="DP120" s="422"/>
      <c r="DQ120" s="422"/>
      <c r="DR120" s="422"/>
      <c r="DS120" s="422"/>
      <c r="DT120" s="422"/>
      <c r="DU120" s="422"/>
      <c r="DV120" s="422"/>
      <c r="DW120" s="422"/>
      <c r="DX120" s="422"/>
      <c r="DY120" s="422"/>
      <c r="DZ120" s="422"/>
      <c r="EA120" s="422"/>
    </row>
    <row r="121" spans="1:131" s="235" customFormat="1" ht="12.9">
      <c r="A121" s="230" t="s">
        <v>316</v>
      </c>
      <c r="B121" s="231"/>
      <c r="C121" s="230"/>
      <c r="D121" s="230"/>
      <c r="E121" s="232" t="s">
        <v>146</v>
      </c>
      <c r="F121" s="232" t="s">
        <v>146</v>
      </c>
      <c r="G121" s="230"/>
      <c r="H121" s="230"/>
      <c r="I121" s="230"/>
      <c r="J121" s="232" t="s">
        <v>146</v>
      </c>
      <c r="K121" s="232" t="s">
        <v>146</v>
      </c>
      <c r="L121" s="232" t="s">
        <v>146</v>
      </c>
      <c r="M121" s="233">
        <v>0.15240000000000001</v>
      </c>
      <c r="N121" s="233">
        <v>0.15240000000000001</v>
      </c>
      <c r="O121" s="233">
        <v>0.15240000000000001</v>
      </c>
      <c r="P121" s="233">
        <v>0.1492</v>
      </c>
      <c r="Q121" s="233">
        <v>0.1492</v>
      </c>
      <c r="R121" s="233">
        <v>0.1492</v>
      </c>
      <c r="S121" s="233">
        <v>0.14680000000000001</v>
      </c>
      <c r="T121" s="233">
        <v>0.14030000000000001</v>
      </c>
      <c r="U121" s="233">
        <v>0.14030000000000001</v>
      </c>
      <c r="V121" s="233">
        <v>0.14899999999999999</v>
      </c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234"/>
      <c r="AT121" s="234"/>
      <c r="AU121" s="234"/>
      <c r="AV121" s="234"/>
      <c r="AW121" s="234"/>
      <c r="AX121" s="234"/>
      <c r="AY121" s="234"/>
      <c r="AZ121" s="234"/>
      <c r="BA121" s="234"/>
      <c r="BB121" s="234"/>
      <c r="BC121" s="234"/>
      <c r="BD121" s="234"/>
      <c r="BE121" s="234"/>
      <c r="BF121" s="234"/>
      <c r="BG121" s="234"/>
      <c r="BH121" s="234"/>
      <c r="BI121" s="234"/>
      <c r="BJ121" s="234"/>
      <c r="BK121" s="234"/>
      <c r="BL121" s="234"/>
      <c r="BM121" s="234"/>
      <c r="BN121" s="234"/>
      <c r="BO121" s="234"/>
      <c r="BP121" s="234"/>
      <c r="BQ121" s="234"/>
      <c r="BR121" s="234"/>
      <c r="BS121" s="234"/>
      <c r="BT121" s="234"/>
      <c r="BU121" s="234"/>
      <c r="BV121" s="234"/>
      <c r="BW121" s="234"/>
      <c r="BX121" s="234"/>
      <c r="BY121" s="234"/>
      <c r="BZ121" s="234"/>
      <c r="CA121" s="234"/>
      <c r="CB121" s="234"/>
      <c r="CC121" s="234"/>
      <c r="CD121" s="234"/>
      <c r="CE121" s="234"/>
      <c r="CF121" s="234"/>
      <c r="CG121" s="234"/>
      <c r="CH121" s="234"/>
      <c r="CI121" s="234"/>
      <c r="CJ121" s="234"/>
      <c r="CK121" s="234"/>
      <c r="CL121" s="234"/>
      <c r="CM121" s="234"/>
      <c r="CN121" s="234"/>
      <c r="CO121" s="234"/>
      <c r="CP121" s="234"/>
      <c r="CQ121" s="234"/>
      <c r="CR121" s="234"/>
      <c r="CS121" s="234"/>
      <c r="CT121" s="234"/>
      <c r="CU121" s="234"/>
      <c r="CV121" s="234"/>
      <c r="CW121" s="234"/>
      <c r="CX121" s="234"/>
      <c r="CY121" s="234"/>
      <c r="CZ121" s="234"/>
      <c r="DA121" s="234"/>
      <c r="DB121" s="234"/>
      <c r="DC121" s="234"/>
      <c r="DD121" s="234"/>
      <c r="DE121" s="234"/>
      <c r="DF121" s="234"/>
      <c r="DG121" s="234"/>
      <c r="DH121" s="234"/>
      <c r="DI121" s="234"/>
      <c r="DJ121" s="234"/>
      <c r="DK121" s="234"/>
      <c r="DL121" s="234"/>
      <c r="DM121" s="234"/>
      <c r="DN121" s="234"/>
      <c r="DO121" s="234"/>
      <c r="DP121" s="234"/>
      <c r="DQ121" s="234"/>
      <c r="DR121" s="234"/>
      <c r="DS121" s="234"/>
      <c r="DT121" s="234"/>
      <c r="DU121" s="234"/>
      <c r="DV121" s="234"/>
      <c r="DW121" s="234"/>
      <c r="DX121" s="234"/>
      <c r="DY121" s="234"/>
      <c r="DZ121" s="234"/>
      <c r="EA121" s="234"/>
    </row>
    <row r="122" spans="1:131" s="235" customFormat="1" ht="12.9">
      <c r="A122" s="236"/>
      <c r="B122" s="237"/>
      <c r="C122" s="238"/>
      <c r="D122" s="238"/>
      <c r="E122" s="238"/>
      <c r="F122" s="238"/>
      <c r="G122" s="236"/>
      <c r="H122" s="236"/>
      <c r="I122" s="236"/>
      <c r="J122" s="238"/>
      <c r="K122" s="238"/>
      <c r="L122" s="238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4"/>
      <c r="BC122" s="234"/>
      <c r="BD122" s="234"/>
      <c r="BE122" s="234"/>
      <c r="BF122" s="234"/>
      <c r="BG122" s="234"/>
      <c r="BH122" s="234"/>
      <c r="BI122" s="234"/>
      <c r="BJ122" s="234"/>
      <c r="BK122" s="234"/>
      <c r="BL122" s="234"/>
      <c r="BM122" s="234"/>
      <c r="BN122" s="234"/>
      <c r="BO122" s="234"/>
      <c r="BP122" s="234"/>
      <c r="BQ122" s="234"/>
      <c r="BR122" s="234"/>
      <c r="BS122" s="234"/>
      <c r="BT122" s="234"/>
      <c r="BU122" s="234"/>
      <c r="BV122" s="234"/>
      <c r="BW122" s="234"/>
      <c r="BX122" s="234"/>
      <c r="BY122" s="234"/>
      <c r="BZ122" s="234"/>
      <c r="CA122" s="234"/>
      <c r="CB122" s="234"/>
      <c r="CC122" s="234"/>
      <c r="CD122" s="234"/>
      <c r="CE122" s="234"/>
      <c r="CF122" s="234"/>
      <c r="CG122" s="234"/>
      <c r="CH122" s="234"/>
      <c r="CI122" s="234"/>
      <c r="CJ122" s="234"/>
      <c r="CK122" s="234"/>
      <c r="CL122" s="234"/>
      <c r="CM122" s="234"/>
      <c r="CN122" s="234"/>
      <c r="CO122" s="234"/>
      <c r="CP122" s="234"/>
      <c r="CQ122" s="234"/>
      <c r="CR122" s="234"/>
      <c r="CS122" s="234"/>
      <c r="CT122" s="234"/>
      <c r="CU122" s="234"/>
      <c r="CV122" s="234"/>
      <c r="CW122" s="234"/>
      <c r="CX122" s="234"/>
      <c r="CY122" s="234"/>
      <c r="CZ122" s="234"/>
      <c r="DA122" s="234"/>
      <c r="DB122" s="234"/>
      <c r="DC122" s="234"/>
      <c r="DD122" s="234"/>
      <c r="DE122" s="234"/>
      <c r="DF122" s="234"/>
      <c r="DG122" s="234"/>
      <c r="DH122" s="234"/>
      <c r="DI122" s="234"/>
      <c r="DJ122" s="234"/>
      <c r="DK122" s="234"/>
      <c r="DL122" s="234"/>
      <c r="DM122" s="234"/>
      <c r="DN122" s="234"/>
      <c r="DO122" s="234"/>
      <c r="DP122" s="234"/>
      <c r="DQ122" s="234"/>
      <c r="DR122" s="234"/>
      <c r="DS122" s="234"/>
      <c r="DT122" s="234"/>
      <c r="DU122" s="234"/>
      <c r="DV122" s="234"/>
      <c r="DW122" s="234"/>
      <c r="DX122" s="234"/>
      <c r="DY122" s="234"/>
      <c r="DZ122" s="234"/>
      <c r="EA122" s="234"/>
    </row>
    <row r="123" spans="1:131" s="235" customFormat="1" ht="12.9">
      <c r="A123" s="236"/>
      <c r="B123" s="237"/>
      <c r="C123" s="238"/>
      <c r="D123" s="238"/>
      <c r="E123" s="238"/>
      <c r="F123" s="238"/>
      <c r="G123" s="236"/>
      <c r="H123" s="236"/>
      <c r="I123" s="236"/>
      <c r="J123" s="238"/>
      <c r="K123" s="238"/>
      <c r="L123" s="238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234"/>
      <c r="AT123" s="234"/>
      <c r="AU123" s="234"/>
      <c r="AV123" s="234"/>
      <c r="AW123" s="234"/>
      <c r="AX123" s="234"/>
      <c r="AY123" s="234"/>
      <c r="AZ123" s="234"/>
      <c r="BA123" s="234"/>
      <c r="BB123" s="234"/>
      <c r="BC123" s="234"/>
      <c r="BD123" s="234"/>
      <c r="BE123" s="234"/>
      <c r="BF123" s="234"/>
      <c r="BG123" s="234"/>
      <c r="BH123" s="234"/>
      <c r="BI123" s="234"/>
      <c r="BJ123" s="234"/>
      <c r="BK123" s="234"/>
      <c r="BL123" s="234"/>
      <c r="BM123" s="234"/>
      <c r="BN123" s="234"/>
      <c r="BO123" s="234"/>
      <c r="BP123" s="234"/>
      <c r="BQ123" s="234"/>
      <c r="BR123" s="234"/>
      <c r="BS123" s="234"/>
      <c r="BT123" s="234"/>
      <c r="BU123" s="234"/>
      <c r="BV123" s="234"/>
      <c r="BW123" s="234"/>
      <c r="BX123" s="234"/>
      <c r="BY123" s="234"/>
      <c r="BZ123" s="234"/>
      <c r="CA123" s="234"/>
      <c r="CB123" s="234"/>
      <c r="CC123" s="234"/>
      <c r="CD123" s="234"/>
      <c r="CE123" s="234"/>
      <c r="CF123" s="234"/>
      <c r="CG123" s="234"/>
      <c r="CH123" s="234"/>
      <c r="CI123" s="234"/>
      <c r="CJ123" s="234"/>
      <c r="CK123" s="234"/>
      <c r="CL123" s="234"/>
      <c r="CM123" s="234"/>
      <c r="CN123" s="234"/>
      <c r="CO123" s="234"/>
      <c r="CP123" s="234"/>
      <c r="CQ123" s="234"/>
      <c r="CR123" s="234"/>
      <c r="CS123" s="234"/>
      <c r="CT123" s="234"/>
      <c r="CU123" s="234"/>
      <c r="CV123" s="234"/>
      <c r="CW123" s="234"/>
      <c r="CX123" s="234"/>
      <c r="CY123" s="234"/>
      <c r="CZ123" s="234"/>
      <c r="DA123" s="234"/>
      <c r="DB123" s="234"/>
      <c r="DC123" s="234"/>
      <c r="DD123" s="234"/>
      <c r="DE123" s="234"/>
      <c r="DF123" s="234"/>
      <c r="DG123" s="234"/>
      <c r="DH123" s="234"/>
      <c r="DI123" s="234"/>
      <c r="DJ123" s="234"/>
      <c r="DK123" s="234"/>
      <c r="DL123" s="234"/>
      <c r="DM123" s="234"/>
      <c r="DN123" s="234"/>
      <c r="DO123" s="234"/>
      <c r="DP123" s="234"/>
      <c r="DQ123" s="234"/>
      <c r="DR123" s="234"/>
      <c r="DS123" s="234"/>
      <c r="DT123" s="234"/>
      <c r="DU123" s="234"/>
      <c r="DV123" s="234"/>
      <c r="DW123" s="234"/>
      <c r="DX123" s="234"/>
      <c r="DY123" s="234"/>
      <c r="DZ123" s="234"/>
      <c r="EA123" s="234"/>
    </row>
    <row r="124" spans="1:131" s="235" customFormat="1" ht="12.9">
      <c r="A124" s="236"/>
      <c r="B124" s="237"/>
      <c r="C124" s="238"/>
      <c r="D124" s="238"/>
      <c r="E124" s="238"/>
      <c r="F124" s="238"/>
      <c r="G124" s="236"/>
      <c r="H124" s="236"/>
      <c r="I124" s="236"/>
      <c r="J124" s="238"/>
      <c r="K124" s="238"/>
      <c r="L124" s="238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4"/>
      <c r="AH124" s="234"/>
      <c r="AI124" s="234"/>
      <c r="AJ124" s="234"/>
      <c r="AK124" s="234"/>
      <c r="AL124" s="234"/>
      <c r="AM124" s="234"/>
      <c r="AN124" s="234"/>
      <c r="AO124" s="234"/>
      <c r="AP124" s="234"/>
      <c r="AQ124" s="234"/>
      <c r="AR124" s="234"/>
      <c r="AS124" s="234"/>
      <c r="AT124" s="234"/>
      <c r="AU124" s="234"/>
      <c r="AV124" s="234"/>
      <c r="AW124" s="234"/>
      <c r="AX124" s="234"/>
      <c r="AY124" s="234"/>
      <c r="AZ124" s="234"/>
      <c r="BA124" s="234"/>
      <c r="BB124" s="234"/>
      <c r="BC124" s="234"/>
      <c r="BD124" s="234"/>
      <c r="BE124" s="234"/>
      <c r="BF124" s="234"/>
      <c r="BG124" s="234"/>
      <c r="BH124" s="234"/>
      <c r="BI124" s="234"/>
      <c r="BJ124" s="234"/>
      <c r="BK124" s="234"/>
      <c r="BL124" s="234"/>
      <c r="BM124" s="234"/>
      <c r="BN124" s="234"/>
      <c r="BO124" s="234"/>
      <c r="BP124" s="234"/>
      <c r="BQ124" s="234"/>
      <c r="BR124" s="234"/>
      <c r="BS124" s="234"/>
      <c r="BT124" s="234"/>
      <c r="BU124" s="234"/>
      <c r="BV124" s="234"/>
      <c r="BW124" s="234"/>
      <c r="BX124" s="234"/>
      <c r="BY124" s="234"/>
      <c r="BZ124" s="234"/>
      <c r="CA124" s="234"/>
      <c r="CB124" s="234"/>
      <c r="CC124" s="234"/>
      <c r="CD124" s="234"/>
      <c r="CE124" s="234"/>
      <c r="CF124" s="234"/>
      <c r="CG124" s="234"/>
      <c r="CH124" s="234"/>
      <c r="CI124" s="234"/>
      <c r="CJ124" s="234"/>
      <c r="CK124" s="234"/>
      <c r="CL124" s="234"/>
      <c r="CM124" s="234"/>
      <c r="CN124" s="234"/>
      <c r="CO124" s="234"/>
      <c r="CP124" s="234"/>
      <c r="CQ124" s="234"/>
      <c r="CR124" s="234"/>
      <c r="CS124" s="234"/>
      <c r="CT124" s="234"/>
      <c r="CU124" s="234"/>
      <c r="CV124" s="234"/>
      <c r="CW124" s="234"/>
      <c r="CX124" s="234"/>
      <c r="CY124" s="234"/>
      <c r="CZ124" s="234"/>
      <c r="DA124" s="234"/>
      <c r="DB124" s="234"/>
      <c r="DC124" s="234"/>
      <c r="DD124" s="234"/>
      <c r="DE124" s="234"/>
      <c r="DF124" s="234"/>
      <c r="DG124" s="234"/>
      <c r="DH124" s="234"/>
      <c r="DI124" s="234"/>
      <c r="DJ124" s="234"/>
      <c r="DK124" s="234"/>
      <c r="DL124" s="234"/>
      <c r="DM124" s="234"/>
      <c r="DN124" s="234"/>
      <c r="DO124" s="234"/>
      <c r="DP124" s="234"/>
      <c r="DQ124" s="234"/>
      <c r="DR124" s="234"/>
      <c r="DS124" s="234"/>
      <c r="DT124" s="234"/>
      <c r="DU124" s="234"/>
      <c r="DV124" s="234"/>
      <c r="DW124" s="234"/>
      <c r="DX124" s="234"/>
      <c r="DY124" s="234"/>
      <c r="DZ124" s="234"/>
      <c r="EA124" s="234"/>
    </row>
    <row r="125" spans="1:131" s="235" customFormat="1" ht="12.9">
      <c r="A125" s="236"/>
      <c r="B125" s="237"/>
      <c r="C125" s="238"/>
      <c r="D125" s="238"/>
      <c r="E125" s="238"/>
      <c r="F125" s="238"/>
      <c r="G125" s="236"/>
      <c r="H125" s="236"/>
      <c r="I125" s="236"/>
      <c r="J125" s="238"/>
      <c r="K125" s="238"/>
      <c r="L125" s="238"/>
      <c r="M125" s="234"/>
      <c r="N125" s="234"/>
      <c r="O125" s="234"/>
      <c r="P125" s="234"/>
      <c r="Q125" s="234"/>
      <c r="R125" s="234"/>
      <c r="S125" s="234"/>
      <c r="T125" s="234"/>
      <c r="U125" s="234"/>
      <c r="V125" s="234"/>
      <c r="W125" s="234"/>
      <c r="X125" s="234"/>
      <c r="Y125" s="234"/>
      <c r="Z125" s="234"/>
      <c r="AA125" s="234"/>
      <c r="AB125" s="234"/>
      <c r="AC125" s="234"/>
      <c r="AD125" s="234"/>
      <c r="AE125" s="234"/>
      <c r="AF125" s="234"/>
      <c r="AG125" s="234"/>
      <c r="AH125" s="234"/>
      <c r="AI125" s="234"/>
      <c r="AJ125" s="234"/>
      <c r="AK125" s="234"/>
      <c r="AL125" s="234"/>
      <c r="AM125" s="234"/>
      <c r="AN125" s="234"/>
      <c r="AO125" s="234"/>
      <c r="AP125" s="234"/>
      <c r="AQ125" s="234"/>
      <c r="AR125" s="234"/>
      <c r="AS125" s="234"/>
      <c r="AT125" s="234"/>
      <c r="AU125" s="234"/>
      <c r="AV125" s="234"/>
      <c r="AW125" s="234"/>
      <c r="AX125" s="234"/>
      <c r="AY125" s="234"/>
      <c r="AZ125" s="234"/>
      <c r="BA125" s="234"/>
      <c r="BB125" s="234"/>
      <c r="BC125" s="234"/>
      <c r="BD125" s="234"/>
      <c r="BE125" s="234"/>
      <c r="BF125" s="234"/>
      <c r="BG125" s="234"/>
      <c r="BH125" s="234"/>
      <c r="BI125" s="234"/>
      <c r="BJ125" s="234"/>
      <c r="BK125" s="234"/>
      <c r="BL125" s="234"/>
      <c r="BM125" s="234"/>
      <c r="BN125" s="234"/>
      <c r="BO125" s="234"/>
      <c r="BP125" s="234"/>
      <c r="BQ125" s="234"/>
      <c r="BR125" s="234"/>
      <c r="BS125" s="234"/>
      <c r="BT125" s="234"/>
      <c r="BU125" s="234"/>
      <c r="BV125" s="234"/>
      <c r="BW125" s="234"/>
      <c r="BX125" s="234"/>
      <c r="BY125" s="234"/>
      <c r="BZ125" s="234"/>
      <c r="CA125" s="234"/>
      <c r="CB125" s="234"/>
      <c r="CC125" s="234"/>
      <c r="CD125" s="234"/>
      <c r="CE125" s="234"/>
      <c r="CF125" s="234"/>
      <c r="CG125" s="234"/>
      <c r="CH125" s="234"/>
      <c r="CI125" s="234"/>
      <c r="CJ125" s="234"/>
      <c r="CK125" s="234"/>
      <c r="CL125" s="234"/>
      <c r="CM125" s="234"/>
      <c r="CN125" s="234"/>
      <c r="CO125" s="234"/>
      <c r="CP125" s="234"/>
      <c r="CQ125" s="234"/>
      <c r="CR125" s="234"/>
      <c r="CS125" s="234"/>
      <c r="CT125" s="234"/>
      <c r="CU125" s="234"/>
      <c r="CV125" s="234"/>
      <c r="CW125" s="234"/>
      <c r="CX125" s="234"/>
      <c r="CY125" s="234"/>
      <c r="CZ125" s="234"/>
      <c r="DA125" s="234"/>
      <c r="DB125" s="234"/>
      <c r="DC125" s="234"/>
      <c r="DD125" s="234"/>
      <c r="DE125" s="234"/>
      <c r="DF125" s="234"/>
      <c r="DG125" s="234"/>
      <c r="DH125" s="234"/>
      <c r="DI125" s="234"/>
      <c r="DJ125" s="234"/>
      <c r="DK125" s="234"/>
      <c r="DL125" s="234"/>
      <c r="DM125" s="234"/>
      <c r="DN125" s="234"/>
      <c r="DO125" s="234"/>
      <c r="DP125" s="234"/>
      <c r="DQ125" s="234"/>
      <c r="DR125" s="234"/>
      <c r="DS125" s="234"/>
      <c r="DT125" s="234"/>
      <c r="DU125" s="234"/>
      <c r="DV125" s="234"/>
      <c r="DW125" s="234"/>
      <c r="DX125" s="234"/>
      <c r="DY125" s="234"/>
      <c r="DZ125" s="234"/>
      <c r="EA125" s="234"/>
    </row>
    <row r="126" spans="1:131" s="235" customFormat="1" ht="12.9">
      <c r="A126" s="236"/>
      <c r="B126" s="237"/>
      <c r="C126" s="238"/>
      <c r="D126" s="238"/>
      <c r="E126" s="238"/>
      <c r="F126" s="238"/>
      <c r="G126" s="236"/>
      <c r="H126" s="236"/>
      <c r="I126" s="236"/>
      <c r="J126" s="238"/>
      <c r="K126" s="238"/>
      <c r="L126" s="238"/>
      <c r="M126" s="234"/>
      <c r="N126" s="234"/>
      <c r="O126" s="234"/>
      <c r="P126" s="234"/>
      <c r="Q126" s="234"/>
      <c r="R126" s="234"/>
      <c r="S126" s="234"/>
      <c r="T126" s="234"/>
      <c r="U126" s="234"/>
      <c r="V126" s="234"/>
      <c r="W126" s="234"/>
      <c r="X126" s="234"/>
      <c r="Y126" s="234"/>
      <c r="Z126" s="234"/>
      <c r="AA126" s="234"/>
      <c r="AB126" s="234"/>
      <c r="AC126" s="234"/>
      <c r="AD126" s="234"/>
      <c r="AE126" s="234"/>
      <c r="AF126" s="234"/>
      <c r="AG126" s="234"/>
      <c r="AH126" s="234"/>
      <c r="AI126" s="234"/>
      <c r="AJ126" s="234"/>
      <c r="AK126" s="234"/>
      <c r="AL126" s="234"/>
      <c r="AM126" s="234"/>
      <c r="AN126" s="234"/>
      <c r="AO126" s="234"/>
      <c r="AP126" s="234"/>
      <c r="AQ126" s="234"/>
      <c r="AR126" s="234"/>
      <c r="AS126" s="234"/>
      <c r="AT126" s="234"/>
      <c r="AU126" s="234"/>
      <c r="AV126" s="234"/>
      <c r="AW126" s="234"/>
      <c r="AX126" s="234"/>
      <c r="AY126" s="234"/>
      <c r="AZ126" s="234"/>
      <c r="BA126" s="234"/>
      <c r="BB126" s="234"/>
      <c r="BC126" s="234"/>
      <c r="BD126" s="234"/>
      <c r="BE126" s="234"/>
      <c r="BF126" s="234"/>
      <c r="BG126" s="234"/>
      <c r="BH126" s="234"/>
      <c r="BI126" s="234"/>
      <c r="BJ126" s="234"/>
      <c r="BK126" s="234"/>
      <c r="BL126" s="234"/>
      <c r="BM126" s="234"/>
      <c r="BN126" s="234"/>
      <c r="BO126" s="234"/>
      <c r="BP126" s="234"/>
      <c r="BQ126" s="234"/>
      <c r="BR126" s="234"/>
      <c r="BS126" s="234"/>
      <c r="BT126" s="234"/>
      <c r="BU126" s="234"/>
      <c r="BV126" s="234"/>
      <c r="BW126" s="234"/>
      <c r="BX126" s="234"/>
      <c r="BY126" s="234"/>
      <c r="BZ126" s="234"/>
      <c r="CA126" s="234"/>
      <c r="CB126" s="234"/>
      <c r="CC126" s="234"/>
      <c r="CD126" s="234"/>
      <c r="CE126" s="234"/>
      <c r="CF126" s="234"/>
      <c r="CG126" s="234"/>
      <c r="CH126" s="234"/>
      <c r="CI126" s="234"/>
      <c r="CJ126" s="234"/>
      <c r="CK126" s="234"/>
      <c r="CL126" s="234"/>
      <c r="CM126" s="234"/>
      <c r="CN126" s="234"/>
      <c r="CO126" s="234"/>
      <c r="CP126" s="234"/>
      <c r="CQ126" s="234"/>
      <c r="CR126" s="234"/>
      <c r="CS126" s="234"/>
      <c r="CT126" s="234"/>
      <c r="CU126" s="234"/>
      <c r="CV126" s="234"/>
      <c r="CW126" s="234"/>
      <c r="CX126" s="234"/>
      <c r="CY126" s="234"/>
      <c r="CZ126" s="234"/>
      <c r="DA126" s="234"/>
      <c r="DB126" s="234"/>
      <c r="DC126" s="234"/>
      <c r="DD126" s="234"/>
      <c r="DE126" s="234"/>
      <c r="DF126" s="234"/>
      <c r="DG126" s="234"/>
      <c r="DH126" s="234"/>
      <c r="DI126" s="234"/>
      <c r="DJ126" s="234"/>
      <c r="DK126" s="234"/>
      <c r="DL126" s="234"/>
      <c r="DM126" s="234"/>
      <c r="DN126" s="234"/>
      <c r="DO126" s="234"/>
      <c r="DP126" s="234"/>
      <c r="DQ126" s="234"/>
      <c r="DR126" s="234"/>
      <c r="DS126" s="234"/>
      <c r="DT126" s="234"/>
      <c r="DU126" s="234"/>
      <c r="DV126" s="234"/>
      <c r="DW126" s="234"/>
      <c r="DX126" s="234"/>
      <c r="DY126" s="234"/>
      <c r="DZ126" s="234"/>
      <c r="EA126" s="234"/>
    </row>
    <row r="127" spans="1:131" s="235" customFormat="1" ht="12.9">
      <c r="A127" s="236"/>
      <c r="B127" s="237"/>
      <c r="C127" s="238"/>
      <c r="D127" s="238"/>
      <c r="E127" s="238"/>
      <c r="F127" s="238"/>
      <c r="G127" s="236"/>
      <c r="H127" s="236"/>
      <c r="I127" s="236"/>
      <c r="J127" s="238"/>
      <c r="K127" s="238"/>
      <c r="L127" s="238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  <c r="AA127" s="234"/>
      <c r="AB127" s="234"/>
      <c r="AC127" s="234"/>
      <c r="AD127" s="234"/>
      <c r="AE127" s="234"/>
      <c r="AF127" s="234"/>
      <c r="AG127" s="234"/>
      <c r="AH127" s="234"/>
      <c r="AI127" s="234"/>
      <c r="AJ127" s="234"/>
      <c r="AK127" s="234"/>
      <c r="AL127" s="234"/>
      <c r="AM127" s="234"/>
      <c r="AN127" s="234"/>
      <c r="AO127" s="234"/>
      <c r="AP127" s="234"/>
      <c r="AQ127" s="234"/>
      <c r="AR127" s="234"/>
      <c r="AS127" s="234"/>
      <c r="AT127" s="234"/>
      <c r="AU127" s="234"/>
      <c r="AV127" s="234"/>
      <c r="AW127" s="234"/>
      <c r="AX127" s="234"/>
      <c r="AY127" s="234"/>
      <c r="AZ127" s="234"/>
      <c r="BA127" s="234"/>
      <c r="BB127" s="234"/>
      <c r="BC127" s="234"/>
      <c r="BD127" s="234"/>
      <c r="BE127" s="234"/>
      <c r="BF127" s="234"/>
      <c r="BG127" s="234"/>
      <c r="BH127" s="234"/>
      <c r="BI127" s="234"/>
      <c r="BJ127" s="234"/>
      <c r="BK127" s="234"/>
      <c r="BL127" s="234"/>
      <c r="BM127" s="234"/>
      <c r="BN127" s="234"/>
      <c r="BO127" s="234"/>
      <c r="BP127" s="234"/>
      <c r="BQ127" s="234"/>
      <c r="BR127" s="234"/>
      <c r="BS127" s="234"/>
      <c r="BT127" s="234"/>
      <c r="BU127" s="234"/>
      <c r="BV127" s="234"/>
      <c r="BW127" s="234"/>
      <c r="BX127" s="234"/>
      <c r="BY127" s="234"/>
      <c r="BZ127" s="234"/>
      <c r="CA127" s="234"/>
      <c r="CB127" s="234"/>
      <c r="CC127" s="234"/>
      <c r="CD127" s="234"/>
      <c r="CE127" s="234"/>
      <c r="CF127" s="234"/>
      <c r="CG127" s="234"/>
      <c r="CH127" s="234"/>
      <c r="CI127" s="234"/>
      <c r="CJ127" s="234"/>
      <c r="CK127" s="234"/>
      <c r="CL127" s="234"/>
      <c r="CM127" s="234"/>
      <c r="CN127" s="234"/>
      <c r="CO127" s="234"/>
      <c r="CP127" s="234"/>
      <c r="CQ127" s="234"/>
      <c r="CR127" s="234"/>
      <c r="CS127" s="234"/>
      <c r="CT127" s="234"/>
      <c r="CU127" s="234"/>
      <c r="CV127" s="234"/>
      <c r="CW127" s="234"/>
      <c r="CX127" s="234"/>
      <c r="CY127" s="234"/>
      <c r="CZ127" s="234"/>
      <c r="DA127" s="234"/>
      <c r="DB127" s="234"/>
      <c r="DC127" s="234"/>
      <c r="DD127" s="234"/>
      <c r="DE127" s="234"/>
      <c r="DF127" s="234"/>
      <c r="DG127" s="234"/>
      <c r="DH127" s="234"/>
      <c r="DI127" s="234"/>
      <c r="DJ127" s="234"/>
      <c r="DK127" s="234"/>
      <c r="DL127" s="234"/>
      <c r="DM127" s="234"/>
      <c r="DN127" s="234"/>
      <c r="DO127" s="234"/>
      <c r="DP127" s="234"/>
      <c r="DQ127" s="234"/>
      <c r="DR127" s="234"/>
      <c r="DS127" s="234"/>
      <c r="DT127" s="234"/>
      <c r="DU127" s="234"/>
      <c r="DV127" s="234"/>
      <c r="DW127" s="234"/>
      <c r="DX127" s="234"/>
      <c r="DY127" s="234"/>
      <c r="DZ127" s="234"/>
      <c r="EA127" s="234"/>
    </row>
    <row r="128" spans="1:131" s="235" customFormat="1" ht="12.9">
      <c r="A128" s="236"/>
      <c r="B128" s="237"/>
      <c r="C128" s="238"/>
      <c r="D128" s="238"/>
      <c r="E128" s="238"/>
      <c r="F128" s="238"/>
      <c r="G128" s="236"/>
      <c r="H128" s="236"/>
      <c r="I128" s="236"/>
      <c r="J128" s="238"/>
      <c r="K128" s="238"/>
      <c r="L128" s="238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4"/>
      <c r="AH128" s="234"/>
      <c r="AI128" s="234"/>
      <c r="AJ128" s="234"/>
      <c r="AK128" s="234"/>
      <c r="AL128" s="234"/>
      <c r="AM128" s="234"/>
      <c r="AN128" s="234"/>
      <c r="AO128" s="234"/>
      <c r="AP128" s="234"/>
      <c r="AQ128" s="234"/>
      <c r="AR128" s="234"/>
      <c r="AS128" s="234"/>
      <c r="AT128" s="234"/>
      <c r="AU128" s="234"/>
      <c r="AV128" s="234"/>
      <c r="AW128" s="234"/>
      <c r="AX128" s="234"/>
      <c r="AY128" s="234"/>
      <c r="AZ128" s="234"/>
      <c r="BA128" s="234"/>
      <c r="BB128" s="234"/>
      <c r="BC128" s="234"/>
      <c r="BD128" s="234"/>
      <c r="BE128" s="234"/>
      <c r="BF128" s="234"/>
      <c r="BG128" s="234"/>
      <c r="BH128" s="234"/>
      <c r="BI128" s="234"/>
      <c r="BJ128" s="234"/>
      <c r="BK128" s="234"/>
      <c r="BL128" s="234"/>
      <c r="BM128" s="234"/>
      <c r="BN128" s="234"/>
      <c r="BO128" s="234"/>
      <c r="BP128" s="234"/>
      <c r="BQ128" s="234"/>
      <c r="BR128" s="234"/>
      <c r="BS128" s="234"/>
      <c r="BT128" s="234"/>
      <c r="BU128" s="234"/>
      <c r="BV128" s="234"/>
      <c r="BW128" s="234"/>
      <c r="BX128" s="234"/>
      <c r="BY128" s="234"/>
      <c r="BZ128" s="234"/>
      <c r="CA128" s="234"/>
      <c r="CB128" s="234"/>
      <c r="CC128" s="234"/>
      <c r="CD128" s="234"/>
      <c r="CE128" s="234"/>
      <c r="CF128" s="234"/>
      <c r="CG128" s="234"/>
      <c r="CH128" s="234"/>
      <c r="CI128" s="234"/>
      <c r="CJ128" s="234"/>
      <c r="CK128" s="234"/>
      <c r="CL128" s="234"/>
      <c r="CM128" s="234"/>
      <c r="CN128" s="234"/>
      <c r="CO128" s="234"/>
      <c r="CP128" s="234"/>
      <c r="CQ128" s="234"/>
      <c r="CR128" s="234"/>
      <c r="CS128" s="234"/>
      <c r="CT128" s="234"/>
      <c r="CU128" s="234"/>
      <c r="CV128" s="234"/>
      <c r="CW128" s="234"/>
      <c r="CX128" s="234"/>
      <c r="CY128" s="234"/>
      <c r="CZ128" s="234"/>
      <c r="DA128" s="234"/>
      <c r="DB128" s="234"/>
      <c r="DC128" s="234"/>
      <c r="DD128" s="234"/>
      <c r="DE128" s="234"/>
      <c r="DF128" s="234"/>
      <c r="DG128" s="234"/>
      <c r="DH128" s="234"/>
      <c r="DI128" s="234"/>
      <c r="DJ128" s="234"/>
      <c r="DK128" s="234"/>
      <c r="DL128" s="234"/>
      <c r="DM128" s="234"/>
      <c r="DN128" s="234"/>
      <c r="DO128" s="234"/>
      <c r="DP128" s="234"/>
      <c r="DQ128" s="234"/>
      <c r="DR128" s="234"/>
      <c r="DS128" s="234"/>
      <c r="DT128" s="234"/>
      <c r="DU128" s="234"/>
      <c r="DV128" s="234"/>
      <c r="DW128" s="234"/>
      <c r="DX128" s="234"/>
      <c r="DY128" s="234"/>
      <c r="DZ128" s="234"/>
      <c r="EA128" s="234"/>
    </row>
    <row r="129" spans="1:131" s="235" customFormat="1" ht="12.9">
      <c r="A129" s="236"/>
      <c r="B129" s="237"/>
      <c r="C129" s="238"/>
      <c r="D129" s="238"/>
      <c r="E129" s="238"/>
      <c r="F129" s="238"/>
      <c r="G129" s="236"/>
      <c r="H129" s="236"/>
      <c r="I129" s="236"/>
      <c r="J129" s="238"/>
      <c r="K129" s="238"/>
      <c r="L129" s="238"/>
      <c r="M129" s="234"/>
      <c r="N129" s="234"/>
      <c r="O129" s="234"/>
      <c r="P129" s="234"/>
      <c r="Q129" s="234"/>
      <c r="R129" s="234"/>
      <c r="S129" s="234"/>
      <c r="T129" s="234"/>
      <c r="U129" s="234"/>
      <c r="V129" s="234"/>
      <c r="W129" s="234"/>
      <c r="X129" s="234"/>
      <c r="Y129" s="234"/>
      <c r="Z129" s="234"/>
      <c r="AA129" s="234"/>
      <c r="AB129" s="234"/>
      <c r="AC129" s="234"/>
      <c r="AD129" s="234"/>
      <c r="AE129" s="234"/>
      <c r="AF129" s="234"/>
      <c r="AG129" s="234"/>
      <c r="AH129" s="234"/>
      <c r="AI129" s="234"/>
      <c r="AJ129" s="234"/>
      <c r="AK129" s="234"/>
      <c r="AL129" s="234"/>
      <c r="AM129" s="234"/>
      <c r="AN129" s="234"/>
      <c r="AO129" s="234"/>
      <c r="AP129" s="234"/>
      <c r="AQ129" s="234"/>
      <c r="AR129" s="234"/>
      <c r="AS129" s="234"/>
      <c r="AT129" s="234"/>
      <c r="AU129" s="234"/>
      <c r="AV129" s="234"/>
      <c r="AW129" s="234"/>
      <c r="AX129" s="234"/>
      <c r="AY129" s="234"/>
      <c r="AZ129" s="234"/>
      <c r="BA129" s="234"/>
      <c r="BB129" s="234"/>
      <c r="BC129" s="234"/>
      <c r="BD129" s="234"/>
      <c r="BE129" s="234"/>
      <c r="BF129" s="234"/>
      <c r="BG129" s="234"/>
      <c r="BH129" s="234"/>
      <c r="BI129" s="234"/>
      <c r="BJ129" s="234"/>
      <c r="BK129" s="234"/>
      <c r="BL129" s="234"/>
      <c r="BM129" s="234"/>
      <c r="BN129" s="234"/>
      <c r="BO129" s="234"/>
      <c r="BP129" s="234"/>
      <c r="BQ129" s="234"/>
      <c r="BR129" s="234"/>
      <c r="BS129" s="234"/>
      <c r="BT129" s="234"/>
      <c r="BU129" s="234"/>
      <c r="BV129" s="234"/>
      <c r="BW129" s="234"/>
      <c r="BX129" s="234"/>
      <c r="BY129" s="234"/>
      <c r="BZ129" s="234"/>
      <c r="CA129" s="234"/>
      <c r="CB129" s="234"/>
      <c r="CC129" s="234"/>
      <c r="CD129" s="234"/>
      <c r="CE129" s="234"/>
      <c r="CF129" s="234"/>
      <c r="CG129" s="234"/>
      <c r="CH129" s="234"/>
      <c r="CI129" s="234"/>
      <c r="CJ129" s="234"/>
      <c r="CK129" s="234"/>
      <c r="CL129" s="234"/>
      <c r="CM129" s="234"/>
      <c r="CN129" s="234"/>
      <c r="CO129" s="234"/>
      <c r="CP129" s="234"/>
      <c r="CQ129" s="234"/>
      <c r="CR129" s="234"/>
      <c r="CS129" s="234"/>
      <c r="CT129" s="234"/>
      <c r="CU129" s="234"/>
      <c r="CV129" s="234"/>
      <c r="CW129" s="234"/>
      <c r="CX129" s="234"/>
      <c r="CY129" s="234"/>
      <c r="CZ129" s="234"/>
      <c r="DA129" s="234"/>
      <c r="DB129" s="234"/>
      <c r="DC129" s="234"/>
      <c r="DD129" s="234"/>
      <c r="DE129" s="234"/>
      <c r="DF129" s="234"/>
      <c r="DG129" s="234"/>
      <c r="DH129" s="234"/>
      <c r="DI129" s="234"/>
      <c r="DJ129" s="234"/>
      <c r="DK129" s="234"/>
      <c r="DL129" s="234"/>
      <c r="DM129" s="234"/>
      <c r="DN129" s="234"/>
      <c r="DO129" s="234"/>
      <c r="DP129" s="234"/>
      <c r="DQ129" s="234"/>
      <c r="DR129" s="234"/>
      <c r="DS129" s="234"/>
      <c r="DT129" s="234"/>
      <c r="DU129" s="234"/>
      <c r="DV129" s="234"/>
      <c r="DW129" s="234"/>
      <c r="DX129" s="234"/>
      <c r="DY129" s="234"/>
      <c r="DZ129" s="234"/>
      <c r="EA129" s="234"/>
    </row>
    <row r="130" spans="1:131" s="235" customFormat="1" ht="12.9">
      <c r="A130" s="236"/>
      <c r="B130" s="237"/>
      <c r="C130" s="238"/>
      <c r="D130" s="238"/>
      <c r="E130" s="238"/>
      <c r="F130" s="238"/>
      <c r="G130" s="236"/>
      <c r="H130" s="236"/>
      <c r="I130" s="236"/>
      <c r="J130" s="238"/>
      <c r="K130" s="238"/>
      <c r="L130" s="238"/>
      <c r="M130" s="234"/>
      <c r="N130" s="234"/>
      <c r="O130" s="234"/>
      <c r="P130" s="234"/>
      <c r="Q130" s="234"/>
      <c r="R130" s="234"/>
      <c r="S130" s="234"/>
      <c r="T130" s="234"/>
      <c r="U130" s="234"/>
      <c r="V130" s="234"/>
      <c r="W130" s="234"/>
      <c r="X130" s="234"/>
      <c r="Y130" s="234"/>
      <c r="Z130" s="234"/>
      <c r="AA130" s="234"/>
      <c r="AB130" s="234"/>
      <c r="AC130" s="234"/>
      <c r="AD130" s="234"/>
      <c r="AE130" s="234"/>
      <c r="AF130" s="234"/>
      <c r="AG130" s="234"/>
      <c r="AH130" s="234"/>
      <c r="AI130" s="234"/>
      <c r="AJ130" s="234"/>
      <c r="AK130" s="234"/>
      <c r="AL130" s="234"/>
      <c r="AM130" s="234"/>
      <c r="AN130" s="234"/>
      <c r="AO130" s="234"/>
      <c r="AP130" s="234"/>
      <c r="AQ130" s="234"/>
      <c r="AR130" s="234"/>
      <c r="AS130" s="234"/>
      <c r="AT130" s="234"/>
      <c r="AU130" s="234"/>
      <c r="AV130" s="234"/>
      <c r="AW130" s="234"/>
      <c r="AX130" s="234"/>
      <c r="AY130" s="234"/>
      <c r="AZ130" s="234"/>
      <c r="BA130" s="234"/>
      <c r="BB130" s="234"/>
      <c r="BC130" s="234"/>
      <c r="BD130" s="234"/>
      <c r="BE130" s="234"/>
      <c r="BF130" s="234"/>
      <c r="BG130" s="234"/>
      <c r="BH130" s="234"/>
      <c r="BI130" s="234"/>
      <c r="BJ130" s="234"/>
      <c r="BK130" s="234"/>
      <c r="BL130" s="234"/>
      <c r="BM130" s="234"/>
      <c r="BN130" s="234"/>
      <c r="BO130" s="234"/>
      <c r="BP130" s="234"/>
      <c r="BQ130" s="234"/>
      <c r="BR130" s="234"/>
      <c r="BS130" s="234"/>
      <c r="BT130" s="234"/>
      <c r="BU130" s="234"/>
      <c r="BV130" s="234"/>
      <c r="BW130" s="234"/>
      <c r="BX130" s="234"/>
      <c r="BY130" s="234"/>
      <c r="BZ130" s="234"/>
      <c r="CA130" s="234"/>
      <c r="CB130" s="234"/>
      <c r="CC130" s="234"/>
      <c r="CD130" s="234"/>
      <c r="CE130" s="234"/>
      <c r="CF130" s="234"/>
      <c r="CG130" s="234"/>
      <c r="CH130" s="234"/>
      <c r="CI130" s="234"/>
      <c r="CJ130" s="234"/>
      <c r="CK130" s="234"/>
      <c r="CL130" s="234"/>
      <c r="CM130" s="234"/>
      <c r="CN130" s="234"/>
      <c r="CO130" s="234"/>
      <c r="CP130" s="234"/>
      <c r="CQ130" s="234"/>
      <c r="CR130" s="234"/>
      <c r="CS130" s="234"/>
      <c r="CT130" s="234"/>
      <c r="CU130" s="234"/>
      <c r="CV130" s="234"/>
      <c r="CW130" s="234"/>
      <c r="CX130" s="234"/>
      <c r="CY130" s="234"/>
      <c r="CZ130" s="234"/>
      <c r="DA130" s="234"/>
      <c r="DB130" s="234"/>
      <c r="DC130" s="234"/>
      <c r="DD130" s="234"/>
      <c r="DE130" s="234"/>
      <c r="DF130" s="234"/>
      <c r="DG130" s="234"/>
      <c r="DH130" s="234"/>
      <c r="DI130" s="234"/>
      <c r="DJ130" s="234"/>
      <c r="DK130" s="234"/>
      <c r="DL130" s="234"/>
      <c r="DM130" s="234"/>
      <c r="DN130" s="234"/>
      <c r="DO130" s="234"/>
      <c r="DP130" s="234"/>
      <c r="DQ130" s="234"/>
      <c r="DR130" s="234"/>
      <c r="DS130" s="234"/>
      <c r="DT130" s="234"/>
      <c r="DU130" s="234"/>
      <c r="DV130" s="234"/>
      <c r="DW130" s="234"/>
      <c r="DX130" s="234"/>
      <c r="DY130" s="234"/>
      <c r="DZ130" s="234"/>
      <c r="EA130" s="234"/>
    </row>
    <row r="131" spans="1:131" s="235" customFormat="1" ht="12.9">
      <c r="A131" s="236"/>
      <c r="B131" s="237"/>
      <c r="C131" s="238"/>
      <c r="D131" s="238"/>
      <c r="E131" s="238"/>
      <c r="F131" s="238"/>
      <c r="G131" s="236"/>
      <c r="H131" s="236"/>
      <c r="I131" s="236"/>
      <c r="J131" s="238"/>
      <c r="K131" s="238"/>
      <c r="L131" s="238"/>
      <c r="M131" s="234"/>
      <c r="N131" s="234"/>
      <c r="O131" s="234"/>
      <c r="P131" s="234"/>
      <c r="Q131" s="234"/>
      <c r="R131" s="234"/>
      <c r="S131" s="234"/>
      <c r="T131" s="234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34"/>
      <c r="AT131" s="234"/>
      <c r="AU131" s="234"/>
      <c r="AV131" s="234"/>
      <c r="AW131" s="234"/>
      <c r="AX131" s="234"/>
      <c r="AY131" s="234"/>
      <c r="AZ131" s="234"/>
      <c r="BA131" s="234"/>
      <c r="BB131" s="234"/>
      <c r="BC131" s="234"/>
      <c r="BD131" s="234"/>
      <c r="BE131" s="234"/>
      <c r="BF131" s="234"/>
      <c r="BG131" s="234"/>
      <c r="BH131" s="234"/>
      <c r="BI131" s="234"/>
      <c r="BJ131" s="234"/>
      <c r="BK131" s="234"/>
      <c r="BL131" s="234"/>
      <c r="BM131" s="234"/>
      <c r="BN131" s="234"/>
      <c r="BO131" s="234"/>
      <c r="BP131" s="234"/>
      <c r="BQ131" s="234"/>
      <c r="BR131" s="234"/>
      <c r="BS131" s="234"/>
      <c r="BT131" s="234"/>
      <c r="BU131" s="234"/>
      <c r="BV131" s="234"/>
      <c r="BW131" s="234"/>
      <c r="BX131" s="234"/>
      <c r="BY131" s="234"/>
      <c r="BZ131" s="234"/>
      <c r="CA131" s="234"/>
      <c r="CB131" s="234"/>
      <c r="CC131" s="234"/>
      <c r="CD131" s="234"/>
      <c r="CE131" s="234"/>
      <c r="CF131" s="234"/>
      <c r="CG131" s="234"/>
      <c r="CH131" s="234"/>
      <c r="CI131" s="234"/>
      <c r="CJ131" s="234"/>
      <c r="CK131" s="234"/>
      <c r="CL131" s="234"/>
      <c r="CM131" s="234"/>
      <c r="CN131" s="234"/>
      <c r="CO131" s="234"/>
      <c r="CP131" s="234"/>
      <c r="CQ131" s="234"/>
      <c r="CR131" s="234"/>
      <c r="CS131" s="234"/>
      <c r="CT131" s="234"/>
      <c r="CU131" s="234"/>
      <c r="CV131" s="234"/>
      <c r="CW131" s="234"/>
      <c r="CX131" s="234"/>
      <c r="CY131" s="234"/>
      <c r="CZ131" s="234"/>
      <c r="DA131" s="234"/>
      <c r="DB131" s="234"/>
      <c r="DC131" s="234"/>
      <c r="DD131" s="234"/>
      <c r="DE131" s="234"/>
      <c r="DF131" s="234"/>
      <c r="DG131" s="234"/>
      <c r="DH131" s="234"/>
      <c r="DI131" s="234"/>
      <c r="DJ131" s="234"/>
      <c r="DK131" s="234"/>
      <c r="DL131" s="234"/>
      <c r="DM131" s="234"/>
      <c r="DN131" s="234"/>
      <c r="DO131" s="234"/>
      <c r="DP131" s="234"/>
      <c r="DQ131" s="234"/>
      <c r="DR131" s="234"/>
      <c r="DS131" s="234"/>
      <c r="DT131" s="234"/>
      <c r="DU131" s="234"/>
      <c r="DV131" s="234"/>
      <c r="DW131" s="234"/>
      <c r="DX131" s="234"/>
      <c r="DY131" s="234"/>
      <c r="DZ131" s="234"/>
      <c r="EA131" s="234"/>
    </row>
    <row r="132" spans="1:131" s="235" customFormat="1" ht="12.9">
      <c r="A132" s="236"/>
      <c r="B132" s="237"/>
      <c r="C132" s="238"/>
      <c r="D132" s="238"/>
      <c r="E132" s="238"/>
      <c r="F132" s="238"/>
      <c r="G132" s="236"/>
      <c r="H132" s="236"/>
      <c r="I132" s="236"/>
      <c r="J132" s="238"/>
      <c r="K132" s="238"/>
      <c r="L132" s="238"/>
      <c r="M132" s="234"/>
      <c r="N132" s="234"/>
      <c r="O132" s="234"/>
      <c r="P132" s="234"/>
      <c r="Q132" s="234"/>
      <c r="R132" s="234"/>
      <c r="S132" s="234"/>
      <c r="T132" s="234"/>
      <c r="U132" s="234"/>
      <c r="V132" s="234"/>
      <c r="W132" s="234"/>
      <c r="X132" s="234"/>
      <c r="Y132" s="234"/>
      <c r="Z132" s="234"/>
      <c r="AA132" s="234"/>
      <c r="AB132" s="234"/>
      <c r="AC132" s="234"/>
      <c r="AD132" s="234"/>
      <c r="AE132" s="234"/>
      <c r="AF132" s="234"/>
      <c r="AG132" s="234"/>
      <c r="AH132" s="234"/>
      <c r="AI132" s="234"/>
      <c r="AJ132" s="234"/>
      <c r="AK132" s="234"/>
      <c r="AL132" s="234"/>
      <c r="AM132" s="234"/>
      <c r="AN132" s="234"/>
      <c r="AO132" s="234"/>
      <c r="AP132" s="234"/>
      <c r="AQ132" s="234"/>
      <c r="AR132" s="234"/>
      <c r="AS132" s="234"/>
      <c r="AT132" s="234"/>
      <c r="AU132" s="234"/>
      <c r="AV132" s="234"/>
      <c r="AW132" s="234"/>
      <c r="AX132" s="234"/>
      <c r="AY132" s="234"/>
      <c r="AZ132" s="234"/>
      <c r="BA132" s="234"/>
      <c r="BB132" s="234"/>
      <c r="BC132" s="234"/>
      <c r="BD132" s="234"/>
      <c r="BE132" s="234"/>
      <c r="BF132" s="234"/>
      <c r="BG132" s="234"/>
      <c r="BH132" s="234"/>
      <c r="BI132" s="234"/>
      <c r="BJ132" s="234"/>
      <c r="BK132" s="234"/>
      <c r="BL132" s="234"/>
      <c r="BM132" s="234"/>
      <c r="BN132" s="234"/>
      <c r="BO132" s="234"/>
      <c r="BP132" s="234"/>
      <c r="BQ132" s="234"/>
      <c r="BR132" s="234"/>
      <c r="BS132" s="234"/>
      <c r="BT132" s="234"/>
      <c r="BU132" s="234"/>
      <c r="BV132" s="234"/>
      <c r="BW132" s="234"/>
      <c r="BX132" s="234"/>
      <c r="BY132" s="234"/>
      <c r="BZ132" s="234"/>
      <c r="CA132" s="234"/>
      <c r="CB132" s="234"/>
      <c r="CC132" s="234"/>
      <c r="CD132" s="234"/>
      <c r="CE132" s="234"/>
      <c r="CF132" s="234"/>
      <c r="CG132" s="234"/>
      <c r="CH132" s="234"/>
      <c r="CI132" s="234"/>
      <c r="CJ132" s="234"/>
      <c r="CK132" s="234"/>
      <c r="CL132" s="234"/>
      <c r="CM132" s="234"/>
      <c r="CN132" s="234"/>
      <c r="CO132" s="234"/>
      <c r="CP132" s="234"/>
      <c r="CQ132" s="234"/>
      <c r="CR132" s="234"/>
      <c r="CS132" s="234"/>
      <c r="CT132" s="234"/>
      <c r="CU132" s="234"/>
      <c r="CV132" s="234"/>
      <c r="CW132" s="234"/>
      <c r="CX132" s="234"/>
      <c r="CY132" s="234"/>
      <c r="CZ132" s="234"/>
      <c r="DA132" s="234"/>
      <c r="DB132" s="234"/>
      <c r="DC132" s="234"/>
      <c r="DD132" s="234"/>
      <c r="DE132" s="234"/>
      <c r="DF132" s="234"/>
      <c r="DG132" s="234"/>
      <c r="DH132" s="234"/>
      <c r="DI132" s="234"/>
      <c r="DJ132" s="234"/>
      <c r="DK132" s="234"/>
      <c r="DL132" s="234"/>
      <c r="DM132" s="234"/>
      <c r="DN132" s="234"/>
      <c r="DO132" s="234"/>
      <c r="DP132" s="234"/>
      <c r="DQ132" s="234"/>
      <c r="DR132" s="234"/>
      <c r="DS132" s="234"/>
      <c r="DT132" s="234"/>
      <c r="DU132" s="234"/>
      <c r="DV132" s="234"/>
      <c r="DW132" s="234"/>
      <c r="DX132" s="234"/>
      <c r="DY132" s="234"/>
      <c r="DZ132" s="234"/>
      <c r="EA132" s="234"/>
    </row>
    <row r="133" spans="1:131" s="235" customFormat="1" ht="12.9">
      <c r="A133" s="236"/>
      <c r="B133" s="237"/>
      <c r="C133" s="238"/>
      <c r="D133" s="238"/>
      <c r="E133" s="238"/>
      <c r="F133" s="238"/>
      <c r="G133" s="236"/>
      <c r="H133" s="236"/>
      <c r="I133" s="236"/>
      <c r="J133" s="238"/>
      <c r="K133" s="238"/>
      <c r="L133" s="238"/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4"/>
      <c r="Y133" s="234"/>
      <c r="Z133" s="234"/>
      <c r="AA133" s="234"/>
      <c r="AB133" s="234"/>
      <c r="AC133" s="234"/>
      <c r="AD133" s="234"/>
      <c r="AE133" s="234"/>
      <c r="AF133" s="234"/>
      <c r="AG133" s="234"/>
      <c r="AH133" s="234"/>
      <c r="AI133" s="234"/>
      <c r="AJ133" s="234"/>
      <c r="AK133" s="234"/>
      <c r="AL133" s="234"/>
      <c r="AM133" s="234"/>
      <c r="AN133" s="234"/>
      <c r="AO133" s="234"/>
      <c r="AP133" s="234"/>
      <c r="AQ133" s="234"/>
      <c r="AR133" s="234"/>
      <c r="AS133" s="234"/>
      <c r="AT133" s="234"/>
      <c r="AU133" s="234"/>
      <c r="AV133" s="234"/>
      <c r="AW133" s="234"/>
      <c r="AX133" s="234"/>
      <c r="AY133" s="234"/>
      <c r="AZ133" s="234"/>
      <c r="BA133" s="234"/>
      <c r="BB133" s="234"/>
      <c r="BC133" s="234"/>
      <c r="BD133" s="234"/>
      <c r="BE133" s="234"/>
      <c r="BF133" s="234"/>
      <c r="BG133" s="234"/>
      <c r="BH133" s="234"/>
      <c r="BI133" s="234"/>
      <c r="BJ133" s="234"/>
      <c r="BK133" s="234"/>
      <c r="BL133" s="234"/>
      <c r="BM133" s="234"/>
      <c r="BN133" s="234"/>
      <c r="BO133" s="234"/>
      <c r="BP133" s="234"/>
      <c r="BQ133" s="234"/>
      <c r="BR133" s="234"/>
      <c r="BS133" s="234"/>
      <c r="BT133" s="234"/>
      <c r="BU133" s="234"/>
      <c r="BV133" s="234"/>
      <c r="BW133" s="234"/>
      <c r="BX133" s="234"/>
      <c r="BY133" s="234"/>
      <c r="BZ133" s="234"/>
      <c r="CA133" s="234"/>
      <c r="CB133" s="234"/>
      <c r="CC133" s="234"/>
      <c r="CD133" s="234"/>
      <c r="CE133" s="234"/>
      <c r="CF133" s="234"/>
      <c r="CG133" s="234"/>
      <c r="CH133" s="234"/>
      <c r="CI133" s="234"/>
      <c r="CJ133" s="234"/>
      <c r="CK133" s="234"/>
      <c r="CL133" s="234"/>
      <c r="CM133" s="234"/>
      <c r="CN133" s="234"/>
      <c r="CO133" s="234"/>
      <c r="CP133" s="234"/>
      <c r="CQ133" s="234"/>
      <c r="CR133" s="234"/>
      <c r="CS133" s="234"/>
      <c r="CT133" s="234"/>
      <c r="CU133" s="234"/>
      <c r="CV133" s="234"/>
      <c r="CW133" s="234"/>
      <c r="CX133" s="234"/>
      <c r="CY133" s="234"/>
      <c r="CZ133" s="234"/>
      <c r="DA133" s="234"/>
      <c r="DB133" s="234"/>
      <c r="DC133" s="234"/>
      <c r="DD133" s="234"/>
      <c r="DE133" s="234"/>
      <c r="DF133" s="234"/>
      <c r="DG133" s="234"/>
      <c r="DH133" s="234"/>
      <c r="DI133" s="234"/>
      <c r="DJ133" s="234"/>
      <c r="DK133" s="234"/>
      <c r="DL133" s="234"/>
      <c r="DM133" s="234"/>
      <c r="DN133" s="234"/>
      <c r="DO133" s="234"/>
      <c r="DP133" s="234"/>
      <c r="DQ133" s="234"/>
      <c r="DR133" s="234"/>
      <c r="DS133" s="234"/>
      <c r="DT133" s="234"/>
      <c r="DU133" s="234"/>
      <c r="DV133" s="234"/>
      <c r="DW133" s="234"/>
      <c r="DX133" s="234"/>
      <c r="DY133" s="234"/>
      <c r="DZ133" s="234"/>
      <c r="EA133" s="234"/>
    </row>
    <row r="134" spans="1:131" s="235" customFormat="1" ht="12.9">
      <c r="A134" s="236"/>
      <c r="B134" s="237"/>
      <c r="C134" s="238"/>
      <c r="D134" s="238"/>
      <c r="E134" s="238"/>
      <c r="F134" s="238"/>
      <c r="G134" s="236"/>
      <c r="H134" s="236"/>
      <c r="I134" s="236"/>
      <c r="J134" s="238"/>
      <c r="K134" s="238"/>
      <c r="L134" s="238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4"/>
      <c r="Z134" s="234"/>
      <c r="AA134" s="234"/>
      <c r="AB134" s="234"/>
      <c r="AC134" s="234"/>
      <c r="AD134" s="234"/>
      <c r="AE134" s="234"/>
      <c r="AF134" s="234"/>
      <c r="AG134" s="234"/>
      <c r="AH134" s="234"/>
      <c r="AI134" s="234"/>
      <c r="AJ134" s="234"/>
      <c r="AK134" s="234"/>
      <c r="AL134" s="234"/>
      <c r="AM134" s="234"/>
      <c r="AN134" s="234"/>
      <c r="AO134" s="234"/>
      <c r="AP134" s="234"/>
      <c r="AQ134" s="234"/>
      <c r="AR134" s="234"/>
      <c r="AS134" s="234"/>
      <c r="AT134" s="234"/>
      <c r="AU134" s="234"/>
      <c r="AV134" s="234"/>
      <c r="AW134" s="234"/>
      <c r="AX134" s="234"/>
      <c r="AY134" s="234"/>
      <c r="AZ134" s="234"/>
      <c r="BA134" s="234"/>
      <c r="BB134" s="234"/>
      <c r="BC134" s="234"/>
      <c r="BD134" s="234"/>
      <c r="BE134" s="234"/>
      <c r="BF134" s="234"/>
      <c r="BG134" s="234"/>
      <c r="BH134" s="234"/>
      <c r="BI134" s="234"/>
      <c r="BJ134" s="234"/>
      <c r="BK134" s="234"/>
      <c r="BL134" s="234"/>
      <c r="BM134" s="234"/>
      <c r="BN134" s="234"/>
      <c r="BO134" s="234"/>
      <c r="BP134" s="234"/>
      <c r="BQ134" s="234"/>
      <c r="BR134" s="234"/>
      <c r="BS134" s="234"/>
      <c r="BT134" s="234"/>
      <c r="BU134" s="234"/>
      <c r="BV134" s="234"/>
      <c r="BW134" s="234"/>
      <c r="BX134" s="234"/>
      <c r="BY134" s="234"/>
      <c r="BZ134" s="234"/>
      <c r="CA134" s="234"/>
      <c r="CB134" s="234"/>
      <c r="CC134" s="234"/>
      <c r="CD134" s="234"/>
      <c r="CE134" s="234"/>
      <c r="CF134" s="234"/>
      <c r="CG134" s="234"/>
      <c r="CH134" s="234"/>
      <c r="CI134" s="234"/>
      <c r="CJ134" s="234"/>
      <c r="CK134" s="234"/>
      <c r="CL134" s="234"/>
      <c r="CM134" s="234"/>
      <c r="CN134" s="234"/>
      <c r="CO134" s="234"/>
      <c r="CP134" s="234"/>
      <c r="CQ134" s="234"/>
      <c r="CR134" s="234"/>
      <c r="CS134" s="234"/>
      <c r="CT134" s="234"/>
      <c r="CU134" s="234"/>
      <c r="CV134" s="234"/>
      <c r="CW134" s="234"/>
      <c r="CX134" s="234"/>
      <c r="CY134" s="234"/>
      <c r="CZ134" s="234"/>
      <c r="DA134" s="234"/>
      <c r="DB134" s="234"/>
      <c r="DC134" s="234"/>
      <c r="DD134" s="234"/>
      <c r="DE134" s="234"/>
      <c r="DF134" s="234"/>
      <c r="DG134" s="234"/>
      <c r="DH134" s="234"/>
      <c r="DI134" s="234"/>
      <c r="DJ134" s="234"/>
      <c r="DK134" s="234"/>
      <c r="DL134" s="234"/>
      <c r="DM134" s="234"/>
      <c r="DN134" s="234"/>
      <c r="DO134" s="234"/>
      <c r="DP134" s="234"/>
      <c r="DQ134" s="234"/>
      <c r="DR134" s="234"/>
      <c r="DS134" s="234"/>
      <c r="DT134" s="234"/>
      <c r="DU134" s="234"/>
      <c r="DV134" s="234"/>
      <c r="DW134" s="234"/>
      <c r="DX134" s="234"/>
      <c r="DY134" s="234"/>
      <c r="DZ134" s="234"/>
      <c r="EA134" s="234"/>
    </row>
    <row r="135" spans="1:131" s="235" customFormat="1" ht="12.9">
      <c r="A135" s="236"/>
      <c r="B135" s="237"/>
      <c r="C135" s="238"/>
      <c r="D135" s="238"/>
      <c r="E135" s="238"/>
      <c r="F135" s="238"/>
      <c r="G135" s="236"/>
      <c r="H135" s="236"/>
      <c r="I135" s="236"/>
      <c r="J135" s="238"/>
      <c r="K135" s="238"/>
      <c r="L135" s="238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L135" s="234"/>
      <c r="AM135" s="234"/>
      <c r="AN135" s="234"/>
      <c r="AO135" s="234"/>
      <c r="AP135" s="234"/>
      <c r="AQ135" s="234"/>
      <c r="AR135" s="234"/>
      <c r="AS135" s="234"/>
      <c r="AT135" s="234"/>
      <c r="AU135" s="234"/>
      <c r="AV135" s="234"/>
      <c r="AW135" s="234"/>
      <c r="AX135" s="234"/>
      <c r="AY135" s="234"/>
      <c r="AZ135" s="234"/>
      <c r="BA135" s="234"/>
      <c r="BB135" s="234"/>
      <c r="BC135" s="234"/>
      <c r="BD135" s="234"/>
      <c r="BE135" s="234"/>
      <c r="BF135" s="234"/>
      <c r="BG135" s="234"/>
      <c r="BH135" s="234"/>
      <c r="BI135" s="234"/>
      <c r="BJ135" s="234"/>
      <c r="BK135" s="234"/>
      <c r="BL135" s="234"/>
      <c r="BM135" s="234"/>
      <c r="BN135" s="234"/>
      <c r="BO135" s="234"/>
      <c r="BP135" s="234"/>
      <c r="BQ135" s="234"/>
      <c r="BR135" s="234"/>
      <c r="BS135" s="234"/>
      <c r="BT135" s="234"/>
      <c r="BU135" s="234"/>
      <c r="BV135" s="234"/>
      <c r="BW135" s="234"/>
      <c r="BX135" s="234"/>
      <c r="BY135" s="234"/>
      <c r="BZ135" s="234"/>
      <c r="CA135" s="234"/>
      <c r="CB135" s="234"/>
      <c r="CC135" s="234"/>
      <c r="CD135" s="234"/>
      <c r="CE135" s="234"/>
      <c r="CF135" s="234"/>
      <c r="CG135" s="234"/>
      <c r="CH135" s="234"/>
      <c r="CI135" s="234"/>
      <c r="CJ135" s="234"/>
      <c r="CK135" s="234"/>
      <c r="CL135" s="234"/>
      <c r="CM135" s="234"/>
      <c r="CN135" s="234"/>
      <c r="CO135" s="234"/>
      <c r="CP135" s="234"/>
      <c r="CQ135" s="234"/>
      <c r="CR135" s="234"/>
      <c r="CS135" s="234"/>
      <c r="CT135" s="234"/>
      <c r="CU135" s="234"/>
      <c r="CV135" s="234"/>
      <c r="CW135" s="234"/>
      <c r="CX135" s="234"/>
      <c r="CY135" s="234"/>
      <c r="CZ135" s="234"/>
      <c r="DA135" s="234"/>
      <c r="DB135" s="234"/>
      <c r="DC135" s="234"/>
      <c r="DD135" s="234"/>
      <c r="DE135" s="234"/>
      <c r="DF135" s="234"/>
      <c r="DG135" s="234"/>
      <c r="DH135" s="234"/>
      <c r="DI135" s="234"/>
      <c r="DJ135" s="234"/>
      <c r="DK135" s="234"/>
      <c r="DL135" s="234"/>
      <c r="DM135" s="234"/>
      <c r="DN135" s="234"/>
      <c r="DO135" s="234"/>
      <c r="DP135" s="234"/>
      <c r="DQ135" s="234"/>
      <c r="DR135" s="234"/>
      <c r="DS135" s="234"/>
      <c r="DT135" s="234"/>
      <c r="DU135" s="234"/>
      <c r="DV135" s="234"/>
      <c r="DW135" s="234"/>
      <c r="DX135" s="234"/>
      <c r="DY135" s="234"/>
      <c r="DZ135" s="234"/>
      <c r="EA135" s="234"/>
    </row>
    <row r="136" spans="1:131" s="235" customFormat="1" ht="12.9">
      <c r="A136" s="236"/>
      <c r="B136" s="237"/>
      <c r="C136" s="238"/>
      <c r="D136" s="238"/>
      <c r="E136" s="238"/>
      <c r="F136" s="238"/>
      <c r="G136" s="236"/>
      <c r="H136" s="236"/>
      <c r="I136" s="236"/>
      <c r="J136" s="238"/>
      <c r="K136" s="238"/>
      <c r="L136" s="238"/>
      <c r="M136" s="234"/>
      <c r="N136" s="234"/>
      <c r="O136" s="234"/>
      <c r="P136" s="234"/>
      <c r="Q136" s="234"/>
      <c r="R136" s="234"/>
      <c r="S136" s="234"/>
      <c r="T136" s="234"/>
      <c r="U136" s="234"/>
      <c r="V136" s="234"/>
      <c r="W136" s="234"/>
      <c r="X136" s="234"/>
      <c r="Y136" s="234"/>
      <c r="Z136" s="234"/>
      <c r="AA136" s="234"/>
      <c r="AB136" s="234"/>
      <c r="AC136" s="234"/>
      <c r="AD136" s="234"/>
      <c r="AE136" s="234"/>
      <c r="AF136" s="234"/>
      <c r="AG136" s="234"/>
      <c r="AH136" s="234"/>
      <c r="AI136" s="234"/>
      <c r="AJ136" s="234"/>
      <c r="AK136" s="234"/>
      <c r="AL136" s="234"/>
      <c r="AM136" s="234"/>
      <c r="AN136" s="234"/>
      <c r="AO136" s="234"/>
      <c r="AP136" s="234"/>
      <c r="AQ136" s="234"/>
      <c r="AR136" s="234"/>
      <c r="AS136" s="234"/>
      <c r="AT136" s="234"/>
      <c r="AU136" s="234"/>
      <c r="AV136" s="234"/>
      <c r="AW136" s="234"/>
      <c r="AX136" s="234"/>
      <c r="AY136" s="234"/>
      <c r="AZ136" s="234"/>
      <c r="BA136" s="234"/>
      <c r="BB136" s="234"/>
      <c r="BC136" s="234"/>
      <c r="BD136" s="234"/>
      <c r="BE136" s="234"/>
      <c r="BF136" s="234"/>
      <c r="BG136" s="234"/>
      <c r="BH136" s="234"/>
      <c r="BI136" s="234"/>
      <c r="BJ136" s="234"/>
      <c r="BK136" s="234"/>
      <c r="BL136" s="234"/>
      <c r="BM136" s="234"/>
      <c r="BN136" s="234"/>
      <c r="BO136" s="234"/>
      <c r="BP136" s="234"/>
      <c r="BQ136" s="234"/>
      <c r="BR136" s="234"/>
      <c r="BS136" s="234"/>
      <c r="BT136" s="234"/>
      <c r="BU136" s="234"/>
      <c r="BV136" s="234"/>
      <c r="BW136" s="234"/>
      <c r="BX136" s="234"/>
      <c r="BY136" s="234"/>
      <c r="BZ136" s="234"/>
      <c r="CA136" s="234"/>
      <c r="CB136" s="234"/>
      <c r="CC136" s="234"/>
      <c r="CD136" s="234"/>
      <c r="CE136" s="234"/>
      <c r="CF136" s="234"/>
      <c r="CG136" s="234"/>
      <c r="CH136" s="234"/>
      <c r="CI136" s="234"/>
      <c r="CJ136" s="234"/>
      <c r="CK136" s="234"/>
      <c r="CL136" s="234"/>
      <c r="CM136" s="234"/>
      <c r="CN136" s="234"/>
      <c r="CO136" s="234"/>
      <c r="CP136" s="234"/>
      <c r="CQ136" s="234"/>
      <c r="CR136" s="234"/>
      <c r="CS136" s="234"/>
      <c r="CT136" s="234"/>
      <c r="CU136" s="234"/>
      <c r="CV136" s="234"/>
      <c r="CW136" s="234"/>
      <c r="CX136" s="234"/>
      <c r="CY136" s="234"/>
      <c r="CZ136" s="234"/>
      <c r="DA136" s="234"/>
      <c r="DB136" s="234"/>
      <c r="DC136" s="234"/>
      <c r="DD136" s="234"/>
      <c r="DE136" s="234"/>
      <c r="DF136" s="234"/>
      <c r="DG136" s="234"/>
      <c r="DH136" s="234"/>
      <c r="DI136" s="234"/>
      <c r="DJ136" s="234"/>
      <c r="DK136" s="234"/>
      <c r="DL136" s="234"/>
      <c r="DM136" s="234"/>
      <c r="DN136" s="234"/>
      <c r="DO136" s="234"/>
      <c r="DP136" s="234"/>
      <c r="DQ136" s="234"/>
      <c r="DR136" s="234"/>
      <c r="DS136" s="234"/>
      <c r="DT136" s="234"/>
      <c r="DU136" s="234"/>
      <c r="DV136" s="234"/>
      <c r="DW136" s="234"/>
      <c r="DX136" s="234"/>
      <c r="DY136" s="234"/>
      <c r="DZ136" s="234"/>
      <c r="EA136" s="234"/>
    </row>
    <row r="137" spans="1:131" s="235" customFormat="1" ht="12.9">
      <c r="A137" s="236"/>
      <c r="B137" s="237"/>
      <c r="C137" s="238"/>
      <c r="D137" s="238"/>
      <c r="E137" s="238"/>
      <c r="F137" s="238"/>
      <c r="G137" s="236"/>
      <c r="H137" s="236"/>
      <c r="I137" s="236"/>
      <c r="J137" s="238"/>
      <c r="K137" s="238"/>
      <c r="L137" s="238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4"/>
      <c r="X137" s="234"/>
      <c r="Y137" s="234"/>
      <c r="Z137" s="234"/>
      <c r="AA137" s="234"/>
      <c r="AB137" s="234"/>
      <c r="AC137" s="234"/>
      <c r="AD137" s="234"/>
      <c r="AE137" s="234"/>
      <c r="AF137" s="234"/>
      <c r="AG137" s="234"/>
      <c r="AH137" s="234"/>
      <c r="AI137" s="234"/>
      <c r="AJ137" s="234"/>
      <c r="AK137" s="234"/>
      <c r="AL137" s="234"/>
      <c r="AM137" s="234"/>
      <c r="AN137" s="234"/>
      <c r="AO137" s="234"/>
      <c r="AP137" s="234"/>
      <c r="AQ137" s="234"/>
      <c r="AR137" s="234"/>
      <c r="AS137" s="234"/>
      <c r="AT137" s="234"/>
      <c r="AU137" s="234"/>
      <c r="AV137" s="234"/>
      <c r="AW137" s="234"/>
      <c r="AX137" s="234"/>
      <c r="AY137" s="234"/>
      <c r="AZ137" s="234"/>
      <c r="BA137" s="234"/>
      <c r="BB137" s="234"/>
      <c r="BC137" s="234"/>
      <c r="BD137" s="234"/>
      <c r="BE137" s="234"/>
      <c r="BF137" s="234"/>
      <c r="BG137" s="234"/>
      <c r="BH137" s="234"/>
      <c r="BI137" s="234"/>
      <c r="BJ137" s="234"/>
      <c r="BK137" s="234"/>
      <c r="BL137" s="234"/>
      <c r="BM137" s="234"/>
      <c r="BN137" s="234"/>
      <c r="BO137" s="234"/>
      <c r="BP137" s="234"/>
      <c r="BQ137" s="234"/>
      <c r="BR137" s="234"/>
      <c r="BS137" s="234"/>
      <c r="BT137" s="234"/>
      <c r="BU137" s="234"/>
      <c r="BV137" s="234"/>
      <c r="BW137" s="234"/>
      <c r="BX137" s="234"/>
      <c r="BY137" s="234"/>
      <c r="BZ137" s="234"/>
      <c r="CA137" s="234"/>
      <c r="CB137" s="234"/>
      <c r="CC137" s="234"/>
      <c r="CD137" s="234"/>
      <c r="CE137" s="234"/>
      <c r="CF137" s="234"/>
      <c r="CG137" s="234"/>
      <c r="CH137" s="234"/>
      <c r="CI137" s="234"/>
      <c r="CJ137" s="234"/>
      <c r="CK137" s="234"/>
      <c r="CL137" s="234"/>
      <c r="CM137" s="234"/>
      <c r="CN137" s="234"/>
      <c r="CO137" s="234"/>
      <c r="CP137" s="234"/>
      <c r="CQ137" s="234"/>
      <c r="CR137" s="234"/>
      <c r="CS137" s="234"/>
      <c r="CT137" s="234"/>
      <c r="CU137" s="234"/>
      <c r="CV137" s="234"/>
      <c r="CW137" s="234"/>
      <c r="CX137" s="234"/>
      <c r="CY137" s="234"/>
      <c r="CZ137" s="234"/>
      <c r="DA137" s="234"/>
      <c r="DB137" s="234"/>
      <c r="DC137" s="234"/>
      <c r="DD137" s="234"/>
      <c r="DE137" s="234"/>
      <c r="DF137" s="234"/>
      <c r="DG137" s="234"/>
      <c r="DH137" s="234"/>
      <c r="DI137" s="234"/>
      <c r="DJ137" s="234"/>
      <c r="DK137" s="234"/>
      <c r="DL137" s="234"/>
      <c r="DM137" s="234"/>
      <c r="DN137" s="234"/>
      <c r="DO137" s="234"/>
      <c r="DP137" s="234"/>
      <c r="DQ137" s="234"/>
      <c r="DR137" s="234"/>
      <c r="DS137" s="234"/>
      <c r="DT137" s="234"/>
      <c r="DU137" s="234"/>
      <c r="DV137" s="234"/>
      <c r="DW137" s="234"/>
      <c r="DX137" s="234"/>
      <c r="DY137" s="234"/>
      <c r="DZ137" s="234"/>
      <c r="EA137" s="234"/>
    </row>
    <row r="138" spans="1:131" s="235" customFormat="1" ht="12.9">
      <c r="A138" s="236"/>
      <c r="B138" s="237"/>
      <c r="C138" s="238"/>
      <c r="D138" s="238"/>
      <c r="E138" s="238"/>
      <c r="F138" s="238"/>
      <c r="G138" s="236"/>
      <c r="H138" s="236"/>
      <c r="I138" s="236"/>
      <c r="J138" s="238"/>
      <c r="K138" s="238"/>
      <c r="L138" s="238"/>
      <c r="M138" s="234"/>
      <c r="N138" s="234"/>
      <c r="O138" s="234"/>
      <c r="P138" s="234"/>
      <c r="Q138" s="234"/>
      <c r="R138" s="234"/>
      <c r="S138" s="234"/>
      <c r="T138" s="234"/>
      <c r="U138" s="234"/>
      <c r="V138" s="234"/>
      <c r="W138" s="234"/>
      <c r="X138" s="234"/>
      <c r="Y138" s="234"/>
      <c r="Z138" s="234"/>
      <c r="AA138" s="234"/>
      <c r="AB138" s="234"/>
      <c r="AC138" s="234"/>
      <c r="AD138" s="234"/>
      <c r="AE138" s="234"/>
      <c r="AF138" s="234"/>
      <c r="AG138" s="234"/>
      <c r="AH138" s="234"/>
      <c r="AI138" s="234"/>
      <c r="AJ138" s="234"/>
      <c r="AK138" s="234"/>
      <c r="AL138" s="234"/>
      <c r="AM138" s="234"/>
      <c r="AN138" s="234"/>
      <c r="AO138" s="234"/>
      <c r="AP138" s="234"/>
      <c r="AQ138" s="234"/>
      <c r="AR138" s="234"/>
      <c r="AS138" s="234"/>
      <c r="AT138" s="234"/>
      <c r="AU138" s="234"/>
      <c r="AV138" s="234"/>
      <c r="AW138" s="234"/>
      <c r="AX138" s="234"/>
      <c r="AY138" s="234"/>
      <c r="AZ138" s="234"/>
      <c r="BA138" s="234"/>
      <c r="BB138" s="234"/>
      <c r="BC138" s="234"/>
      <c r="BD138" s="234"/>
      <c r="BE138" s="234"/>
      <c r="BF138" s="234"/>
      <c r="BG138" s="234"/>
      <c r="BH138" s="234"/>
      <c r="BI138" s="234"/>
      <c r="BJ138" s="234"/>
      <c r="BK138" s="234"/>
      <c r="BL138" s="234"/>
      <c r="BM138" s="234"/>
      <c r="BN138" s="234"/>
      <c r="BO138" s="234"/>
      <c r="BP138" s="234"/>
      <c r="BQ138" s="234"/>
      <c r="BR138" s="234"/>
      <c r="BS138" s="234"/>
      <c r="BT138" s="234"/>
      <c r="BU138" s="234"/>
      <c r="BV138" s="234"/>
      <c r="BW138" s="234"/>
      <c r="BX138" s="234"/>
      <c r="BY138" s="234"/>
      <c r="BZ138" s="234"/>
      <c r="CA138" s="234"/>
      <c r="CB138" s="234"/>
      <c r="CC138" s="234"/>
      <c r="CD138" s="234"/>
      <c r="CE138" s="234"/>
      <c r="CF138" s="234"/>
      <c r="CG138" s="234"/>
      <c r="CH138" s="234"/>
      <c r="CI138" s="234"/>
      <c r="CJ138" s="234"/>
      <c r="CK138" s="234"/>
      <c r="CL138" s="234"/>
      <c r="CM138" s="234"/>
      <c r="CN138" s="234"/>
      <c r="CO138" s="234"/>
      <c r="CP138" s="234"/>
      <c r="CQ138" s="234"/>
      <c r="CR138" s="234"/>
      <c r="CS138" s="234"/>
      <c r="CT138" s="234"/>
      <c r="CU138" s="234"/>
      <c r="CV138" s="234"/>
      <c r="CW138" s="234"/>
      <c r="CX138" s="234"/>
      <c r="CY138" s="234"/>
      <c r="CZ138" s="234"/>
      <c r="DA138" s="234"/>
      <c r="DB138" s="234"/>
      <c r="DC138" s="234"/>
      <c r="DD138" s="234"/>
      <c r="DE138" s="234"/>
      <c r="DF138" s="234"/>
      <c r="DG138" s="234"/>
      <c r="DH138" s="234"/>
      <c r="DI138" s="234"/>
      <c r="DJ138" s="234"/>
      <c r="DK138" s="234"/>
      <c r="DL138" s="234"/>
      <c r="DM138" s="234"/>
      <c r="DN138" s="234"/>
      <c r="DO138" s="234"/>
      <c r="DP138" s="234"/>
      <c r="DQ138" s="234"/>
      <c r="DR138" s="234"/>
      <c r="DS138" s="234"/>
      <c r="DT138" s="234"/>
      <c r="DU138" s="234"/>
      <c r="DV138" s="234"/>
      <c r="DW138" s="234"/>
      <c r="DX138" s="234"/>
      <c r="DY138" s="234"/>
      <c r="DZ138" s="234"/>
      <c r="EA138" s="234"/>
    </row>
    <row r="139" spans="1:131" s="235" customFormat="1" ht="12.9">
      <c r="A139" s="236"/>
      <c r="B139" s="237"/>
      <c r="C139" s="238"/>
      <c r="D139" s="238"/>
      <c r="E139" s="238"/>
      <c r="F139" s="238"/>
      <c r="G139" s="236"/>
      <c r="H139" s="236"/>
      <c r="I139" s="236"/>
      <c r="J139" s="238"/>
      <c r="K139" s="238"/>
      <c r="L139" s="238"/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  <c r="AA139" s="234"/>
      <c r="AB139" s="234"/>
      <c r="AC139" s="234"/>
      <c r="AD139" s="234"/>
      <c r="AE139" s="234"/>
      <c r="AF139" s="234"/>
      <c r="AG139" s="234"/>
      <c r="AH139" s="234"/>
      <c r="AI139" s="234"/>
      <c r="AJ139" s="234"/>
      <c r="AK139" s="234"/>
      <c r="AL139" s="234"/>
      <c r="AM139" s="234"/>
      <c r="AN139" s="234"/>
      <c r="AO139" s="234"/>
      <c r="AP139" s="234"/>
      <c r="AQ139" s="234"/>
      <c r="AR139" s="234"/>
      <c r="AS139" s="234"/>
      <c r="AT139" s="234"/>
      <c r="AU139" s="234"/>
      <c r="AV139" s="234"/>
      <c r="AW139" s="234"/>
      <c r="AX139" s="234"/>
      <c r="AY139" s="234"/>
      <c r="AZ139" s="234"/>
      <c r="BA139" s="234"/>
      <c r="BB139" s="234"/>
      <c r="BC139" s="234"/>
      <c r="BD139" s="234"/>
      <c r="BE139" s="234"/>
      <c r="BF139" s="234"/>
      <c r="BG139" s="234"/>
      <c r="BH139" s="234"/>
      <c r="BI139" s="234"/>
      <c r="BJ139" s="234"/>
      <c r="BK139" s="234"/>
      <c r="BL139" s="234"/>
      <c r="BM139" s="234"/>
      <c r="BN139" s="234"/>
      <c r="BO139" s="234"/>
      <c r="BP139" s="234"/>
      <c r="BQ139" s="234"/>
      <c r="BR139" s="234"/>
      <c r="BS139" s="234"/>
      <c r="BT139" s="234"/>
      <c r="BU139" s="234"/>
      <c r="BV139" s="234"/>
      <c r="BW139" s="234"/>
      <c r="BX139" s="234"/>
      <c r="BY139" s="234"/>
      <c r="BZ139" s="234"/>
      <c r="CA139" s="234"/>
      <c r="CB139" s="234"/>
      <c r="CC139" s="234"/>
      <c r="CD139" s="234"/>
      <c r="CE139" s="234"/>
      <c r="CF139" s="234"/>
      <c r="CG139" s="234"/>
      <c r="CH139" s="234"/>
      <c r="CI139" s="234"/>
      <c r="CJ139" s="234"/>
      <c r="CK139" s="234"/>
      <c r="CL139" s="234"/>
      <c r="CM139" s="234"/>
      <c r="CN139" s="234"/>
      <c r="CO139" s="234"/>
      <c r="CP139" s="234"/>
      <c r="CQ139" s="234"/>
      <c r="CR139" s="234"/>
      <c r="CS139" s="234"/>
      <c r="CT139" s="234"/>
      <c r="CU139" s="234"/>
      <c r="CV139" s="234"/>
      <c r="CW139" s="234"/>
      <c r="CX139" s="234"/>
      <c r="CY139" s="234"/>
      <c r="CZ139" s="234"/>
      <c r="DA139" s="234"/>
      <c r="DB139" s="234"/>
      <c r="DC139" s="234"/>
      <c r="DD139" s="234"/>
      <c r="DE139" s="234"/>
      <c r="DF139" s="234"/>
      <c r="DG139" s="234"/>
      <c r="DH139" s="234"/>
      <c r="DI139" s="234"/>
      <c r="DJ139" s="234"/>
      <c r="DK139" s="234"/>
      <c r="DL139" s="234"/>
      <c r="DM139" s="234"/>
      <c r="DN139" s="234"/>
      <c r="DO139" s="234"/>
      <c r="DP139" s="234"/>
      <c r="DQ139" s="234"/>
      <c r="DR139" s="234"/>
      <c r="DS139" s="234"/>
      <c r="DT139" s="234"/>
      <c r="DU139" s="234"/>
      <c r="DV139" s="234"/>
      <c r="DW139" s="234"/>
      <c r="DX139" s="234"/>
      <c r="DY139" s="234"/>
      <c r="DZ139" s="234"/>
      <c r="EA139" s="234"/>
    </row>
    <row r="140" spans="1:131" s="235" customFormat="1" ht="12.9">
      <c r="A140" s="236"/>
      <c r="B140" s="237"/>
      <c r="C140" s="238"/>
      <c r="D140" s="238"/>
      <c r="E140" s="238"/>
      <c r="F140" s="238"/>
      <c r="G140" s="236"/>
      <c r="H140" s="236"/>
      <c r="I140" s="236"/>
      <c r="J140" s="238"/>
      <c r="K140" s="238"/>
      <c r="L140" s="238"/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  <c r="AD140" s="234"/>
      <c r="AE140" s="234"/>
      <c r="AF140" s="234"/>
      <c r="AG140" s="234"/>
      <c r="AH140" s="234"/>
      <c r="AI140" s="234"/>
      <c r="AJ140" s="234"/>
      <c r="AK140" s="234"/>
      <c r="AL140" s="234"/>
      <c r="AM140" s="234"/>
      <c r="AN140" s="234"/>
      <c r="AO140" s="234"/>
      <c r="AP140" s="234"/>
      <c r="AQ140" s="234"/>
      <c r="AR140" s="234"/>
      <c r="AS140" s="234"/>
      <c r="AT140" s="234"/>
      <c r="AU140" s="234"/>
      <c r="AV140" s="234"/>
      <c r="AW140" s="234"/>
      <c r="AX140" s="234"/>
      <c r="AY140" s="234"/>
      <c r="AZ140" s="234"/>
      <c r="BA140" s="234"/>
      <c r="BB140" s="234"/>
      <c r="BC140" s="234"/>
      <c r="BD140" s="234"/>
      <c r="BE140" s="234"/>
      <c r="BF140" s="234"/>
      <c r="BG140" s="234"/>
      <c r="BH140" s="234"/>
      <c r="BI140" s="234"/>
      <c r="BJ140" s="234"/>
      <c r="BK140" s="234"/>
      <c r="BL140" s="234"/>
      <c r="BM140" s="234"/>
      <c r="BN140" s="234"/>
      <c r="BO140" s="234"/>
      <c r="BP140" s="234"/>
      <c r="BQ140" s="234"/>
      <c r="BR140" s="234"/>
      <c r="BS140" s="234"/>
      <c r="BT140" s="234"/>
      <c r="BU140" s="234"/>
      <c r="BV140" s="234"/>
      <c r="BW140" s="234"/>
      <c r="BX140" s="234"/>
      <c r="BY140" s="234"/>
      <c r="BZ140" s="234"/>
      <c r="CA140" s="234"/>
      <c r="CB140" s="234"/>
      <c r="CC140" s="234"/>
      <c r="CD140" s="234"/>
      <c r="CE140" s="234"/>
      <c r="CF140" s="234"/>
      <c r="CG140" s="234"/>
      <c r="CH140" s="234"/>
      <c r="CI140" s="234"/>
      <c r="CJ140" s="234"/>
      <c r="CK140" s="234"/>
      <c r="CL140" s="234"/>
      <c r="CM140" s="234"/>
      <c r="CN140" s="234"/>
      <c r="CO140" s="234"/>
      <c r="CP140" s="234"/>
      <c r="CQ140" s="234"/>
      <c r="CR140" s="234"/>
      <c r="CS140" s="234"/>
      <c r="CT140" s="234"/>
      <c r="CU140" s="234"/>
      <c r="CV140" s="234"/>
      <c r="CW140" s="234"/>
      <c r="CX140" s="234"/>
      <c r="CY140" s="234"/>
      <c r="CZ140" s="234"/>
      <c r="DA140" s="234"/>
      <c r="DB140" s="234"/>
      <c r="DC140" s="234"/>
      <c r="DD140" s="234"/>
      <c r="DE140" s="234"/>
      <c r="DF140" s="234"/>
      <c r="DG140" s="234"/>
      <c r="DH140" s="234"/>
      <c r="DI140" s="234"/>
      <c r="DJ140" s="234"/>
      <c r="DK140" s="234"/>
      <c r="DL140" s="234"/>
      <c r="DM140" s="234"/>
      <c r="DN140" s="234"/>
      <c r="DO140" s="234"/>
      <c r="DP140" s="234"/>
      <c r="DQ140" s="234"/>
      <c r="DR140" s="234"/>
      <c r="DS140" s="234"/>
      <c r="DT140" s="234"/>
      <c r="DU140" s="234"/>
      <c r="DV140" s="234"/>
      <c r="DW140" s="234"/>
      <c r="DX140" s="234"/>
      <c r="DY140" s="234"/>
      <c r="DZ140" s="234"/>
      <c r="EA140" s="234"/>
    </row>
    <row r="141" spans="1:131" s="235" customFormat="1" ht="12.9">
      <c r="A141" s="236"/>
      <c r="B141" s="237"/>
      <c r="C141" s="238"/>
      <c r="D141" s="238"/>
      <c r="E141" s="238"/>
      <c r="F141" s="238"/>
      <c r="G141" s="236"/>
      <c r="H141" s="236"/>
      <c r="I141" s="236"/>
      <c r="J141" s="238"/>
      <c r="K141" s="238"/>
      <c r="L141" s="238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4"/>
      <c r="AF141" s="234"/>
      <c r="AG141" s="234"/>
      <c r="AH141" s="234"/>
      <c r="AI141" s="234"/>
      <c r="AJ141" s="234"/>
      <c r="AK141" s="234"/>
      <c r="AL141" s="234"/>
      <c r="AM141" s="234"/>
      <c r="AN141" s="234"/>
      <c r="AO141" s="234"/>
      <c r="AP141" s="234"/>
      <c r="AQ141" s="234"/>
      <c r="AR141" s="234"/>
      <c r="AS141" s="234"/>
      <c r="AT141" s="234"/>
      <c r="AU141" s="234"/>
      <c r="AV141" s="234"/>
      <c r="AW141" s="234"/>
      <c r="AX141" s="234"/>
      <c r="AY141" s="234"/>
      <c r="AZ141" s="234"/>
      <c r="BA141" s="234"/>
      <c r="BB141" s="234"/>
      <c r="BC141" s="234"/>
      <c r="BD141" s="234"/>
      <c r="BE141" s="234"/>
      <c r="BF141" s="234"/>
      <c r="BG141" s="234"/>
      <c r="BH141" s="234"/>
      <c r="BI141" s="234"/>
      <c r="BJ141" s="234"/>
      <c r="BK141" s="234"/>
      <c r="BL141" s="234"/>
      <c r="BM141" s="234"/>
      <c r="BN141" s="234"/>
      <c r="BO141" s="234"/>
      <c r="BP141" s="234"/>
      <c r="BQ141" s="234"/>
      <c r="BR141" s="234"/>
      <c r="BS141" s="234"/>
      <c r="BT141" s="234"/>
      <c r="BU141" s="234"/>
      <c r="BV141" s="234"/>
      <c r="BW141" s="234"/>
      <c r="BX141" s="234"/>
      <c r="BY141" s="234"/>
      <c r="BZ141" s="234"/>
      <c r="CA141" s="234"/>
      <c r="CB141" s="234"/>
      <c r="CC141" s="234"/>
      <c r="CD141" s="234"/>
      <c r="CE141" s="234"/>
      <c r="CF141" s="234"/>
      <c r="CG141" s="234"/>
      <c r="CH141" s="234"/>
      <c r="CI141" s="234"/>
      <c r="CJ141" s="234"/>
      <c r="CK141" s="234"/>
      <c r="CL141" s="234"/>
      <c r="CM141" s="234"/>
      <c r="CN141" s="234"/>
      <c r="CO141" s="234"/>
      <c r="CP141" s="234"/>
      <c r="CQ141" s="234"/>
      <c r="CR141" s="234"/>
      <c r="CS141" s="234"/>
      <c r="CT141" s="234"/>
      <c r="CU141" s="234"/>
      <c r="CV141" s="234"/>
      <c r="CW141" s="234"/>
      <c r="CX141" s="234"/>
      <c r="CY141" s="234"/>
      <c r="CZ141" s="234"/>
      <c r="DA141" s="234"/>
      <c r="DB141" s="234"/>
      <c r="DC141" s="234"/>
      <c r="DD141" s="234"/>
      <c r="DE141" s="234"/>
      <c r="DF141" s="234"/>
      <c r="DG141" s="234"/>
      <c r="DH141" s="234"/>
      <c r="DI141" s="234"/>
      <c r="DJ141" s="234"/>
      <c r="DK141" s="234"/>
      <c r="DL141" s="234"/>
      <c r="DM141" s="234"/>
      <c r="DN141" s="234"/>
      <c r="DO141" s="234"/>
      <c r="DP141" s="234"/>
      <c r="DQ141" s="234"/>
      <c r="DR141" s="234"/>
      <c r="DS141" s="234"/>
      <c r="DT141" s="234"/>
      <c r="DU141" s="234"/>
      <c r="DV141" s="234"/>
      <c r="DW141" s="234"/>
      <c r="DX141" s="234"/>
      <c r="DY141" s="234"/>
      <c r="DZ141" s="234"/>
      <c r="EA141" s="234"/>
    </row>
    <row r="142" spans="1:131" s="235" customFormat="1" ht="12.9">
      <c r="A142" s="236"/>
      <c r="B142" s="237"/>
      <c r="C142" s="238"/>
      <c r="D142" s="238"/>
      <c r="E142" s="238"/>
      <c r="F142" s="238"/>
      <c r="G142" s="236"/>
      <c r="H142" s="236"/>
      <c r="I142" s="236"/>
      <c r="J142" s="238"/>
      <c r="K142" s="238"/>
      <c r="L142" s="238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4"/>
      <c r="AF142" s="234"/>
      <c r="AG142" s="234"/>
      <c r="AH142" s="234"/>
      <c r="AI142" s="234"/>
      <c r="AJ142" s="234"/>
      <c r="AK142" s="234"/>
      <c r="AL142" s="234"/>
      <c r="AM142" s="234"/>
      <c r="AN142" s="234"/>
      <c r="AO142" s="234"/>
      <c r="AP142" s="234"/>
      <c r="AQ142" s="234"/>
      <c r="AR142" s="234"/>
      <c r="AS142" s="234"/>
      <c r="AT142" s="234"/>
      <c r="AU142" s="234"/>
      <c r="AV142" s="234"/>
      <c r="AW142" s="234"/>
      <c r="AX142" s="234"/>
      <c r="AY142" s="234"/>
      <c r="AZ142" s="234"/>
      <c r="BA142" s="234"/>
      <c r="BB142" s="234"/>
      <c r="BC142" s="234"/>
      <c r="BD142" s="234"/>
      <c r="BE142" s="234"/>
      <c r="BF142" s="234"/>
      <c r="BG142" s="234"/>
      <c r="BH142" s="234"/>
      <c r="BI142" s="234"/>
      <c r="BJ142" s="234"/>
      <c r="BK142" s="234"/>
      <c r="BL142" s="234"/>
      <c r="BM142" s="234"/>
      <c r="BN142" s="234"/>
      <c r="BO142" s="234"/>
      <c r="BP142" s="234"/>
      <c r="BQ142" s="234"/>
      <c r="BR142" s="234"/>
      <c r="BS142" s="234"/>
      <c r="BT142" s="234"/>
      <c r="BU142" s="234"/>
      <c r="BV142" s="234"/>
      <c r="BW142" s="234"/>
      <c r="BX142" s="234"/>
      <c r="BY142" s="234"/>
      <c r="BZ142" s="234"/>
      <c r="CA142" s="234"/>
      <c r="CB142" s="234"/>
      <c r="CC142" s="234"/>
      <c r="CD142" s="234"/>
      <c r="CE142" s="234"/>
      <c r="CF142" s="234"/>
      <c r="CG142" s="234"/>
      <c r="CH142" s="234"/>
      <c r="CI142" s="234"/>
      <c r="CJ142" s="234"/>
      <c r="CK142" s="234"/>
      <c r="CL142" s="234"/>
      <c r="CM142" s="234"/>
      <c r="CN142" s="234"/>
      <c r="CO142" s="234"/>
      <c r="CP142" s="234"/>
      <c r="CQ142" s="234"/>
      <c r="CR142" s="234"/>
      <c r="CS142" s="234"/>
      <c r="CT142" s="234"/>
      <c r="CU142" s="234"/>
      <c r="CV142" s="234"/>
      <c r="CW142" s="234"/>
      <c r="CX142" s="234"/>
      <c r="CY142" s="234"/>
      <c r="CZ142" s="234"/>
      <c r="DA142" s="234"/>
      <c r="DB142" s="234"/>
      <c r="DC142" s="234"/>
      <c r="DD142" s="234"/>
      <c r="DE142" s="234"/>
      <c r="DF142" s="234"/>
      <c r="DG142" s="234"/>
      <c r="DH142" s="234"/>
      <c r="DI142" s="234"/>
      <c r="DJ142" s="234"/>
      <c r="DK142" s="234"/>
      <c r="DL142" s="234"/>
      <c r="DM142" s="234"/>
      <c r="DN142" s="234"/>
      <c r="DO142" s="234"/>
      <c r="DP142" s="234"/>
      <c r="DQ142" s="234"/>
      <c r="DR142" s="234"/>
      <c r="DS142" s="234"/>
      <c r="DT142" s="234"/>
      <c r="DU142" s="234"/>
      <c r="DV142" s="234"/>
      <c r="DW142" s="234"/>
      <c r="DX142" s="234"/>
      <c r="DY142" s="234"/>
      <c r="DZ142" s="234"/>
      <c r="EA142" s="234"/>
    </row>
    <row r="143" spans="1:131" s="235" customFormat="1" ht="12.9">
      <c r="A143" s="236"/>
      <c r="B143" s="237"/>
      <c r="C143" s="238"/>
      <c r="D143" s="238"/>
      <c r="E143" s="238"/>
      <c r="F143" s="238"/>
      <c r="G143" s="236"/>
      <c r="H143" s="236"/>
      <c r="I143" s="236"/>
      <c r="J143" s="238"/>
      <c r="K143" s="238"/>
      <c r="L143" s="238"/>
      <c r="M143" s="234"/>
      <c r="N143" s="234"/>
      <c r="O143" s="234"/>
      <c r="P143" s="234"/>
      <c r="Q143" s="234"/>
      <c r="R143" s="234"/>
      <c r="S143" s="234"/>
      <c r="T143" s="234"/>
      <c r="U143" s="234"/>
      <c r="V143" s="234"/>
      <c r="W143" s="234"/>
      <c r="X143" s="234"/>
      <c r="Y143" s="234"/>
      <c r="Z143" s="234"/>
      <c r="AA143" s="234"/>
      <c r="AB143" s="234"/>
      <c r="AC143" s="234"/>
      <c r="AD143" s="234"/>
      <c r="AE143" s="234"/>
      <c r="AF143" s="234"/>
      <c r="AG143" s="234"/>
      <c r="AH143" s="234"/>
      <c r="AI143" s="234"/>
      <c r="AJ143" s="234"/>
      <c r="AK143" s="234"/>
      <c r="AL143" s="234"/>
      <c r="AM143" s="234"/>
      <c r="AN143" s="234"/>
      <c r="AO143" s="234"/>
      <c r="AP143" s="234"/>
      <c r="AQ143" s="234"/>
      <c r="AR143" s="234"/>
      <c r="AS143" s="234"/>
      <c r="AT143" s="234"/>
      <c r="AU143" s="234"/>
      <c r="AV143" s="234"/>
      <c r="AW143" s="234"/>
      <c r="AX143" s="234"/>
      <c r="AY143" s="234"/>
      <c r="AZ143" s="234"/>
      <c r="BA143" s="234"/>
      <c r="BB143" s="234"/>
      <c r="BC143" s="234"/>
      <c r="BD143" s="234"/>
      <c r="BE143" s="234"/>
      <c r="BF143" s="234"/>
      <c r="BG143" s="234"/>
      <c r="BH143" s="234"/>
      <c r="BI143" s="234"/>
      <c r="BJ143" s="234"/>
      <c r="BK143" s="234"/>
      <c r="BL143" s="234"/>
      <c r="BM143" s="234"/>
      <c r="BN143" s="234"/>
      <c r="BO143" s="234"/>
      <c r="BP143" s="234"/>
      <c r="BQ143" s="234"/>
      <c r="BR143" s="234"/>
      <c r="BS143" s="234"/>
      <c r="BT143" s="234"/>
      <c r="BU143" s="234"/>
      <c r="BV143" s="234"/>
      <c r="BW143" s="234"/>
      <c r="BX143" s="234"/>
      <c r="BY143" s="234"/>
      <c r="BZ143" s="234"/>
      <c r="CA143" s="234"/>
      <c r="CB143" s="234"/>
      <c r="CC143" s="234"/>
      <c r="CD143" s="234"/>
      <c r="CE143" s="234"/>
      <c r="CF143" s="234"/>
      <c r="CG143" s="234"/>
      <c r="CH143" s="234"/>
      <c r="CI143" s="234"/>
      <c r="CJ143" s="234"/>
      <c r="CK143" s="234"/>
      <c r="CL143" s="234"/>
      <c r="CM143" s="234"/>
      <c r="CN143" s="234"/>
      <c r="CO143" s="234"/>
      <c r="CP143" s="234"/>
      <c r="CQ143" s="234"/>
      <c r="CR143" s="234"/>
      <c r="CS143" s="234"/>
      <c r="CT143" s="234"/>
      <c r="CU143" s="234"/>
      <c r="CV143" s="234"/>
      <c r="CW143" s="234"/>
      <c r="CX143" s="234"/>
      <c r="CY143" s="234"/>
      <c r="CZ143" s="234"/>
      <c r="DA143" s="234"/>
      <c r="DB143" s="234"/>
      <c r="DC143" s="234"/>
      <c r="DD143" s="234"/>
      <c r="DE143" s="234"/>
      <c r="DF143" s="234"/>
      <c r="DG143" s="234"/>
      <c r="DH143" s="234"/>
      <c r="DI143" s="234"/>
      <c r="DJ143" s="234"/>
      <c r="DK143" s="234"/>
      <c r="DL143" s="234"/>
      <c r="DM143" s="234"/>
      <c r="DN143" s="234"/>
      <c r="DO143" s="234"/>
      <c r="DP143" s="234"/>
      <c r="DQ143" s="234"/>
      <c r="DR143" s="234"/>
      <c r="DS143" s="234"/>
      <c r="DT143" s="234"/>
      <c r="DU143" s="234"/>
      <c r="DV143" s="234"/>
      <c r="DW143" s="234"/>
      <c r="DX143" s="234"/>
      <c r="DY143" s="234"/>
      <c r="DZ143" s="234"/>
      <c r="EA143" s="234"/>
    </row>
    <row r="144" spans="1:131" s="235" customFormat="1" ht="12.9">
      <c r="A144" s="236"/>
      <c r="B144" s="237"/>
      <c r="C144" s="238"/>
      <c r="D144" s="238"/>
      <c r="E144" s="238"/>
      <c r="F144" s="238"/>
      <c r="G144" s="236"/>
      <c r="H144" s="236"/>
      <c r="I144" s="236"/>
      <c r="J144" s="238"/>
      <c r="K144" s="238"/>
      <c r="L144" s="238"/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4"/>
      <c r="Y144" s="234"/>
      <c r="Z144" s="234"/>
      <c r="AA144" s="234"/>
      <c r="AB144" s="234"/>
      <c r="AC144" s="234"/>
      <c r="AD144" s="234"/>
      <c r="AE144" s="234"/>
      <c r="AF144" s="234"/>
      <c r="AG144" s="234"/>
      <c r="AH144" s="234"/>
      <c r="AI144" s="234"/>
      <c r="AJ144" s="234"/>
      <c r="AK144" s="234"/>
      <c r="AL144" s="234"/>
      <c r="AM144" s="234"/>
      <c r="AN144" s="234"/>
      <c r="AO144" s="234"/>
      <c r="AP144" s="234"/>
      <c r="AQ144" s="234"/>
      <c r="AR144" s="234"/>
      <c r="AS144" s="234"/>
      <c r="AT144" s="234"/>
      <c r="AU144" s="234"/>
      <c r="AV144" s="234"/>
      <c r="AW144" s="234"/>
      <c r="AX144" s="234"/>
      <c r="AY144" s="234"/>
      <c r="AZ144" s="234"/>
      <c r="BA144" s="234"/>
      <c r="BB144" s="234"/>
      <c r="BC144" s="234"/>
      <c r="BD144" s="234"/>
      <c r="BE144" s="234"/>
      <c r="BF144" s="234"/>
      <c r="BG144" s="234"/>
      <c r="BH144" s="234"/>
      <c r="BI144" s="234"/>
      <c r="BJ144" s="234"/>
      <c r="BK144" s="234"/>
      <c r="BL144" s="234"/>
      <c r="BM144" s="234"/>
      <c r="BN144" s="234"/>
      <c r="BO144" s="234"/>
      <c r="BP144" s="234"/>
      <c r="BQ144" s="234"/>
      <c r="BR144" s="234"/>
      <c r="BS144" s="234"/>
      <c r="BT144" s="234"/>
      <c r="BU144" s="234"/>
      <c r="BV144" s="234"/>
      <c r="BW144" s="234"/>
      <c r="BX144" s="234"/>
      <c r="BY144" s="234"/>
      <c r="BZ144" s="234"/>
      <c r="CA144" s="234"/>
      <c r="CB144" s="234"/>
      <c r="CC144" s="234"/>
      <c r="CD144" s="234"/>
      <c r="CE144" s="234"/>
      <c r="CF144" s="234"/>
      <c r="CG144" s="234"/>
      <c r="CH144" s="234"/>
      <c r="CI144" s="234"/>
      <c r="CJ144" s="234"/>
      <c r="CK144" s="234"/>
      <c r="CL144" s="234"/>
      <c r="CM144" s="234"/>
      <c r="CN144" s="234"/>
      <c r="CO144" s="234"/>
      <c r="CP144" s="234"/>
      <c r="CQ144" s="234"/>
      <c r="CR144" s="234"/>
      <c r="CS144" s="234"/>
      <c r="CT144" s="234"/>
      <c r="CU144" s="234"/>
      <c r="CV144" s="234"/>
      <c r="CW144" s="234"/>
      <c r="CX144" s="234"/>
      <c r="CY144" s="234"/>
      <c r="CZ144" s="234"/>
      <c r="DA144" s="234"/>
      <c r="DB144" s="234"/>
      <c r="DC144" s="234"/>
      <c r="DD144" s="234"/>
      <c r="DE144" s="234"/>
      <c r="DF144" s="234"/>
      <c r="DG144" s="234"/>
      <c r="DH144" s="234"/>
      <c r="DI144" s="234"/>
      <c r="DJ144" s="234"/>
      <c r="DK144" s="234"/>
      <c r="DL144" s="234"/>
      <c r="DM144" s="234"/>
      <c r="DN144" s="234"/>
      <c r="DO144" s="234"/>
      <c r="DP144" s="234"/>
      <c r="DQ144" s="234"/>
      <c r="DR144" s="234"/>
      <c r="DS144" s="234"/>
      <c r="DT144" s="234"/>
      <c r="DU144" s="234"/>
      <c r="DV144" s="234"/>
      <c r="DW144" s="234"/>
      <c r="DX144" s="234"/>
      <c r="DY144" s="234"/>
      <c r="DZ144" s="234"/>
      <c r="EA144" s="234"/>
    </row>
    <row r="145" spans="1:131" s="235" customFormat="1" ht="12.9">
      <c r="A145" s="236"/>
      <c r="B145" s="237"/>
      <c r="C145" s="238"/>
      <c r="D145" s="238"/>
      <c r="E145" s="238"/>
      <c r="F145" s="238"/>
      <c r="G145" s="236"/>
      <c r="H145" s="236"/>
      <c r="I145" s="236"/>
      <c r="J145" s="238"/>
      <c r="K145" s="238"/>
      <c r="L145" s="238"/>
      <c r="M145" s="234"/>
      <c r="N145" s="234"/>
      <c r="O145" s="234"/>
      <c r="P145" s="234"/>
      <c r="Q145" s="234"/>
      <c r="R145" s="234"/>
      <c r="S145" s="234"/>
      <c r="T145" s="234"/>
      <c r="U145" s="234"/>
      <c r="V145" s="234"/>
      <c r="W145" s="234"/>
      <c r="X145" s="234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234"/>
      <c r="AM145" s="234"/>
      <c r="AN145" s="234"/>
      <c r="AO145" s="234"/>
      <c r="AP145" s="234"/>
      <c r="AQ145" s="234"/>
      <c r="AR145" s="234"/>
      <c r="AS145" s="234"/>
      <c r="AT145" s="234"/>
      <c r="AU145" s="234"/>
      <c r="AV145" s="234"/>
      <c r="AW145" s="234"/>
      <c r="AX145" s="234"/>
      <c r="AY145" s="234"/>
      <c r="AZ145" s="234"/>
      <c r="BA145" s="234"/>
      <c r="BB145" s="234"/>
      <c r="BC145" s="234"/>
      <c r="BD145" s="234"/>
      <c r="BE145" s="234"/>
      <c r="BF145" s="234"/>
      <c r="BG145" s="234"/>
      <c r="BH145" s="234"/>
      <c r="BI145" s="234"/>
      <c r="BJ145" s="234"/>
      <c r="BK145" s="234"/>
      <c r="BL145" s="234"/>
      <c r="BM145" s="234"/>
      <c r="BN145" s="234"/>
      <c r="BO145" s="234"/>
      <c r="BP145" s="234"/>
      <c r="BQ145" s="234"/>
      <c r="BR145" s="234"/>
      <c r="BS145" s="234"/>
      <c r="BT145" s="234"/>
      <c r="BU145" s="234"/>
      <c r="BV145" s="234"/>
      <c r="BW145" s="234"/>
      <c r="BX145" s="234"/>
      <c r="BY145" s="234"/>
      <c r="BZ145" s="234"/>
      <c r="CA145" s="234"/>
      <c r="CB145" s="234"/>
      <c r="CC145" s="234"/>
      <c r="CD145" s="234"/>
      <c r="CE145" s="234"/>
      <c r="CF145" s="234"/>
      <c r="CG145" s="234"/>
      <c r="CH145" s="234"/>
      <c r="CI145" s="234"/>
      <c r="CJ145" s="234"/>
      <c r="CK145" s="234"/>
      <c r="CL145" s="234"/>
      <c r="CM145" s="234"/>
      <c r="CN145" s="234"/>
      <c r="CO145" s="234"/>
      <c r="CP145" s="234"/>
      <c r="CQ145" s="234"/>
      <c r="CR145" s="234"/>
      <c r="CS145" s="234"/>
      <c r="CT145" s="234"/>
      <c r="CU145" s="234"/>
      <c r="CV145" s="234"/>
      <c r="CW145" s="234"/>
      <c r="CX145" s="234"/>
      <c r="CY145" s="234"/>
      <c r="CZ145" s="234"/>
      <c r="DA145" s="234"/>
      <c r="DB145" s="234"/>
      <c r="DC145" s="234"/>
      <c r="DD145" s="234"/>
      <c r="DE145" s="234"/>
      <c r="DF145" s="234"/>
      <c r="DG145" s="234"/>
      <c r="DH145" s="234"/>
      <c r="DI145" s="234"/>
      <c r="DJ145" s="234"/>
      <c r="DK145" s="234"/>
      <c r="DL145" s="234"/>
      <c r="DM145" s="234"/>
      <c r="DN145" s="234"/>
      <c r="DO145" s="234"/>
      <c r="DP145" s="234"/>
      <c r="DQ145" s="234"/>
      <c r="DR145" s="234"/>
      <c r="DS145" s="234"/>
      <c r="DT145" s="234"/>
      <c r="DU145" s="234"/>
      <c r="DV145" s="234"/>
      <c r="DW145" s="234"/>
      <c r="DX145" s="234"/>
      <c r="DY145" s="234"/>
      <c r="DZ145" s="234"/>
      <c r="EA145" s="234"/>
    </row>
    <row r="146" spans="1:131" s="235" customFormat="1" ht="12.9">
      <c r="A146" s="236"/>
      <c r="B146" s="237"/>
      <c r="C146" s="238"/>
      <c r="D146" s="238"/>
      <c r="E146" s="238"/>
      <c r="F146" s="238"/>
      <c r="G146" s="236"/>
      <c r="H146" s="236"/>
      <c r="I146" s="236"/>
      <c r="J146" s="238"/>
      <c r="K146" s="238"/>
      <c r="L146" s="238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/>
      <c r="W146" s="234"/>
      <c r="X146" s="234"/>
      <c r="Y146" s="234"/>
      <c r="Z146" s="234"/>
      <c r="AA146" s="234"/>
      <c r="AB146" s="234"/>
      <c r="AC146" s="234"/>
      <c r="AD146" s="234"/>
      <c r="AE146" s="234"/>
      <c r="AF146" s="234"/>
      <c r="AG146" s="234"/>
      <c r="AH146" s="234"/>
      <c r="AI146" s="234"/>
      <c r="AJ146" s="234"/>
      <c r="AK146" s="234"/>
      <c r="AL146" s="234"/>
      <c r="AM146" s="234"/>
      <c r="AN146" s="234"/>
      <c r="AO146" s="234"/>
      <c r="AP146" s="234"/>
      <c r="AQ146" s="234"/>
      <c r="AR146" s="234"/>
      <c r="AS146" s="234"/>
      <c r="AT146" s="234"/>
      <c r="AU146" s="234"/>
      <c r="AV146" s="234"/>
      <c r="AW146" s="234"/>
      <c r="AX146" s="234"/>
      <c r="AY146" s="234"/>
      <c r="AZ146" s="234"/>
      <c r="BA146" s="234"/>
      <c r="BB146" s="234"/>
      <c r="BC146" s="234"/>
      <c r="BD146" s="234"/>
      <c r="BE146" s="234"/>
      <c r="BF146" s="234"/>
      <c r="BG146" s="234"/>
      <c r="BH146" s="234"/>
      <c r="BI146" s="234"/>
      <c r="BJ146" s="234"/>
      <c r="BK146" s="234"/>
      <c r="BL146" s="234"/>
      <c r="BM146" s="234"/>
      <c r="BN146" s="234"/>
      <c r="BO146" s="234"/>
      <c r="BP146" s="234"/>
      <c r="BQ146" s="234"/>
      <c r="BR146" s="234"/>
      <c r="BS146" s="234"/>
      <c r="BT146" s="234"/>
      <c r="BU146" s="234"/>
      <c r="BV146" s="234"/>
      <c r="BW146" s="234"/>
      <c r="BX146" s="234"/>
      <c r="BY146" s="234"/>
      <c r="BZ146" s="234"/>
      <c r="CA146" s="234"/>
      <c r="CB146" s="234"/>
      <c r="CC146" s="234"/>
      <c r="CD146" s="234"/>
      <c r="CE146" s="234"/>
      <c r="CF146" s="234"/>
      <c r="CG146" s="234"/>
      <c r="CH146" s="234"/>
      <c r="CI146" s="234"/>
      <c r="CJ146" s="234"/>
      <c r="CK146" s="234"/>
      <c r="CL146" s="234"/>
      <c r="CM146" s="234"/>
      <c r="CN146" s="234"/>
      <c r="CO146" s="234"/>
      <c r="CP146" s="234"/>
      <c r="CQ146" s="234"/>
      <c r="CR146" s="234"/>
      <c r="CS146" s="234"/>
      <c r="CT146" s="234"/>
      <c r="CU146" s="234"/>
      <c r="CV146" s="234"/>
      <c r="CW146" s="234"/>
      <c r="CX146" s="234"/>
      <c r="CY146" s="234"/>
      <c r="CZ146" s="234"/>
      <c r="DA146" s="234"/>
      <c r="DB146" s="234"/>
      <c r="DC146" s="234"/>
      <c r="DD146" s="234"/>
      <c r="DE146" s="234"/>
      <c r="DF146" s="234"/>
      <c r="DG146" s="234"/>
      <c r="DH146" s="234"/>
      <c r="DI146" s="234"/>
      <c r="DJ146" s="234"/>
      <c r="DK146" s="234"/>
      <c r="DL146" s="234"/>
      <c r="DM146" s="234"/>
      <c r="DN146" s="234"/>
      <c r="DO146" s="234"/>
      <c r="DP146" s="234"/>
      <c r="DQ146" s="234"/>
      <c r="DR146" s="234"/>
      <c r="DS146" s="234"/>
      <c r="DT146" s="234"/>
      <c r="DU146" s="234"/>
      <c r="DV146" s="234"/>
      <c r="DW146" s="234"/>
      <c r="DX146" s="234"/>
      <c r="DY146" s="234"/>
      <c r="DZ146" s="234"/>
      <c r="EA146" s="234"/>
    </row>
    <row r="147" spans="1:131" s="235" customFormat="1" ht="12.9">
      <c r="A147" s="236"/>
      <c r="B147" s="237"/>
      <c r="C147" s="238"/>
      <c r="D147" s="238"/>
      <c r="E147" s="238"/>
      <c r="F147" s="238"/>
      <c r="G147" s="236"/>
      <c r="H147" s="236"/>
      <c r="I147" s="236"/>
      <c r="J147" s="238"/>
      <c r="K147" s="238"/>
      <c r="L147" s="238"/>
      <c r="M147" s="234"/>
      <c r="N147" s="234"/>
      <c r="O147" s="234"/>
      <c r="P147" s="234"/>
      <c r="Q147" s="234"/>
      <c r="R147" s="234"/>
      <c r="S147" s="234"/>
      <c r="T147" s="234"/>
      <c r="U147" s="234"/>
      <c r="V147" s="23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34"/>
      <c r="AI147" s="234"/>
      <c r="AJ147" s="234"/>
      <c r="AK147" s="234"/>
      <c r="AL147" s="234"/>
      <c r="AM147" s="234"/>
      <c r="AN147" s="234"/>
      <c r="AO147" s="234"/>
      <c r="AP147" s="234"/>
      <c r="AQ147" s="234"/>
      <c r="AR147" s="234"/>
      <c r="AS147" s="234"/>
      <c r="AT147" s="234"/>
      <c r="AU147" s="234"/>
      <c r="AV147" s="234"/>
      <c r="AW147" s="234"/>
      <c r="AX147" s="234"/>
      <c r="AY147" s="234"/>
      <c r="AZ147" s="234"/>
      <c r="BA147" s="234"/>
      <c r="BB147" s="234"/>
      <c r="BC147" s="234"/>
      <c r="BD147" s="234"/>
      <c r="BE147" s="234"/>
      <c r="BF147" s="234"/>
      <c r="BG147" s="234"/>
      <c r="BH147" s="234"/>
      <c r="BI147" s="234"/>
      <c r="BJ147" s="234"/>
      <c r="BK147" s="234"/>
      <c r="BL147" s="234"/>
      <c r="BM147" s="234"/>
      <c r="BN147" s="234"/>
      <c r="BO147" s="234"/>
      <c r="BP147" s="234"/>
      <c r="BQ147" s="234"/>
      <c r="BR147" s="234"/>
      <c r="BS147" s="234"/>
      <c r="BT147" s="234"/>
      <c r="BU147" s="234"/>
      <c r="BV147" s="234"/>
      <c r="BW147" s="234"/>
      <c r="BX147" s="234"/>
      <c r="BY147" s="234"/>
      <c r="BZ147" s="234"/>
      <c r="CA147" s="234"/>
      <c r="CB147" s="234"/>
      <c r="CC147" s="234"/>
      <c r="CD147" s="234"/>
      <c r="CE147" s="234"/>
      <c r="CF147" s="234"/>
      <c r="CG147" s="234"/>
      <c r="CH147" s="234"/>
      <c r="CI147" s="234"/>
      <c r="CJ147" s="234"/>
      <c r="CK147" s="234"/>
      <c r="CL147" s="234"/>
      <c r="CM147" s="234"/>
      <c r="CN147" s="234"/>
      <c r="CO147" s="234"/>
      <c r="CP147" s="234"/>
      <c r="CQ147" s="234"/>
      <c r="CR147" s="234"/>
      <c r="CS147" s="234"/>
      <c r="CT147" s="234"/>
      <c r="CU147" s="234"/>
      <c r="CV147" s="234"/>
      <c r="CW147" s="234"/>
      <c r="CX147" s="234"/>
      <c r="CY147" s="234"/>
      <c r="CZ147" s="234"/>
      <c r="DA147" s="234"/>
      <c r="DB147" s="234"/>
      <c r="DC147" s="234"/>
      <c r="DD147" s="234"/>
      <c r="DE147" s="234"/>
      <c r="DF147" s="234"/>
      <c r="DG147" s="234"/>
      <c r="DH147" s="234"/>
      <c r="DI147" s="234"/>
      <c r="DJ147" s="234"/>
      <c r="DK147" s="234"/>
      <c r="DL147" s="234"/>
      <c r="DM147" s="234"/>
      <c r="DN147" s="234"/>
      <c r="DO147" s="234"/>
      <c r="DP147" s="234"/>
      <c r="DQ147" s="234"/>
      <c r="DR147" s="234"/>
      <c r="DS147" s="234"/>
      <c r="DT147" s="234"/>
      <c r="DU147" s="234"/>
      <c r="DV147" s="234"/>
      <c r="DW147" s="234"/>
      <c r="DX147" s="234"/>
      <c r="DY147" s="234"/>
      <c r="DZ147" s="234"/>
      <c r="EA147" s="234"/>
    </row>
    <row r="148" spans="1:131" s="235" customFormat="1" ht="12.9">
      <c r="A148" s="236"/>
      <c r="B148" s="237"/>
      <c r="C148" s="238"/>
      <c r="D148" s="238"/>
      <c r="E148" s="238"/>
      <c r="F148" s="238"/>
      <c r="G148" s="236"/>
      <c r="H148" s="236"/>
      <c r="I148" s="236"/>
      <c r="J148" s="238"/>
      <c r="K148" s="238"/>
      <c r="L148" s="238"/>
      <c r="M148" s="234"/>
      <c r="N148" s="234"/>
      <c r="O148" s="234"/>
      <c r="P148" s="234"/>
      <c r="Q148" s="234"/>
      <c r="R148" s="234"/>
      <c r="S148" s="234"/>
      <c r="T148" s="234"/>
      <c r="U148" s="234"/>
      <c r="V148" s="23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4"/>
      <c r="AI148" s="234"/>
      <c r="AJ148" s="234"/>
      <c r="AK148" s="234"/>
      <c r="AL148" s="234"/>
      <c r="AM148" s="234"/>
      <c r="AN148" s="234"/>
      <c r="AO148" s="234"/>
      <c r="AP148" s="234"/>
      <c r="AQ148" s="234"/>
      <c r="AR148" s="234"/>
      <c r="AS148" s="234"/>
      <c r="AT148" s="234"/>
      <c r="AU148" s="234"/>
      <c r="AV148" s="234"/>
      <c r="AW148" s="234"/>
      <c r="AX148" s="234"/>
      <c r="AY148" s="234"/>
      <c r="AZ148" s="234"/>
      <c r="BA148" s="234"/>
      <c r="BB148" s="234"/>
      <c r="BC148" s="234"/>
      <c r="BD148" s="234"/>
      <c r="BE148" s="234"/>
      <c r="BF148" s="234"/>
      <c r="BG148" s="234"/>
      <c r="BH148" s="234"/>
      <c r="BI148" s="234"/>
      <c r="BJ148" s="234"/>
      <c r="BK148" s="234"/>
      <c r="BL148" s="234"/>
      <c r="BM148" s="234"/>
      <c r="BN148" s="234"/>
      <c r="BO148" s="234"/>
      <c r="BP148" s="234"/>
      <c r="BQ148" s="234"/>
      <c r="BR148" s="234"/>
      <c r="BS148" s="234"/>
      <c r="BT148" s="234"/>
      <c r="BU148" s="234"/>
      <c r="BV148" s="234"/>
      <c r="BW148" s="234"/>
      <c r="BX148" s="234"/>
      <c r="BY148" s="234"/>
      <c r="BZ148" s="234"/>
      <c r="CA148" s="234"/>
      <c r="CB148" s="234"/>
      <c r="CC148" s="234"/>
      <c r="CD148" s="234"/>
      <c r="CE148" s="234"/>
      <c r="CF148" s="234"/>
      <c r="CG148" s="234"/>
      <c r="CH148" s="234"/>
      <c r="CI148" s="234"/>
      <c r="CJ148" s="234"/>
      <c r="CK148" s="234"/>
      <c r="CL148" s="234"/>
      <c r="CM148" s="234"/>
      <c r="CN148" s="234"/>
      <c r="CO148" s="234"/>
      <c r="CP148" s="234"/>
      <c r="CQ148" s="234"/>
      <c r="CR148" s="234"/>
      <c r="CS148" s="234"/>
      <c r="CT148" s="234"/>
      <c r="CU148" s="234"/>
      <c r="CV148" s="234"/>
      <c r="CW148" s="234"/>
      <c r="CX148" s="234"/>
      <c r="CY148" s="234"/>
      <c r="CZ148" s="234"/>
      <c r="DA148" s="234"/>
      <c r="DB148" s="234"/>
      <c r="DC148" s="234"/>
      <c r="DD148" s="234"/>
      <c r="DE148" s="234"/>
      <c r="DF148" s="234"/>
      <c r="DG148" s="234"/>
      <c r="DH148" s="234"/>
      <c r="DI148" s="234"/>
      <c r="DJ148" s="234"/>
      <c r="DK148" s="234"/>
      <c r="DL148" s="234"/>
      <c r="DM148" s="234"/>
      <c r="DN148" s="234"/>
      <c r="DO148" s="234"/>
      <c r="DP148" s="234"/>
      <c r="DQ148" s="234"/>
      <c r="DR148" s="234"/>
      <c r="DS148" s="234"/>
      <c r="DT148" s="234"/>
      <c r="DU148" s="234"/>
      <c r="DV148" s="234"/>
      <c r="DW148" s="234"/>
      <c r="DX148" s="234"/>
      <c r="DY148" s="234"/>
      <c r="DZ148" s="234"/>
      <c r="EA148" s="234"/>
    </row>
    <row r="149" spans="1:131" s="235" customFormat="1" ht="12.9">
      <c r="A149" s="236"/>
      <c r="B149" s="237"/>
      <c r="C149" s="238"/>
      <c r="D149" s="238"/>
      <c r="E149" s="238"/>
      <c r="F149" s="238"/>
      <c r="G149" s="236"/>
      <c r="H149" s="236"/>
      <c r="I149" s="236"/>
      <c r="J149" s="238"/>
      <c r="K149" s="238"/>
      <c r="L149" s="238"/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4"/>
      <c r="Y149" s="234"/>
      <c r="Z149" s="234"/>
      <c r="AA149" s="234"/>
      <c r="AB149" s="234"/>
      <c r="AC149" s="234"/>
      <c r="AD149" s="234"/>
      <c r="AE149" s="234"/>
      <c r="AF149" s="234"/>
      <c r="AG149" s="234"/>
      <c r="AH149" s="234"/>
      <c r="AI149" s="234"/>
      <c r="AJ149" s="234"/>
      <c r="AK149" s="234"/>
      <c r="AL149" s="234"/>
      <c r="AM149" s="234"/>
      <c r="AN149" s="234"/>
      <c r="AO149" s="234"/>
      <c r="AP149" s="234"/>
      <c r="AQ149" s="234"/>
      <c r="AR149" s="234"/>
      <c r="AS149" s="234"/>
      <c r="AT149" s="234"/>
      <c r="AU149" s="234"/>
      <c r="AV149" s="234"/>
      <c r="AW149" s="234"/>
      <c r="AX149" s="234"/>
      <c r="AY149" s="234"/>
      <c r="AZ149" s="234"/>
      <c r="BA149" s="234"/>
      <c r="BB149" s="234"/>
      <c r="BC149" s="234"/>
      <c r="BD149" s="234"/>
      <c r="BE149" s="234"/>
      <c r="BF149" s="234"/>
      <c r="BG149" s="234"/>
      <c r="BH149" s="234"/>
      <c r="BI149" s="234"/>
      <c r="BJ149" s="234"/>
      <c r="BK149" s="234"/>
      <c r="BL149" s="234"/>
      <c r="BM149" s="234"/>
      <c r="BN149" s="234"/>
      <c r="BO149" s="234"/>
      <c r="BP149" s="234"/>
      <c r="BQ149" s="234"/>
      <c r="BR149" s="234"/>
      <c r="BS149" s="234"/>
      <c r="BT149" s="234"/>
      <c r="BU149" s="234"/>
      <c r="BV149" s="234"/>
      <c r="BW149" s="234"/>
      <c r="BX149" s="234"/>
      <c r="BY149" s="234"/>
      <c r="BZ149" s="234"/>
      <c r="CA149" s="234"/>
      <c r="CB149" s="234"/>
      <c r="CC149" s="234"/>
      <c r="CD149" s="234"/>
      <c r="CE149" s="234"/>
      <c r="CF149" s="234"/>
      <c r="CG149" s="234"/>
      <c r="CH149" s="234"/>
      <c r="CI149" s="234"/>
      <c r="CJ149" s="234"/>
      <c r="CK149" s="234"/>
      <c r="CL149" s="234"/>
      <c r="CM149" s="234"/>
      <c r="CN149" s="234"/>
      <c r="CO149" s="234"/>
      <c r="CP149" s="234"/>
      <c r="CQ149" s="234"/>
      <c r="CR149" s="234"/>
      <c r="CS149" s="234"/>
      <c r="CT149" s="234"/>
      <c r="CU149" s="234"/>
      <c r="CV149" s="234"/>
      <c r="CW149" s="234"/>
      <c r="CX149" s="234"/>
      <c r="CY149" s="234"/>
      <c r="CZ149" s="234"/>
      <c r="DA149" s="234"/>
      <c r="DB149" s="234"/>
      <c r="DC149" s="234"/>
      <c r="DD149" s="234"/>
      <c r="DE149" s="234"/>
      <c r="DF149" s="234"/>
      <c r="DG149" s="234"/>
      <c r="DH149" s="234"/>
      <c r="DI149" s="234"/>
      <c r="DJ149" s="234"/>
      <c r="DK149" s="234"/>
      <c r="DL149" s="234"/>
      <c r="DM149" s="234"/>
      <c r="DN149" s="234"/>
      <c r="DO149" s="234"/>
      <c r="DP149" s="234"/>
      <c r="DQ149" s="234"/>
      <c r="DR149" s="234"/>
      <c r="DS149" s="234"/>
      <c r="DT149" s="234"/>
      <c r="DU149" s="234"/>
      <c r="DV149" s="234"/>
      <c r="DW149" s="234"/>
      <c r="DX149" s="234"/>
      <c r="DY149" s="234"/>
      <c r="DZ149" s="234"/>
      <c r="EA149" s="234"/>
    </row>
    <row r="150" spans="1:131" s="235" customFormat="1" ht="12.9">
      <c r="A150" s="236"/>
      <c r="B150" s="237"/>
      <c r="C150" s="238"/>
      <c r="D150" s="238"/>
      <c r="E150" s="238"/>
      <c r="F150" s="238"/>
      <c r="G150" s="236"/>
      <c r="H150" s="236"/>
      <c r="I150" s="236"/>
      <c r="J150" s="238"/>
      <c r="K150" s="238"/>
      <c r="L150" s="238"/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234"/>
      <c r="Z150" s="234"/>
      <c r="AA150" s="234"/>
      <c r="AB150" s="234"/>
      <c r="AC150" s="234"/>
      <c r="AD150" s="234"/>
      <c r="AE150" s="234"/>
      <c r="AF150" s="234"/>
      <c r="AG150" s="234"/>
      <c r="AH150" s="234"/>
      <c r="AI150" s="234"/>
      <c r="AJ150" s="234"/>
      <c r="AK150" s="234"/>
      <c r="AL150" s="234"/>
      <c r="AM150" s="234"/>
      <c r="AN150" s="234"/>
      <c r="AO150" s="234"/>
      <c r="AP150" s="234"/>
      <c r="AQ150" s="234"/>
      <c r="AR150" s="234"/>
      <c r="AS150" s="234"/>
      <c r="AT150" s="234"/>
      <c r="AU150" s="234"/>
      <c r="AV150" s="234"/>
      <c r="AW150" s="234"/>
      <c r="AX150" s="234"/>
      <c r="AY150" s="234"/>
      <c r="AZ150" s="234"/>
      <c r="BA150" s="234"/>
      <c r="BB150" s="234"/>
      <c r="BC150" s="234"/>
      <c r="BD150" s="234"/>
      <c r="BE150" s="234"/>
      <c r="BF150" s="234"/>
      <c r="BG150" s="234"/>
      <c r="BH150" s="234"/>
      <c r="BI150" s="234"/>
      <c r="BJ150" s="234"/>
      <c r="BK150" s="234"/>
      <c r="BL150" s="234"/>
      <c r="BM150" s="234"/>
      <c r="BN150" s="234"/>
      <c r="BO150" s="234"/>
      <c r="BP150" s="234"/>
      <c r="BQ150" s="234"/>
      <c r="BR150" s="234"/>
      <c r="BS150" s="234"/>
      <c r="BT150" s="234"/>
      <c r="BU150" s="234"/>
      <c r="BV150" s="234"/>
      <c r="BW150" s="234"/>
      <c r="BX150" s="234"/>
      <c r="BY150" s="234"/>
      <c r="BZ150" s="234"/>
      <c r="CA150" s="234"/>
      <c r="CB150" s="234"/>
      <c r="CC150" s="234"/>
      <c r="CD150" s="234"/>
      <c r="CE150" s="234"/>
      <c r="CF150" s="234"/>
      <c r="CG150" s="234"/>
      <c r="CH150" s="234"/>
      <c r="CI150" s="234"/>
      <c r="CJ150" s="234"/>
      <c r="CK150" s="234"/>
      <c r="CL150" s="234"/>
      <c r="CM150" s="234"/>
      <c r="CN150" s="234"/>
      <c r="CO150" s="234"/>
      <c r="CP150" s="234"/>
      <c r="CQ150" s="234"/>
      <c r="CR150" s="234"/>
      <c r="CS150" s="234"/>
      <c r="CT150" s="234"/>
      <c r="CU150" s="234"/>
      <c r="CV150" s="234"/>
      <c r="CW150" s="234"/>
      <c r="CX150" s="234"/>
      <c r="CY150" s="234"/>
      <c r="CZ150" s="234"/>
      <c r="DA150" s="234"/>
      <c r="DB150" s="234"/>
      <c r="DC150" s="234"/>
      <c r="DD150" s="234"/>
      <c r="DE150" s="234"/>
      <c r="DF150" s="234"/>
      <c r="DG150" s="234"/>
      <c r="DH150" s="234"/>
      <c r="DI150" s="234"/>
      <c r="DJ150" s="234"/>
      <c r="DK150" s="234"/>
      <c r="DL150" s="234"/>
      <c r="DM150" s="234"/>
      <c r="DN150" s="234"/>
      <c r="DO150" s="234"/>
      <c r="DP150" s="234"/>
      <c r="DQ150" s="234"/>
      <c r="DR150" s="234"/>
      <c r="DS150" s="234"/>
      <c r="DT150" s="234"/>
      <c r="DU150" s="234"/>
      <c r="DV150" s="234"/>
      <c r="DW150" s="234"/>
      <c r="DX150" s="234"/>
      <c r="DY150" s="234"/>
      <c r="DZ150" s="234"/>
      <c r="EA150" s="234"/>
    </row>
    <row r="151" spans="1:131" s="235" customFormat="1" ht="12.9">
      <c r="A151" s="236"/>
      <c r="B151" s="237"/>
      <c r="C151" s="238"/>
      <c r="D151" s="238"/>
      <c r="E151" s="238"/>
      <c r="F151" s="238"/>
      <c r="G151" s="236"/>
      <c r="H151" s="236"/>
      <c r="I151" s="236"/>
      <c r="J151" s="238"/>
      <c r="K151" s="238"/>
      <c r="L151" s="238"/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234"/>
      <c r="Y151" s="234"/>
      <c r="Z151" s="234"/>
      <c r="AA151" s="234"/>
      <c r="AB151" s="234"/>
      <c r="AC151" s="234"/>
      <c r="AD151" s="234"/>
      <c r="AE151" s="234"/>
      <c r="AF151" s="234"/>
      <c r="AG151" s="234"/>
      <c r="AH151" s="234"/>
      <c r="AI151" s="234"/>
      <c r="AJ151" s="234"/>
      <c r="AK151" s="234"/>
      <c r="AL151" s="234"/>
      <c r="AM151" s="234"/>
      <c r="AN151" s="234"/>
      <c r="AO151" s="234"/>
      <c r="AP151" s="234"/>
      <c r="AQ151" s="234"/>
      <c r="AR151" s="234"/>
      <c r="AS151" s="234"/>
      <c r="AT151" s="234"/>
      <c r="AU151" s="234"/>
      <c r="AV151" s="234"/>
      <c r="AW151" s="234"/>
      <c r="AX151" s="234"/>
      <c r="AY151" s="234"/>
      <c r="AZ151" s="234"/>
      <c r="BA151" s="234"/>
      <c r="BB151" s="234"/>
      <c r="BC151" s="234"/>
      <c r="BD151" s="234"/>
      <c r="BE151" s="234"/>
      <c r="BF151" s="234"/>
      <c r="BG151" s="234"/>
      <c r="BH151" s="234"/>
      <c r="BI151" s="234"/>
      <c r="BJ151" s="234"/>
      <c r="BK151" s="234"/>
      <c r="BL151" s="234"/>
      <c r="BM151" s="234"/>
      <c r="BN151" s="234"/>
      <c r="BO151" s="234"/>
      <c r="BP151" s="234"/>
      <c r="BQ151" s="234"/>
      <c r="BR151" s="234"/>
      <c r="BS151" s="234"/>
      <c r="BT151" s="234"/>
      <c r="BU151" s="234"/>
      <c r="BV151" s="234"/>
      <c r="BW151" s="234"/>
      <c r="BX151" s="234"/>
      <c r="BY151" s="234"/>
      <c r="BZ151" s="234"/>
      <c r="CA151" s="234"/>
      <c r="CB151" s="234"/>
      <c r="CC151" s="234"/>
      <c r="CD151" s="234"/>
      <c r="CE151" s="234"/>
      <c r="CF151" s="234"/>
      <c r="CG151" s="234"/>
      <c r="CH151" s="234"/>
      <c r="CI151" s="234"/>
      <c r="CJ151" s="234"/>
      <c r="CK151" s="234"/>
      <c r="CL151" s="234"/>
      <c r="CM151" s="234"/>
      <c r="CN151" s="234"/>
      <c r="CO151" s="234"/>
      <c r="CP151" s="234"/>
      <c r="CQ151" s="234"/>
      <c r="CR151" s="234"/>
      <c r="CS151" s="234"/>
      <c r="CT151" s="234"/>
      <c r="CU151" s="234"/>
      <c r="CV151" s="234"/>
      <c r="CW151" s="234"/>
      <c r="CX151" s="234"/>
      <c r="CY151" s="234"/>
      <c r="CZ151" s="234"/>
      <c r="DA151" s="234"/>
      <c r="DB151" s="234"/>
      <c r="DC151" s="234"/>
      <c r="DD151" s="234"/>
      <c r="DE151" s="234"/>
      <c r="DF151" s="234"/>
      <c r="DG151" s="234"/>
      <c r="DH151" s="234"/>
      <c r="DI151" s="234"/>
      <c r="DJ151" s="234"/>
      <c r="DK151" s="234"/>
      <c r="DL151" s="234"/>
      <c r="DM151" s="234"/>
      <c r="DN151" s="234"/>
      <c r="DO151" s="234"/>
      <c r="DP151" s="234"/>
      <c r="DQ151" s="234"/>
      <c r="DR151" s="234"/>
      <c r="DS151" s="234"/>
      <c r="DT151" s="234"/>
      <c r="DU151" s="234"/>
      <c r="DV151" s="234"/>
      <c r="DW151" s="234"/>
      <c r="DX151" s="234"/>
      <c r="DY151" s="234"/>
      <c r="DZ151" s="234"/>
      <c r="EA151" s="234"/>
    </row>
    <row r="152" spans="1:131" s="235" customFormat="1" ht="12.9">
      <c r="A152" s="236"/>
      <c r="B152" s="237"/>
      <c r="C152" s="238"/>
      <c r="D152" s="238"/>
      <c r="E152" s="238"/>
      <c r="F152" s="238"/>
      <c r="G152" s="236"/>
      <c r="H152" s="236"/>
      <c r="I152" s="236"/>
      <c r="J152" s="238"/>
      <c r="K152" s="238"/>
      <c r="L152" s="238"/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234"/>
      <c r="Y152" s="234"/>
      <c r="Z152" s="234"/>
      <c r="AA152" s="234"/>
      <c r="AB152" s="234"/>
      <c r="AC152" s="234"/>
      <c r="AD152" s="234"/>
      <c r="AE152" s="234"/>
      <c r="AF152" s="234"/>
      <c r="AG152" s="234"/>
      <c r="AH152" s="234"/>
      <c r="AI152" s="234"/>
      <c r="AJ152" s="234"/>
      <c r="AK152" s="234"/>
      <c r="AL152" s="234"/>
      <c r="AM152" s="234"/>
      <c r="AN152" s="234"/>
      <c r="AO152" s="234"/>
      <c r="AP152" s="234"/>
      <c r="AQ152" s="234"/>
      <c r="AR152" s="234"/>
      <c r="AS152" s="234"/>
      <c r="AT152" s="234"/>
      <c r="AU152" s="234"/>
      <c r="AV152" s="234"/>
      <c r="AW152" s="234"/>
      <c r="AX152" s="234"/>
      <c r="AY152" s="234"/>
      <c r="AZ152" s="234"/>
      <c r="BA152" s="234"/>
      <c r="BB152" s="234"/>
      <c r="BC152" s="234"/>
      <c r="BD152" s="234"/>
      <c r="BE152" s="234"/>
      <c r="BF152" s="234"/>
      <c r="BG152" s="234"/>
      <c r="BH152" s="234"/>
      <c r="BI152" s="234"/>
      <c r="BJ152" s="234"/>
      <c r="BK152" s="234"/>
      <c r="BL152" s="234"/>
      <c r="BM152" s="234"/>
      <c r="BN152" s="234"/>
      <c r="BO152" s="234"/>
      <c r="BP152" s="234"/>
      <c r="BQ152" s="234"/>
      <c r="BR152" s="234"/>
      <c r="BS152" s="234"/>
      <c r="BT152" s="234"/>
      <c r="BU152" s="234"/>
      <c r="BV152" s="234"/>
      <c r="BW152" s="234"/>
      <c r="BX152" s="234"/>
      <c r="BY152" s="234"/>
      <c r="BZ152" s="234"/>
      <c r="CA152" s="234"/>
      <c r="CB152" s="234"/>
      <c r="CC152" s="234"/>
      <c r="CD152" s="234"/>
      <c r="CE152" s="234"/>
      <c r="CF152" s="234"/>
      <c r="CG152" s="234"/>
      <c r="CH152" s="234"/>
      <c r="CI152" s="234"/>
      <c r="CJ152" s="234"/>
      <c r="CK152" s="234"/>
      <c r="CL152" s="234"/>
      <c r="CM152" s="234"/>
      <c r="CN152" s="234"/>
      <c r="CO152" s="234"/>
      <c r="CP152" s="234"/>
      <c r="CQ152" s="234"/>
      <c r="CR152" s="234"/>
      <c r="CS152" s="234"/>
      <c r="CT152" s="234"/>
      <c r="CU152" s="234"/>
      <c r="CV152" s="234"/>
      <c r="CW152" s="234"/>
      <c r="CX152" s="234"/>
      <c r="CY152" s="234"/>
      <c r="CZ152" s="234"/>
      <c r="DA152" s="234"/>
      <c r="DB152" s="234"/>
      <c r="DC152" s="234"/>
      <c r="DD152" s="234"/>
      <c r="DE152" s="234"/>
      <c r="DF152" s="234"/>
      <c r="DG152" s="234"/>
      <c r="DH152" s="234"/>
      <c r="DI152" s="234"/>
      <c r="DJ152" s="234"/>
      <c r="DK152" s="234"/>
      <c r="DL152" s="234"/>
      <c r="DM152" s="234"/>
      <c r="DN152" s="234"/>
      <c r="DO152" s="234"/>
      <c r="DP152" s="234"/>
      <c r="DQ152" s="234"/>
      <c r="DR152" s="234"/>
      <c r="DS152" s="234"/>
      <c r="DT152" s="234"/>
      <c r="DU152" s="234"/>
      <c r="DV152" s="234"/>
      <c r="DW152" s="234"/>
      <c r="DX152" s="234"/>
      <c r="DY152" s="234"/>
      <c r="DZ152" s="234"/>
      <c r="EA152" s="234"/>
    </row>
    <row r="153" spans="1:131" s="235" customFormat="1" ht="12.9">
      <c r="A153" s="236"/>
      <c r="B153" s="237"/>
      <c r="C153" s="238"/>
      <c r="D153" s="238"/>
      <c r="E153" s="238"/>
      <c r="F153" s="238"/>
      <c r="G153" s="236"/>
      <c r="H153" s="236"/>
      <c r="I153" s="236"/>
      <c r="J153" s="238"/>
      <c r="K153" s="238"/>
      <c r="L153" s="238"/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234"/>
      <c r="AW153" s="234"/>
      <c r="AX153" s="234"/>
      <c r="AY153" s="234"/>
      <c r="AZ153" s="234"/>
      <c r="BA153" s="234"/>
      <c r="BB153" s="234"/>
      <c r="BC153" s="234"/>
      <c r="BD153" s="234"/>
      <c r="BE153" s="234"/>
      <c r="BF153" s="234"/>
      <c r="BG153" s="234"/>
      <c r="BH153" s="234"/>
      <c r="BI153" s="234"/>
      <c r="BJ153" s="234"/>
      <c r="BK153" s="234"/>
      <c r="BL153" s="234"/>
      <c r="BM153" s="234"/>
      <c r="BN153" s="234"/>
      <c r="BO153" s="234"/>
      <c r="BP153" s="234"/>
      <c r="BQ153" s="234"/>
      <c r="BR153" s="234"/>
      <c r="BS153" s="234"/>
      <c r="BT153" s="234"/>
      <c r="BU153" s="234"/>
      <c r="BV153" s="234"/>
      <c r="BW153" s="234"/>
      <c r="BX153" s="234"/>
      <c r="BY153" s="234"/>
      <c r="BZ153" s="234"/>
      <c r="CA153" s="234"/>
      <c r="CB153" s="234"/>
      <c r="CC153" s="234"/>
      <c r="CD153" s="234"/>
      <c r="CE153" s="234"/>
      <c r="CF153" s="234"/>
      <c r="CG153" s="234"/>
      <c r="CH153" s="234"/>
      <c r="CI153" s="234"/>
      <c r="CJ153" s="234"/>
      <c r="CK153" s="234"/>
      <c r="CL153" s="234"/>
      <c r="CM153" s="234"/>
      <c r="CN153" s="234"/>
      <c r="CO153" s="234"/>
      <c r="CP153" s="234"/>
      <c r="CQ153" s="234"/>
      <c r="CR153" s="234"/>
      <c r="CS153" s="234"/>
      <c r="CT153" s="234"/>
      <c r="CU153" s="234"/>
      <c r="CV153" s="234"/>
      <c r="CW153" s="234"/>
      <c r="CX153" s="234"/>
      <c r="CY153" s="234"/>
      <c r="CZ153" s="234"/>
      <c r="DA153" s="234"/>
      <c r="DB153" s="234"/>
      <c r="DC153" s="234"/>
      <c r="DD153" s="234"/>
      <c r="DE153" s="234"/>
      <c r="DF153" s="234"/>
      <c r="DG153" s="234"/>
      <c r="DH153" s="234"/>
      <c r="DI153" s="234"/>
      <c r="DJ153" s="234"/>
      <c r="DK153" s="234"/>
      <c r="DL153" s="234"/>
      <c r="DM153" s="234"/>
      <c r="DN153" s="234"/>
      <c r="DO153" s="234"/>
      <c r="DP153" s="234"/>
      <c r="DQ153" s="234"/>
      <c r="DR153" s="234"/>
      <c r="DS153" s="234"/>
      <c r="DT153" s="234"/>
      <c r="DU153" s="234"/>
      <c r="DV153" s="234"/>
      <c r="DW153" s="234"/>
      <c r="DX153" s="234"/>
      <c r="DY153" s="234"/>
      <c r="DZ153" s="234"/>
      <c r="EA153" s="234"/>
    </row>
    <row r="154" spans="1:131" s="235" customFormat="1" ht="12.9">
      <c r="A154" s="236"/>
      <c r="B154" s="237"/>
      <c r="C154" s="238"/>
      <c r="D154" s="238"/>
      <c r="E154" s="238"/>
      <c r="F154" s="238"/>
      <c r="G154" s="236"/>
      <c r="H154" s="236"/>
      <c r="I154" s="236"/>
      <c r="J154" s="238"/>
      <c r="K154" s="238"/>
      <c r="L154" s="238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234"/>
      <c r="Y154" s="234"/>
      <c r="Z154" s="234"/>
      <c r="AA154" s="234"/>
      <c r="AB154" s="234"/>
      <c r="AC154" s="234"/>
      <c r="AD154" s="234"/>
      <c r="AE154" s="234"/>
      <c r="AF154" s="234"/>
      <c r="AG154" s="234"/>
      <c r="AH154" s="234"/>
      <c r="AI154" s="234"/>
      <c r="AJ154" s="234"/>
      <c r="AK154" s="234"/>
      <c r="AL154" s="234"/>
      <c r="AM154" s="234"/>
      <c r="AN154" s="234"/>
      <c r="AO154" s="234"/>
      <c r="AP154" s="234"/>
      <c r="AQ154" s="234"/>
      <c r="AR154" s="234"/>
      <c r="AS154" s="234"/>
      <c r="AT154" s="234"/>
      <c r="AU154" s="234"/>
      <c r="AV154" s="234"/>
      <c r="AW154" s="234"/>
      <c r="AX154" s="234"/>
      <c r="AY154" s="234"/>
      <c r="AZ154" s="234"/>
      <c r="BA154" s="234"/>
      <c r="BB154" s="234"/>
      <c r="BC154" s="234"/>
      <c r="BD154" s="234"/>
      <c r="BE154" s="234"/>
      <c r="BF154" s="234"/>
      <c r="BG154" s="234"/>
      <c r="BH154" s="234"/>
      <c r="BI154" s="234"/>
      <c r="BJ154" s="234"/>
      <c r="BK154" s="234"/>
      <c r="BL154" s="234"/>
      <c r="BM154" s="234"/>
      <c r="BN154" s="234"/>
      <c r="BO154" s="234"/>
      <c r="BP154" s="234"/>
      <c r="BQ154" s="234"/>
      <c r="BR154" s="234"/>
      <c r="BS154" s="234"/>
      <c r="BT154" s="234"/>
      <c r="BU154" s="234"/>
      <c r="BV154" s="234"/>
      <c r="BW154" s="234"/>
      <c r="BX154" s="234"/>
      <c r="BY154" s="234"/>
      <c r="BZ154" s="234"/>
      <c r="CA154" s="234"/>
      <c r="CB154" s="234"/>
      <c r="CC154" s="234"/>
      <c r="CD154" s="234"/>
      <c r="CE154" s="234"/>
      <c r="CF154" s="234"/>
      <c r="CG154" s="234"/>
      <c r="CH154" s="234"/>
      <c r="CI154" s="234"/>
      <c r="CJ154" s="234"/>
      <c r="CK154" s="234"/>
      <c r="CL154" s="234"/>
      <c r="CM154" s="234"/>
      <c r="CN154" s="234"/>
      <c r="CO154" s="234"/>
      <c r="CP154" s="234"/>
      <c r="CQ154" s="234"/>
      <c r="CR154" s="234"/>
      <c r="CS154" s="234"/>
      <c r="CT154" s="234"/>
      <c r="CU154" s="234"/>
      <c r="CV154" s="234"/>
      <c r="CW154" s="234"/>
      <c r="CX154" s="234"/>
      <c r="CY154" s="234"/>
      <c r="CZ154" s="234"/>
      <c r="DA154" s="234"/>
      <c r="DB154" s="234"/>
      <c r="DC154" s="234"/>
      <c r="DD154" s="234"/>
      <c r="DE154" s="234"/>
      <c r="DF154" s="234"/>
      <c r="DG154" s="234"/>
      <c r="DH154" s="234"/>
      <c r="DI154" s="234"/>
      <c r="DJ154" s="234"/>
      <c r="DK154" s="234"/>
      <c r="DL154" s="234"/>
      <c r="DM154" s="234"/>
      <c r="DN154" s="234"/>
      <c r="DO154" s="234"/>
      <c r="DP154" s="234"/>
      <c r="DQ154" s="234"/>
      <c r="DR154" s="234"/>
      <c r="DS154" s="234"/>
      <c r="DT154" s="234"/>
      <c r="DU154" s="234"/>
      <c r="DV154" s="234"/>
      <c r="DW154" s="234"/>
      <c r="DX154" s="234"/>
      <c r="DY154" s="234"/>
      <c r="DZ154" s="234"/>
      <c r="EA154" s="234"/>
    </row>
    <row r="155" spans="1:131" s="235" customFormat="1" ht="12.9">
      <c r="A155" s="236"/>
      <c r="B155" s="237"/>
      <c r="C155" s="238"/>
      <c r="D155" s="238"/>
      <c r="E155" s="238"/>
      <c r="F155" s="238"/>
      <c r="G155" s="236"/>
      <c r="H155" s="236"/>
      <c r="I155" s="236"/>
      <c r="J155" s="238"/>
      <c r="K155" s="238"/>
      <c r="L155" s="238"/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4"/>
      <c r="AF155" s="234"/>
      <c r="AG155" s="234"/>
      <c r="AH155" s="234"/>
      <c r="AI155" s="234"/>
      <c r="AJ155" s="234"/>
      <c r="AK155" s="234"/>
      <c r="AL155" s="234"/>
      <c r="AM155" s="234"/>
      <c r="AN155" s="234"/>
      <c r="AO155" s="234"/>
      <c r="AP155" s="234"/>
      <c r="AQ155" s="234"/>
      <c r="AR155" s="234"/>
      <c r="AS155" s="234"/>
      <c r="AT155" s="234"/>
      <c r="AU155" s="234"/>
      <c r="AV155" s="234"/>
      <c r="AW155" s="234"/>
      <c r="AX155" s="234"/>
      <c r="AY155" s="234"/>
      <c r="AZ155" s="234"/>
      <c r="BA155" s="234"/>
      <c r="BB155" s="234"/>
      <c r="BC155" s="234"/>
      <c r="BD155" s="234"/>
      <c r="BE155" s="234"/>
      <c r="BF155" s="234"/>
      <c r="BG155" s="234"/>
      <c r="BH155" s="234"/>
      <c r="BI155" s="234"/>
      <c r="BJ155" s="234"/>
      <c r="BK155" s="234"/>
      <c r="BL155" s="234"/>
      <c r="BM155" s="234"/>
      <c r="BN155" s="234"/>
      <c r="BO155" s="234"/>
      <c r="BP155" s="234"/>
      <c r="BQ155" s="234"/>
      <c r="BR155" s="234"/>
      <c r="BS155" s="234"/>
      <c r="BT155" s="234"/>
      <c r="BU155" s="234"/>
      <c r="BV155" s="234"/>
      <c r="BW155" s="234"/>
      <c r="BX155" s="234"/>
      <c r="BY155" s="234"/>
      <c r="BZ155" s="234"/>
      <c r="CA155" s="234"/>
      <c r="CB155" s="234"/>
      <c r="CC155" s="234"/>
      <c r="CD155" s="234"/>
      <c r="CE155" s="234"/>
      <c r="CF155" s="234"/>
      <c r="CG155" s="234"/>
      <c r="CH155" s="234"/>
      <c r="CI155" s="234"/>
      <c r="CJ155" s="234"/>
      <c r="CK155" s="234"/>
      <c r="CL155" s="234"/>
      <c r="CM155" s="234"/>
      <c r="CN155" s="234"/>
      <c r="CO155" s="234"/>
      <c r="CP155" s="234"/>
      <c r="CQ155" s="234"/>
      <c r="CR155" s="234"/>
      <c r="CS155" s="234"/>
      <c r="CT155" s="234"/>
      <c r="CU155" s="234"/>
      <c r="CV155" s="234"/>
      <c r="CW155" s="234"/>
      <c r="CX155" s="234"/>
      <c r="CY155" s="234"/>
      <c r="CZ155" s="234"/>
      <c r="DA155" s="234"/>
      <c r="DB155" s="234"/>
      <c r="DC155" s="234"/>
      <c r="DD155" s="234"/>
      <c r="DE155" s="234"/>
      <c r="DF155" s="234"/>
      <c r="DG155" s="234"/>
      <c r="DH155" s="234"/>
      <c r="DI155" s="234"/>
      <c r="DJ155" s="234"/>
      <c r="DK155" s="234"/>
      <c r="DL155" s="234"/>
      <c r="DM155" s="234"/>
      <c r="DN155" s="234"/>
      <c r="DO155" s="234"/>
      <c r="DP155" s="234"/>
      <c r="DQ155" s="234"/>
      <c r="DR155" s="234"/>
      <c r="DS155" s="234"/>
      <c r="DT155" s="234"/>
      <c r="DU155" s="234"/>
      <c r="DV155" s="234"/>
      <c r="DW155" s="234"/>
      <c r="DX155" s="234"/>
      <c r="DY155" s="234"/>
      <c r="DZ155" s="234"/>
      <c r="EA155" s="234"/>
    </row>
    <row r="156" spans="1:131" s="235" customFormat="1" ht="12.9">
      <c r="A156" s="236"/>
      <c r="B156" s="237"/>
      <c r="C156" s="238"/>
      <c r="D156" s="238"/>
      <c r="E156" s="238"/>
      <c r="F156" s="238"/>
      <c r="G156" s="236"/>
      <c r="H156" s="236"/>
      <c r="I156" s="236"/>
      <c r="J156" s="238"/>
      <c r="K156" s="238"/>
      <c r="L156" s="238"/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4"/>
      <c r="Y156" s="234"/>
      <c r="Z156" s="234"/>
      <c r="AA156" s="234"/>
      <c r="AB156" s="234"/>
      <c r="AC156" s="234"/>
      <c r="AD156" s="234"/>
      <c r="AE156" s="234"/>
      <c r="AF156" s="234"/>
      <c r="AG156" s="234"/>
      <c r="AH156" s="234"/>
      <c r="AI156" s="234"/>
      <c r="AJ156" s="234"/>
      <c r="AK156" s="234"/>
      <c r="AL156" s="234"/>
      <c r="AM156" s="234"/>
      <c r="AN156" s="234"/>
      <c r="AO156" s="234"/>
      <c r="AP156" s="234"/>
      <c r="AQ156" s="234"/>
      <c r="AR156" s="234"/>
      <c r="AS156" s="234"/>
      <c r="AT156" s="234"/>
      <c r="AU156" s="234"/>
      <c r="AV156" s="234"/>
      <c r="AW156" s="234"/>
      <c r="AX156" s="234"/>
      <c r="AY156" s="234"/>
      <c r="AZ156" s="234"/>
      <c r="BA156" s="234"/>
      <c r="BB156" s="234"/>
      <c r="BC156" s="234"/>
      <c r="BD156" s="234"/>
      <c r="BE156" s="234"/>
      <c r="BF156" s="234"/>
      <c r="BG156" s="234"/>
      <c r="BH156" s="234"/>
      <c r="BI156" s="234"/>
      <c r="BJ156" s="234"/>
      <c r="BK156" s="234"/>
      <c r="BL156" s="234"/>
      <c r="BM156" s="234"/>
      <c r="BN156" s="234"/>
      <c r="BO156" s="234"/>
      <c r="BP156" s="234"/>
      <c r="BQ156" s="234"/>
      <c r="BR156" s="234"/>
      <c r="BS156" s="234"/>
      <c r="BT156" s="234"/>
      <c r="BU156" s="234"/>
      <c r="BV156" s="234"/>
      <c r="BW156" s="234"/>
      <c r="BX156" s="234"/>
      <c r="BY156" s="234"/>
      <c r="BZ156" s="234"/>
      <c r="CA156" s="234"/>
      <c r="CB156" s="234"/>
      <c r="CC156" s="234"/>
      <c r="CD156" s="234"/>
      <c r="CE156" s="234"/>
      <c r="CF156" s="234"/>
      <c r="CG156" s="234"/>
      <c r="CH156" s="234"/>
      <c r="CI156" s="234"/>
      <c r="CJ156" s="234"/>
      <c r="CK156" s="234"/>
      <c r="CL156" s="234"/>
      <c r="CM156" s="234"/>
      <c r="CN156" s="234"/>
      <c r="CO156" s="234"/>
      <c r="CP156" s="234"/>
      <c r="CQ156" s="234"/>
      <c r="CR156" s="234"/>
      <c r="CS156" s="234"/>
      <c r="CT156" s="234"/>
      <c r="CU156" s="234"/>
      <c r="CV156" s="234"/>
      <c r="CW156" s="234"/>
      <c r="CX156" s="234"/>
      <c r="CY156" s="234"/>
      <c r="CZ156" s="234"/>
      <c r="DA156" s="234"/>
      <c r="DB156" s="234"/>
      <c r="DC156" s="234"/>
      <c r="DD156" s="234"/>
      <c r="DE156" s="234"/>
      <c r="DF156" s="234"/>
      <c r="DG156" s="234"/>
      <c r="DH156" s="234"/>
      <c r="DI156" s="234"/>
      <c r="DJ156" s="234"/>
      <c r="DK156" s="234"/>
      <c r="DL156" s="234"/>
      <c r="DM156" s="234"/>
      <c r="DN156" s="234"/>
      <c r="DO156" s="234"/>
      <c r="DP156" s="234"/>
      <c r="DQ156" s="234"/>
      <c r="DR156" s="234"/>
      <c r="DS156" s="234"/>
      <c r="DT156" s="234"/>
      <c r="DU156" s="234"/>
      <c r="DV156" s="234"/>
      <c r="DW156" s="234"/>
      <c r="DX156" s="234"/>
      <c r="DY156" s="234"/>
      <c r="DZ156" s="234"/>
      <c r="EA156" s="234"/>
    </row>
    <row r="157" spans="1:131" s="235" customFormat="1" ht="12.9">
      <c r="A157" s="236"/>
      <c r="B157" s="237"/>
      <c r="C157" s="238"/>
      <c r="D157" s="238"/>
      <c r="E157" s="238"/>
      <c r="F157" s="238"/>
      <c r="G157" s="236"/>
      <c r="H157" s="236"/>
      <c r="I157" s="236"/>
      <c r="J157" s="238"/>
      <c r="K157" s="238"/>
      <c r="L157" s="238"/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4"/>
      <c r="Y157" s="234"/>
      <c r="Z157" s="234"/>
      <c r="AA157" s="234"/>
      <c r="AB157" s="234"/>
      <c r="AC157" s="234"/>
      <c r="AD157" s="234"/>
      <c r="AE157" s="234"/>
      <c r="AF157" s="234"/>
      <c r="AG157" s="234"/>
      <c r="AH157" s="234"/>
      <c r="AI157" s="234"/>
      <c r="AJ157" s="234"/>
      <c r="AK157" s="234"/>
      <c r="AL157" s="234"/>
      <c r="AM157" s="234"/>
      <c r="AN157" s="234"/>
      <c r="AO157" s="234"/>
      <c r="AP157" s="234"/>
      <c r="AQ157" s="234"/>
      <c r="AR157" s="234"/>
      <c r="AS157" s="234"/>
      <c r="AT157" s="234"/>
      <c r="AU157" s="234"/>
      <c r="AV157" s="234"/>
      <c r="AW157" s="234"/>
      <c r="AX157" s="234"/>
      <c r="AY157" s="234"/>
      <c r="AZ157" s="234"/>
      <c r="BA157" s="234"/>
      <c r="BB157" s="234"/>
      <c r="BC157" s="234"/>
      <c r="BD157" s="234"/>
      <c r="BE157" s="234"/>
      <c r="BF157" s="234"/>
      <c r="BG157" s="234"/>
      <c r="BH157" s="234"/>
      <c r="BI157" s="234"/>
      <c r="BJ157" s="234"/>
      <c r="BK157" s="234"/>
      <c r="BL157" s="234"/>
      <c r="BM157" s="234"/>
      <c r="BN157" s="234"/>
      <c r="BO157" s="234"/>
      <c r="BP157" s="234"/>
      <c r="BQ157" s="234"/>
      <c r="BR157" s="234"/>
      <c r="BS157" s="234"/>
      <c r="BT157" s="234"/>
      <c r="BU157" s="234"/>
      <c r="BV157" s="234"/>
      <c r="BW157" s="234"/>
      <c r="BX157" s="234"/>
      <c r="BY157" s="234"/>
      <c r="BZ157" s="234"/>
      <c r="CA157" s="234"/>
      <c r="CB157" s="234"/>
      <c r="CC157" s="234"/>
      <c r="CD157" s="234"/>
      <c r="CE157" s="234"/>
      <c r="CF157" s="234"/>
      <c r="CG157" s="234"/>
      <c r="CH157" s="234"/>
      <c r="CI157" s="234"/>
      <c r="CJ157" s="234"/>
      <c r="CK157" s="234"/>
      <c r="CL157" s="234"/>
      <c r="CM157" s="234"/>
      <c r="CN157" s="234"/>
      <c r="CO157" s="234"/>
      <c r="CP157" s="234"/>
      <c r="CQ157" s="234"/>
      <c r="CR157" s="234"/>
      <c r="CS157" s="234"/>
      <c r="CT157" s="234"/>
      <c r="CU157" s="234"/>
      <c r="CV157" s="234"/>
      <c r="CW157" s="234"/>
      <c r="CX157" s="234"/>
      <c r="CY157" s="234"/>
      <c r="CZ157" s="234"/>
      <c r="DA157" s="234"/>
      <c r="DB157" s="234"/>
      <c r="DC157" s="234"/>
      <c r="DD157" s="234"/>
      <c r="DE157" s="234"/>
      <c r="DF157" s="234"/>
      <c r="DG157" s="234"/>
      <c r="DH157" s="234"/>
      <c r="DI157" s="234"/>
      <c r="DJ157" s="234"/>
      <c r="DK157" s="234"/>
      <c r="DL157" s="234"/>
      <c r="DM157" s="234"/>
      <c r="DN157" s="234"/>
      <c r="DO157" s="234"/>
      <c r="DP157" s="234"/>
      <c r="DQ157" s="234"/>
      <c r="DR157" s="234"/>
      <c r="DS157" s="234"/>
      <c r="DT157" s="234"/>
      <c r="DU157" s="234"/>
      <c r="DV157" s="234"/>
      <c r="DW157" s="234"/>
      <c r="DX157" s="234"/>
      <c r="DY157" s="234"/>
      <c r="DZ157" s="234"/>
      <c r="EA157" s="234"/>
    </row>
    <row r="158" spans="1:131" s="235" customFormat="1" ht="12.9">
      <c r="A158" s="236"/>
      <c r="B158" s="237"/>
      <c r="C158" s="238"/>
      <c r="D158" s="238"/>
      <c r="E158" s="238"/>
      <c r="F158" s="238"/>
      <c r="G158" s="236"/>
      <c r="H158" s="236"/>
      <c r="I158" s="236"/>
      <c r="J158" s="238"/>
      <c r="K158" s="238"/>
      <c r="L158" s="238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34"/>
      <c r="AF158" s="234"/>
      <c r="AG158" s="234"/>
      <c r="AH158" s="234"/>
      <c r="AI158" s="234"/>
      <c r="AJ158" s="234"/>
      <c r="AK158" s="234"/>
      <c r="AL158" s="234"/>
      <c r="AM158" s="234"/>
      <c r="AN158" s="234"/>
      <c r="AO158" s="234"/>
      <c r="AP158" s="234"/>
      <c r="AQ158" s="234"/>
      <c r="AR158" s="234"/>
      <c r="AS158" s="234"/>
      <c r="AT158" s="234"/>
      <c r="AU158" s="234"/>
      <c r="AV158" s="234"/>
      <c r="AW158" s="234"/>
      <c r="AX158" s="234"/>
      <c r="AY158" s="234"/>
      <c r="AZ158" s="234"/>
      <c r="BA158" s="234"/>
      <c r="BB158" s="234"/>
      <c r="BC158" s="234"/>
      <c r="BD158" s="234"/>
      <c r="BE158" s="234"/>
      <c r="BF158" s="234"/>
      <c r="BG158" s="234"/>
      <c r="BH158" s="234"/>
      <c r="BI158" s="234"/>
      <c r="BJ158" s="234"/>
      <c r="BK158" s="234"/>
      <c r="BL158" s="234"/>
      <c r="BM158" s="234"/>
      <c r="BN158" s="234"/>
      <c r="BO158" s="234"/>
      <c r="BP158" s="234"/>
      <c r="BQ158" s="234"/>
      <c r="BR158" s="234"/>
      <c r="BS158" s="234"/>
      <c r="BT158" s="234"/>
      <c r="BU158" s="234"/>
      <c r="BV158" s="234"/>
      <c r="BW158" s="234"/>
      <c r="BX158" s="234"/>
      <c r="BY158" s="234"/>
      <c r="BZ158" s="234"/>
      <c r="CA158" s="234"/>
      <c r="CB158" s="234"/>
      <c r="CC158" s="234"/>
      <c r="CD158" s="234"/>
      <c r="CE158" s="234"/>
      <c r="CF158" s="234"/>
      <c r="CG158" s="234"/>
      <c r="CH158" s="234"/>
      <c r="CI158" s="234"/>
      <c r="CJ158" s="234"/>
      <c r="CK158" s="234"/>
      <c r="CL158" s="234"/>
      <c r="CM158" s="234"/>
      <c r="CN158" s="234"/>
      <c r="CO158" s="234"/>
      <c r="CP158" s="234"/>
      <c r="CQ158" s="234"/>
      <c r="CR158" s="234"/>
      <c r="CS158" s="234"/>
      <c r="CT158" s="234"/>
      <c r="CU158" s="234"/>
      <c r="CV158" s="234"/>
      <c r="CW158" s="234"/>
      <c r="CX158" s="234"/>
      <c r="CY158" s="234"/>
      <c r="CZ158" s="234"/>
      <c r="DA158" s="234"/>
      <c r="DB158" s="234"/>
      <c r="DC158" s="234"/>
      <c r="DD158" s="234"/>
      <c r="DE158" s="234"/>
      <c r="DF158" s="234"/>
      <c r="DG158" s="234"/>
      <c r="DH158" s="234"/>
      <c r="DI158" s="234"/>
      <c r="DJ158" s="234"/>
      <c r="DK158" s="234"/>
      <c r="DL158" s="234"/>
      <c r="DM158" s="234"/>
      <c r="DN158" s="234"/>
      <c r="DO158" s="234"/>
      <c r="DP158" s="234"/>
      <c r="DQ158" s="234"/>
      <c r="DR158" s="234"/>
      <c r="DS158" s="234"/>
      <c r="DT158" s="234"/>
      <c r="DU158" s="234"/>
      <c r="DV158" s="234"/>
      <c r="DW158" s="234"/>
      <c r="DX158" s="234"/>
      <c r="DY158" s="234"/>
      <c r="DZ158" s="234"/>
      <c r="EA158" s="234"/>
    </row>
    <row r="159" spans="1:131" s="235" customFormat="1" ht="12.9">
      <c r="A159" s="236"/>
      <c r="B159" s="237"/>
      <c r="C159" s="238"/>
      <c r="D159" s="238"/>
      <c r="E159" s="238"/>
      <c r="F159" s="238"/>
      <c r="G159" s="236"/>
      <c r="H159" s="236"/>
      <c r="I159" s="236"/>
      <c r="J159" s="238"/>
      <c r="K159" s="238"/>
      <c r="L159" s="238"/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4"/>
      <c r="Y159" s="234"/>
      <c r="Z159" s="234"/>
      <c r="AA159" s="234"/>
      <c r="AB159" s="234"/>
      <c r="AC159" s="234"/>
      <c r="AD159" s="234"/>
      <c r="AE159" s="234"/>
      <c r="AF159" s="234"/>
      <c r="AG159" s="234"/>
      <c r="AH159" s="234"/>
      <c r="AI159" s="234"/>
      <c r="AJ159" s="234"/>
      <c r="AK159" s="234"/>
      <c r="AL159" s="234"/>
      <c r="AM159" s="234"/>
      <c r="AN159" s="234"/>
      <c r="AO159" s="234"/>
      <c r="AP159" s="234"/>
      <c r="AQ159" s="234"/>
      <c r="AR159" s="234"/>
      <c r="AS159" s="234"/>
      <c r="AT159" s="234"/>
      <c r="AU159" s="234"/>
      <c r="AV159" s="234"/>
      <c r="AW159" s="234"/>
      <c r="AX159" s="234"/>
      <c r="AY159" s="234"/>
      <c r="AZ159" s="234"/>
      <c r="BA159" s="234"/>
      <c r="BB159" s="234"/>
      <c r="BC159" s="234"/>
      <c r="BD159" s="234"/>
      <c r="BE159" s="234"/>
      <c r="BF159" s="234"/>
      <c r="BG159" s="234"/>
      <c r="BH159" s="234"/>
      <c r="BI159" s="234"/>
      <c r="BJ159" s="234"/>
      <c r="BK159" s="234"/>
      <c r="BL159" s="234"/>
      <c r="BM159" s="234"/>
      <c r="BN159" s="234"/>
      <c r="BO159" s="234"/>
      <c r="BP159" s="234"/>
      <c r="BQ159" s="234"/>
      <c r="BR159" s="234"/>
      <c r="BS159" s="234"/>
      <c r="BT159" s="234"/>
      <c r="BU159" s="234"/>
      <c r="BV159" s="234"/>
      <c r="BW159" s="234"/>
      <c r="BX159" s="234"/>
      <c r="BY159" s="234"/>
      <c r="BZ159" s="234"/>
      <c r="CA159" s="234"/>
      <c r="CB159" s="234"/>
      <c r="CC159" s="234"/>
      <c r="CD159" s="234"/>
      <c r="CE159" s="234"/>
      <c r="CF159" s="234"/>
      <c r="CG159" s="234"/>
      <c r="CH159" s="234"/>
      <c r="CI159" s="234"/>
      <c r="CJ159" s="234"/>
      <c r="CK159" s="234"/>
      <c r="CL159" s="234"/>
      <c r="CM159" s="234"/>
      <c r="CN159" s="234"/>
      <c r="CO159" s="234"/>
      <c r="CP159" s="234"/>
      <c r="CQ159" s="234"/>
      <c r="CR159" s="234"/>
      <c r="CS159" s="234"/>
      <c r="CT159" s="234"/>
      <c r="CU159" s="234"/>
      <c r="CV159" s="234"/>
      <c r="CW159" s="234"/>
      <c r="CX159" s="234"/>
      <c r="CY159" s="234"/>
      <c r="CZ159" s="234"/>
      <c r="DA159" s="234"/>
      <c r="DB159" s="234"/>
      <c r="DC159" s="234"/>
      <c r="DD159" s="234"/>
      <c r="DE159" s="234"/>
      <c r="DF159" s="234"/>
      <c r="DG159" s="234"/>
      <c r="DH159" s="234"/>
      <c r="DI159" s="234"/>
      <c r="DJ159" s="234"/>
      <c r="DK159" s="234"/>
      <c r="DL159" s="234"/>
      <c r="DM159" s="234"/>
      <c r="DN159" s="234"/>
      <c r="DO159" s="234"/>
      <c r="DP159" s="234"/>
      <c r="DQ159" s="234"/>
      <c r="DR159" s="234"/>
      <c r="DS159" s="234"/>
      <c r="DT159" s="234"/>
      <c r="DU159" s="234"/>
      <c r="DV159" s="234"/>
      <c r="DW159" s="234"/>
      <c r="DX159" s="234"/>
      <c r="DY159" s="234"/>
      <c r="DZ159" s="234"/>
      <c r="EA159" s="234"/>
    </row>
    <row r="160" spans="1:131" s="235" customFormat="1" ht="12.9">
      <c r="A160" s="236"/>
      <c r="B160" s="237"/>
      <c r="C160" s="238"/>
      <c r="D160" s="238"/>
      <c r="E160" s="238"/>
      <c r="F160" s="238"/>
      <c r="G160" s="236"/>
      <c r="H160" s="236"/>
      <c r="I160" s="236"/>
      <c r="J160" s="238"/>
      <c r="K160" s="238"/>
      <c r="L160" s="238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34"/>
      <c r="AF160" s="234"/>
      <c r="AG160" s="234"/>
      <c r="AH160" s="234"/>
      <c r="AI160" s="234"/>
      <c r="AJ160" s="234"/>
      <c r="AK160" s="234"/>
      <c r="AL160" s="234"/>
      <c r="AM160" s="234"/>
      <c r="AN160" s="234"/>
      <c r="AO160" s="234"/>
      <c r="AP160" s="234"/>
      <c r="AQ160" s="234"/>
      <c r="AR160" s="234"/>
      <c r="AS160" s="234"/>
      <c r="AT160" s="234"/>
      <c r="AU160" s="234"/>
      <c r="AV160" s="234"/>
      <c r="AW160" s="234"/>
      <c r="AX160" s="234"/>
      <c r="AY160" s="234"/>
      <c r="AZ160" s="234"/>
      <c r="BA160" s="234"/>
      <c r="BB160" s="234"/>
      <c r="BC160" s="234"/>
      <c r="BD160" s="234"/>
      <c r="BE160" s="234"/>
      <c r="BF160" s="234"/>
      <c r="BG160" s="234"/>
      <c r="BH160" s="234"/>
      <c r="BI160" s="234"/>
      <c r="BJ160" s="234"/>
      <c r="BK160" s="234"/>
      <c r="BL160" s="234"/>
      <c r="BM160" s="234"/>
      <c r="BN160" s="234"/>
      <c r="BO160" s="234"/>
      <c r="BP160" s="234"/>
      <c r="BQ160" s="234"/>
      <c r="BR160" s="234"/>
      <c r="BS160" s="234"/>
      <c r="BT160" s="234"/>
      <c r="BU160" s="234"/>
      <c r="BV160" s="234"/>
      <c r="BW160" s="234"/>
      <c r="BX160" s="234"/>
      <c r="BY160" s="234"/>
      <c r="BZ160" s="234"/>
      <c r="CA160" s="234"/>
      <c r="CB160" s="234"/>
      <c r="CC160" s="234"/>
      <c r="CD160" s="234"/>
      <c r="CE160" s="234"/>
      <c r="CF160" s="234"/>
      <c r="CG160" s="234"/>
      <c r="CH160" s="234"/>
      <c r="CI160" s="234"/>
      <c r="CJ160" s="234"/>
      <c r="CK160" s="234"/>
      <c r="CL160" s="234"/>
      <c r="CM160" s="234"/>
      <c r="CN160" s="234"/>
      <c r="CO160" s="234"/>
      <c r="CP160" s="234"/>
      <c r="CQ160" s="234"/>
      <c r="CR160" s="234"/>
      <c r="CS160" s="234"/>
      <c r="CT160" s="234"/>
      <c r="CU160" s="234"/>
      <c r="CV160" s="234"/>
      <c r="CW160" s="234"/>
      <c r="CX160" s="234"/>
      <c r="CY160" s="234"/>
      <c r="CZ160" s="234"/>
      <c r="DA160" s="234"/>
      <c r="DB160" s="234"/>
      <c r="DC160" s="234"/>
      <c r="DD160" s="234"/>
      <c r="DE160" s="234"/>
      <c r="DF160" s="234"/>
      <c r="DG160" s="234"/>
      <c r="DH160" s="234"/>
      <c r="DI160" s="234"/>
      <c r="DJ160" s="234"/>
      <c r="DK160" s="234"/>
      <c r="DL160" s="234"/>
      <c r="DM160" s="234"/>
      <c r="DN160" s="234"/>
      <c r="DO160" s="234"/>
      <c r="DP160" s="234"/>
      <c r="DQ160" s="234"/>
      <c r="DR160" s="234"/>
      <c r="DS160" s="234"/>
      <c r="DT160" s="234"/>
      <c r="DU160" s="234"/>
      <c r="DV160" s="234"/>
      <c r="DW160" s="234"/>
      <c r="DX160" s="234"/>
      <c r="DY160" s="234"/>
      <c r="DZ160" s="234"/>
      <c r="EA160" s="234"/>
    </row>
    <row r="161" spans="1:131" s="235" customFormat="1" ht="12.9">
      <c r="A161" s="236"/>
      <c r="B161" s="237"/>
      <c r="C161" s="238"/>
      <c r="D161" s="238"/>
      <c r="E161" s="238"/>
      <c r="F161" s="238"/>
      <c r="G161" s="236"/>
      <c r="H161" s="236"/>
      <c r="I161" s="236"/>
      <c r="J161" s="238"/>
      <c r="K161" s="238"/>
      <c r="L161" s="238"/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4"/>
      <c r="Y161" s="234"/>
      <c r="Z161" s="234"/>
      <c r="AA161" s="234"/>
      <c r="AB161" s="234"/>
      <c r="AC161" s="234"/>
      <c r="AD161" s="234"/>
      <c r="AE161" s="234"/>
      <c r="AF161" s="234"/>
      <c r="AG161" s="234"/>
      <c r="AH161" s="234"/>
      <c r="AI161" s="234"/>
      <c r="AJ161" s="234"/>
      <c r="AK161" s="234"/>
      <c r="AL161" s="234"/>
      <c r="AM161" s="234"/>
      <c r="AN161" s="234"/>
      <c r="AO161" s="234"/>
      <c r="AP161" s="234"/>
      <c r="AQ161" s="234"/>
      <c r="AR161" s="234"/>
      <c r="AS161" s="234"/>
      <c r="AT161" s="234"/>
      <c r="AU161" s="234"/>
      <c r="AV161" s="234"/>
      <c r="AW161" s="234"/>
      <c r="AX161" s="234"/>
      <c r="AY161" s="234"/>
      <c r="AZ161" s="234"/>
      <c r="BA161" s="234"/>
      <c r="BB161" s="234"/>
      <c r="BC161" s="234"/>
      <c r="BD161" s="234"/>
      <c r="BE161" s="234"/>
      <c r="BF161" s="234"/>
      <c r="BG161" s="234"/>
      <c r="BH161" s="234"/>
      <c r="BI161" s="234"/>
      <c r="BJ161" s="234"/>
      <c r="BK161" s="234"/>
      <c r="BL161" s="234"/>
      <c r="BM161" s="234"/>
      <c r="BN161" s="234"/>
      <c r="BO161" s="234"/>
      <c r="BP161" s="234"/>
      <c r="BQ161" s="234"/>
      <c r="BR161" s="234"/>
      <c r="BS161" s="234"/>
      <c r="BT161" s="234"/>
      <c r="BU161" s="234"/>
      <c r="BV161" s="234"/>
      <c r="BW161" s="234"/>
      <c r="BX161" s="234"/>
      <c r="BY161" s="234"/>
      <c r="BZ161" s="234"/>
      <c r="CA161" s="234"/>
      <c r="CB161" s="234"/>
      <c r="CC161" s="234"/>
      <c r="CD161" s="234"/>
      <c r="CE161" s="234"/>
      <c r="CF161" s="234"/>
      <c r="CG161" s="234"/>
      <c r="CH161" s="234"/>
      <c r="CI161" s="234"/>
      <c r="CJ161" s="234"/>
      <c r="CK161" s="234"/>
      <c r="CL161" s="234"/>
      <c r="CM161" s="234"/>
      <c r="CN161" s="234"/>
      <c r="CO161" s="234"/>
      <c r="CP161" s="234"/>
      <c r="CQ161" s="234"/>
      <c r="CR161" s="234"/>
      <c r="CS161" s="234"/>
      <c r="CT161" s="234"/>
      <c r="CU161" s="234"/>
      <c r="CV161" s="234"/>
      <c r="CW161" s="234"/>
      <c r="CX161" s="234"/>
      <c r="CY161" s="234"/>
      <c r="CZ161" s="234"/>
      <c r="DA161" s="234"/>
      <c r="DB161" s="234"/>
      <c r="DC161" s="234"/>
      <c r="DD161" s="234"/>
      <c r="DE161" s="234"/>
      <c r="DF161" s="234"/>
      <c r="DG161" s="234"/>
      <c r="DH161" s="234"/>
      <c r="DI161" s="234"/>
      <c r="DJ161" s="234"/>
      <c r="DK161" s="234"/>
      <c r="DL161" s="234"/>
      <c r="DM161" s="234"/>
      <c r="DN161" s="234"/>
      <c r="DO161" s="234"/>
      <c r="DP161" s="234"/>
      <c r="DQ161" s="234"/>
      <c r="DR161" s="234"/>
      <c r="DS161" s="234"/>
      <c r="DT161" s="234"/>
      <c r="DU161" s="234"/>
      <c r="DV161" s="234"/>
      <c r="DW161" s="234"/>
      <c r="DX161" s="234"/>
      <c r="DY161" s="234"/>
      <c r="DZ161" s="234"/>
      <c r="EA161" s="234"/>
    </row>
    <row r="162" spans="1:131" s="235" customFormat="1" ht="12.9">
      <c r="A162" s="236"/>
      <c r="B162" s="237"/>
      <c r="C162" s="238"/>
      <c r="D162" s="238"/>
      <c r="E162" s="238"/>
      <c r="F162" s="238"/>
      <c r="G162" s="236"/>
      <c r="H162" s="236"/>
      <c r="I162" s="236"/>
      <c r="J162" s="238"/>
      <c r="K162" s="238"/>
      <c r="L162" s="238"/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X162" s="234"/>
      <c r="Y162" s="234"/>
      <c r="Z162" s="234"/>
      <c r="AA162" s="234"/>
      <c r="AB162" s="234"/>
      <c r="AC162" s="234"/>
      <c r="AD162" s="234"/>
      <c r="AE162" s="234"/>
      <c r="AF162" s="234"/>
      <c r="AG162" s="234"/>
      <c r="AH162" s="234"/>
      <c r="AI162" s="234"/>
      <c r="AJ162" s="234"/>
      <c r="AK162" s="234"/>
      <c r="AL162" s="234"/>
      <c r="AM162" s="234"/>
      <c r="AN162" s="234"/>
      <c r="AO162" s="234"/>
      <c r="AP162" s="234"/>
      <c r="AQ162" s="234"/>
      <c r="AR162" s="234"/>
      <c r="AS162" s="234"/>
      <c r="AT162" s="234"/>
      <c r="AU162" s="234"/>
      <c r="AV162" s="234"/>
      <c r="AW162" s="234"/>
      <c r="AX162" s="234"/>
      <c r="AY162" s="234"/>
      <c r="AZ162" s="234"/>
      <c r="BA162" s="234"/>
      <c r="BB162" s="234"/>
      <c r="BC162" s="234"/>
      <c r="BD162" s="234"/>
      <c r="BE162" s="234"/>
      <c r="BF162" s="234"/>
      <c r="BG162" s="234"/>
      <c r="BH162" s="234"/>
      <c r="BI162" s="234"/>
      <c r="BJ162" s="234"/>
      <c r="BK162" s="234"/>
      <c r="BL162" s="234"/>
      <c r="BM162" s="234"/>
      <c r="BN162" s="234"/>
      <c r="BO162" s="234"/>
      <c r="BP162" s="234"/>
      <c r="BQ162" s="234"/>
      <c r="BR162" s="234"/>
      <c r="BS162" s="234"/>
      <c r="BT162" s="234"/>
      <c r="BU162" s="234"/>
      <c r="BV162" s="234"/>
      <c r="BW162" s="234"/>
      <c r="BX162" s="234"/>
      <c r="BY162" s="234"/>
      <c r="BZ162" s="234"/>
      <c r="CA162" s="234"/>
      <c r="CB162" s="234"/>
      <c r="CC162" s="234"/>
      <c r="CD162" s="234"/>
      <c r="CE162" s="234"/>
      <c r="CF162" s="234"/>
      <c r="CG162" s="234"/>
      <c r="CH162" s="234"/>
      <c r="CI162" s="234"/>
      <c r="CJ162" s="234"/>
      <c r="CK162" s="234"/>
      <c r="CL162" s="234"/>
      <c r="CM162" s="234"/>
      <c r="CN162" s="234"/>
      <c r="CO162" s="234"/>
      <c r="CP162" s="234"/>
      <c r="CQ162" s="234"/>
      <c r="CR162" s="234"/>
      <c r="CS162" s="234"/>
      <c r="CT162" s="234"/>
      <c r="CU162" s="234"/>
      <c r="CV162" s="234"/>
      <c r="CW162" s="234"/>
      <c r="CX162" s="234"/>
      <c r="CY162" s="234"/>
      <c r="CZ162" s="234"/>
      <c r="DA162" s="234"/>
      <c r="DB162" s="234"/>
      <c r="DC162" s="234"/>
      <c r="DD162" s="234"/>
      <c r="DE162" s="234"/>
      <c r="DF162" s="234"/>
      <c r="DG162" s="234"/>
      <c r="DH162" s="234"/>
      <c r="DI162" s="234"/>
      <c r="DJ162" s="234"/>
      <c r="DK162" s="234"/>
      <c r="DL162" s="234"/>
      <c r="DM162" s="234"/>
      <c r="DN162" s="234"/>
      <c r="DO162" s="234"/>
      <c r="DP162" s="234"/>
      <c r="DQ162" s="234"/>
      <c r="DR162" s="234"/>
      <c r="DS162" s="234"/>
      <c r="DT162" s="234"/>
      <c r="DU162" s="234"/>
      <c r="DV162" s="234"/>
      <c r="DW162" s="234"/>
      <c r="DX162" s="234"/>
      <c r="DY162" s="234"/>
      <c r="DZ162" s="234"/>
      <c r="EA162" s="234"/>
    </row>
    <row r="163" spans="1:131" s="235" customFormat="1" ht="12.9">
      <c r="A163" s="236"/>
      <c r="B163" s="237"/>
      <c r="C163" s="238"/>
      <c r="D163" s="238"/>
      <c r="E163" s="238"/>
      <c r="F163" s="238"/>
      <c r="G163" s="236"/>
      <c r="H163" s="236"/>
      <c r="I163" s="236"/>
      <c r="J163" s="238"/>
      <c r="K163" s="238"/>
      <c r="L163" s="238"/>
      <c r="M163" s="234"/>
      <c r="N163" s="234"/>
      <c r="O163" s="234"/>
      <c r="P163" s="234"/>
      <c r="Q163" s="234"/>
      <c r="R163" s="234"/>
      <c r="S163" s="234"/>
      <c r="T163" s="234"/>
      <c r="U163" s="234"/>
      <c r="V163" s="234"/>
      <c r="W163" s="234"/>
      <c r="X163" s="234"/>
      <c r="Y163" s="234"/>
      <c r="Z163" s="234"/>
      <c r="AA163" s="234"/>
      <c r="AB163" s="234"/>
      <c r="AC163" s="234"/>
      <c r="AD163" s="234"/>
      <c r="AE163" s="234"/>
      <c r="AF163" s="234"/>
      <c r="AG163" s="234"/>
      <c r="AH163" s="234"/>
      <c r="AI163" s="234"/>
      <c r="AJ163" s="234"/>
      <c r="AK163" s="234"/>
      <c r="AL163" s="234"/>
      <c r="AM163" s="234"/>
      <c r="AN163" s="234"/>
      <c r="AO163" s="234"/>
      <c r="AP163" s="234"/>
      <c r="AQ163" s="234"/>
      <c r="AR163" s="234"/>
      <c r="AS163" s="234"/>
      <c r="AT163" s="234"/>
      <c r="AU163" s="234"/>
      <c r="AV163" s="234"/>
      <c r="AW163" s="234"/>
      <c r="AX163" s="234"/>
      <c r="AY163" s="234"/>
      <c r="AZ163" s="234"/>
      <c r="BA163" s="234"/>
      <c r="BB163" s="234"/>
      <c r="BC163" s="234"/>
      <c r="BD163" s="234"/>
      <c r="BE163" s="234"/>
      <c r="BF163" s="234"/>
      <c r="BG163" s="234"/>
      <c r="BH163" s="234"/>
      <c r="BI163" s="234"/>
      <c r="BJ163" s="234"/>
      <c r="BK163" s="234"/>
      <c r="BL163" s="234"/>
      <c r="BM163" s="234"/>
      <c r="BN163" s="234"/>
      <c r="BO163" s="234"/>
      <c r="BP163" s="234"/>
      <c r="BQ163" s="234"/>
      <c r="BR163" s="234"/>
      <c r="BS163" s="234"/>
      <c r="BT163" s="234"/>
      <c r="BU163" s="234"/>
      <c r="BV163" s="234"/>
      <c r="BW163" s="234"/>
      <c r="BX163" s="234"/>
      <c r="BY163" s="234"/>
      <c r="BZ163" s="234"/>
      <c r="CA163" s="234"/>
      <c r="CB163" s="234"/>
      <c r="CC163" s="234"/>
      <c r="CD163" s="234"/>
      <c r="CE163" s="234"/>
      <c r="CF163" s="234"/>
      <c r="CG163" s="234"/>
      <c r="CH163" s="234"/>
      <c r="CI163" s="234"/>
      <c r="CJ163" s="234"/>
      <c r="CK163" s="234"/>
      <c r="CL163" s="234"/>
      <c r="CM163" s="234"/>
      <c r="CN163" s="234"/>
      <c r="CO163" s="234"/>
      <c r="CP163" s="234"/>
      <c r="CQ163" s="234"/>
      <c r="CR163" s="234"/>
      <c r="CS163" s="234"/>
      <c r="CT163" s="234"/>
      <c r="CU163" s="234"/>
      <c r="CV163" s="234"/>
      <c r="CW163" s="234"/>
      <c r="CX163" s="234"/>
      <c r="CY163" s="234"/>
      <c r="CZ163" s="234"/>
      <c r="DA163" s="234"/>
      <c r="DB163" s="234"/>
      <c r="DC163" s="234"/>
      <c r="DD163" s="234"/>
      <c r="DE163" s="234"/>
      <c r="DF163" s="234"/>
      <c r="DG163" s="234"/>
      <c r="DH163" s="234"/>
      <c r="DI163" s="234"/>
      <c r="DJ163" s="234"/>
      <c r="DK163" s="234"/>
      <c r="DL163" s="234"/>
      <c r="DM163" s="234"/>
      <c r="DN163" s="234"/>
      <c r="DO163" s="234"/>
      <c r="DP163" s="234"/>
      <c r="DQ163" s="234"/>
      <c r="DR163" s="234"/>
      <c r="DS163" s="234"/>
      <c r="DT163" s="234"/>
      <c r="DU163" s="234"/>
      <c r="DV163" s="234"/>
      <c r="DW163" s="234"/>
      <c r="DX163" s="234"/>
      <c r="DY163" s="234"/>
      <c r="DZ163" s="234"/>
      <c r="EA163" s="234"/>
    </row>
    <row r="164" spans="1:131" s="235" customFormat="1" ht="12.9">
      <c r="A164" s="236"/>
      <c r="B164" s="237"/>
      <c r="C164" s="238"/>
      <c r="D164" s="238"/>
      <c r="E164" s="238"/>
      <c r="F164" s="238"/>
      <c r="G164" s="236"/>
      <c r="H164" s="236"/>
      <c r="I164" s="236"/>
      <c r="J164" s="238"/>
      <c r="K164" s="238"/>
      <c r="L164" s="238"/>
      <c r="M164" s="234"/>
      <c r="N164" s="234"/>
      <c r="O164" s="234"/>
      <c r="P164" s="234"/>
      <c r="Q164" s="234"/>
      <c r="R164" s="234"/>
      <c r="S164" s="234"/>
      <c r="T164" s="234"/>
      <c r="U164" s="234"/>
      <c r="V164" s="234"/>
      <c r="W164" s="234"/>
      <c r="X164" s="234"/>
      <c r="Y164" s="234"/>
      <c r="Z164" s="234"/>
      <c r="AA164" s="234"/>
      <c r="AB164" s="234"/>
      <c r="AC164" s="234"/>
      <c r="AD164" s="234"/>
      <c r="AE164" s="234"/>
      <c r="AF164" s="234"/>
      <c r="AG164" s="234"/>
      <c r="AH164" s="234"/>
      <c r="AI164" s="234"/>
      <c r="AJ164" s="234"/>
      <c r="AK164" s="234"/>
      <c r="AL164" s="234"/>
      <c r="AM164" s="234"/>
      <c r="AN164" s="234"/>
      <c r="AO164" s="234"/>
      <c r="AP164" s="234"/>
      <c r="AQ164" s="234"/>
      <c r="AR164" s="234"/>
      <c r="AS164" s="234"/>
      <c r="AT164" s="234"/>
      <c r="AU164" s="234"/>
      <c r="AV164" s="234"/>
      <c r="AW164" s="234"/>
      <c r="AX164" s="234"/>
      <c r="AY164" s="234"/>
      <c r="AZ164" s="234"/>
      <c r="BA164" s="234"/>
      <c r="BB164" s="234"/>
      <c r="BC164" s="234"/>
      <c r="BD164" s="234"/>
      <c r="BE164" s="234"/>
      <c r="BF164" s="234"/>
      <c r="BG164" s="234"/>
      <c r="BH164" s="234"/>
      <c r="BI164" s="234"/>
      <c r="BJ164" s="234"/>
      <c r="BK164" s="234"/>
      <c r="BL164" s="234"/>
      <c r="BM164" s="234"/>
      <c r="BN164" s="234"/>
      <c r="BO164" s="234"/>
      <c r="BP164" s="234"/>
      <c r="BQ164" s="234"/>
      <c r="BR164" s="234"/>
      <c r="BS164" s="234"/>
      <c r="BT164" s="234"/>
      <c r="BU164" s="234"/>
      <c r="BV164" s="234"/>
      <c r="BW164" s="234"/>
      <c r="BX164" s="234"/>
      <c r="BY164" s="234"/>
      <c r="BZ164" s="234"/>
      <c r="CA164" s="234"/>
      <c r="CB164" s="234"/>
      <c r="CC164" s="234"/>
      <c r="CD164" s="234"/>
      <c r="CE164" s="234"/>
      <c r="CF164" s="234"/>
      <c r="CG164" s="234"/>
      <c r="CH164" s="234"/>
      <c r="CI164" s="234"/>
      <c r="CJ164" s="234"/>
      <c r="CK164" s="234"/>
      <c r="CL164" s="234"/>
      <c r="CM164" s="234"/>
      <c r="CN164" s="234"/>
      <c r="CO164" s="234"/>
      <c r="CP164" s="234"/>
      <c r="CQ164" s="234"/>
      <c r="CR164" s="234"/>
      <c r="CS164" s="234"/>
      <c r="CT164" s="234"/>
      <c r="CU164" s="234"/>
      <c r="CV164" s="234"/>
      <c r="CW164" s="234"/>
      <c r="CX164" s="234"/>
      <c r="CY164" s="234"/>
      <c r="CZ164" s="234"/>
      <c r="DA164" s="234"/>
      <c r="DB164" s="234"/>
      <c r="DC164" s="234"/>
      <c r="DD164" s="234"/>
      <c r="DE164" s="234"/>
      <c r="DF164" s="234"/>
      <c r="DG164" s="234"/>
      <c r="DH164" s="234"/>
      <c r="DI164" s="234"/>
      <c r="DJ164" s="234"/>
      <c r="DK164" s="234"/>
      <c r="DL164" s="234"/>
      <c r="DM164" s="234"/>
      <c r="DN164" s="234"/>
      <c r="DO164" s="234"/>
      <c r="DP164" s="234"/>
      <c r="DQ164" s="234"/>
      <c r="DR164" s="234"/>
      <c r="DS164" s="234"/>
      <c r="DT164" s="234"/>
      <c r="DU164" s="234"/>
      <c r="DV164" s="234"/>
      <c r="DW164" s="234"/>
      <c r="DX164" s="234"/>
      <c r="DY164" s="234"/>
      <c r="DZ164" s="234"/>
      <c r="EA164" s="234"/>
    </row>
    <row r="165" spans="1:131" s="235" customFormat="1" ht="12.9">
      <c r="A165" s="236"/>
      <c r="B165" s="237"/>
      <c r="C165" s="238"/>
      <c r="D165" s="238"/>
      <c r="E165" s="238"/>
      <c r="F165" s="238"/>
      <c r="G165" s="236"/>
      <c r="H165" s="236"/>
      <c r="I165" s="236"/>
      <c r="J165" s="238"/>
      <c r="K165" s="238"/>
      <c r="L165" s="238"/>
      <c r="M165" s="234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4"/>
      <c r="Y165" s="234"/>
      <c r="Z165" s="234"/>
      <c r="AA165" s="234"/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234"/>
      <c r="AL165" s="234"/>
      <c r="AM165" s="234"/>
      <c r="AN165" s="234"/>
      <c r="AO165" s="234"/>
      <c r="AP165" s="234"/>
      <c r="AQ165" s="234"/>
      <c r="AR165" s="234"/>
      <c r="AS165" s="234"/>
      <c r="AT165" s="234"/>
      <c r="AU165" s="234"/>
      <c r="AV165" s="234"/>
      <c r="AW165" s="234"/>
      <c r="AX165" s="234"/>
      <c r="AY165" s="234"/>
      <c r="AZ165" s="234"/>
      <c r="BA165" s="234"/>
      <c r="BB165" s="234"/>
      <c r="BC165" s="234"/>
      <c r="BD165" s="234"/>
      <c r="BE165" s="234"/>
      <c r="BF165" s="234"/>
      <c r="BG165" s="234"/>
      <c r="BH165" s="234"/>
      <c r="BI165" s="234"/>
      <c r="BJ165" s="234"/>
      <c r="BK165" s="234"/>
      <c r="BL165" s="234"/>
      <c r="BM165" s="234"/>
      <c r="BN165" s="234"/>
      <c r="BO165" s="234"/>
      <c r="BP165" s="234"/>
      <c r="BQ165" s="234"/>
      <c r="BR165" s="234"/>
      <c r="BS165" s="234"/>
      <c r="BT165" s="234"/>
      <c r="BU165" s="234"/>
      <c r="BV165" s="234"/>
      <c r="BW165" s="234"/>
      <c r="BX165" s="234"/>
      <c r="BY165" s="234"/>
      <c r="BZ165" s="234"/>
      <c r="CA165" s="234"/>
      <c r="CB165" s="234"/>
      <c r="CC165" s="234"/>
      <c r="CD165" s="234"/>
      <c r="CE165" s="234"/>
      <c r="CF165" s="234"/>
      <c r="CG165" s="234"/>
      <c r="CH165" s="234"/>
      <c r="CI165" s="234"/>
      <c r="CJ165" s="234"/>
      <c r="CK165" s="234"/>
      <c r="CL165" s="234"/>
      <c r="CM165" s="234"/>
      <c r="CN165" s="234"/>
      <c r="CO165" s="234"/>
      <c r="CP165" s="234"/>
      <c r="CQ165" s="234"/>
      <c r="CR165" s="234"/>
      <c r="CS165" s="234"/>
      <c r="CT165" s="234"/>
      <c r="CU165" s="234"/>
      <c r="CV165" s="234"/>
      <c r="CW165" s="234"/>
      <c r="CX165" s="234"/>
      <c r="CY165" s="234"/>
      <c r="CZ165" s="234"/>
      <c r="DA165" s="234"/>
      <c r="DB165" s="234"/>
      <c r="DC165" s="234"/>
      <c r="DD165" s="234"/>
      <c r="DE165" s="234"/>
      <c r="DF165" s="234"/>
      <c r="DG165" s="234"/>
      <c r="DH165" s="234"/>
      <c r="DI165" s="234"/>
      <c r="DJ165" s="234"/>
      <c r="DK165" s="234"/>
      <c r="DL165" s="234"/>
      <c r="DM165" s="234"/>
      <c r="DN165" s="234"/>
      <c r="DO165" s="234"/>
      <c r="DP165" s="234"/>
      <c r="DQ165" s="234"/>
      <c r="DR165" s="234"/>
      <c r="DS165" s="234"/>
      <c r="DT165" s="234"/>
      <c r="DU165" s="234"/>
      <c r="DV165" s="234"/>
      <c r="DW165" s="234"/>
      <c r="DX165" s="234"/>
      <c r="DY165" s="234"/>
      <c r="DZ165" s="234"/>
      <c r="EA165" s="234"/>
    </row>
    <row r="166" spans="1:131" s="235" customFormat="1" ht="12.9">
      <c r="A166" s="236"/>
      <c r="B166" s="237"/>
      <c r="C166" s="238"/>
      <c r="D166" s="238"/>
      <c r="E166" s="238"/>
      <c r="F166" s="238"/>
      <c r="G166" s="236"/>
      <c r="H166" s="236"/>
      <c r="I166" s="236"/>
      <c r="J166" s="238"/>
      <c r="K166" s="238"/>
      <c r="L166" s="238"/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4"/>
      <c r="Y166" s="234"/>
      <c r="Z166" s="234"/>
      <c r="AA166" s="234"/>
      <c r="AB166" s="234"/>
      <c r="AC166" s="234"/>
      <c r="AD166" s="234"/>
      <c r="AE166" s="234"/>
      <c r="AF166" s="234"/>
      <c r="AG166" s="234"/>
      <c r="AH166" s="234"/>
      <c r="AI166" s="234"/>
      <c r="AJ166" s="234"/>
      <c r="AK166" s="234"/>
      <c r="AL166" s="234"/>
      <c r="AM166" s="234"/>
      <c r="AN166" s="234"/>
      <c r="AO166" s="234"/>
      <c r="AP166" s="234"/>
      <c r="AQ166" s="234"/>
      <c r="AR166" s="234"/>
      <c r="AS166" s="234"/>
      <c r="AT166" s="234"/>
      <c r="AU166" s="234"/>
      <c r="AV166" s="234"/>
      <c r="AW166" s="234"/>
      <c r="AX166" s="234"/>
      <c r="AY166" s="234"/>
      <c r="AZ166" s="234"/>
      <c r="BA166" s="234"/>
      <c r="BB166" s="234"/>
      <c r="BC166" s="234"/>
      <c r="BD166" s="234"/>
      <c r="BE166" s="234"/>
      <c r="BF166" s="234"/>
      <c r="BG166" s="234"/>
      <c r="BH166" s="234"/>
      <c r="BI166" s="234"/>
      <c r="BJ166" s="234"/>
      <c r="BK166" s="234"/>
      <c r="BL166" s="234"/>
      <c r="BM166" s="234"/>
      <c r="BN166" s="234"/>
      <c r="BO166" s="234"/>
      <c r="BP166" s="234"/>
      <c r="BQ166" s="234"/>
      <c r="BR166" s="234"/>
      <c r="BS166" s="234"/>
      <c r="BT166" s="234"/>
      <c r="BU166" s="234"/>
      <c r="BV166" s="234"/>
      <c r="BW166" s="234"/>
      <c r="BX166" s="234"/>
      <c r="BY166" s="234"/>
      <c r="BZ166" s="234"/>
      <c r="CA166" s="234"/>
      <c r="CB166" s="234"/>
      <c r="CC166" s="234"/>
      <c r="CD166" s="234"/>
      <c r="CE166" s="234"/>
      <c r="CF166" s="234"/>
      <c r="CG166" s="234"/>
      <c r="CH166" s="234"/>
      <c r="CI166" s="234"/>
      <c r="CJ166" s="234"/>
      <c r="CK166" s="234"/>
      <c r="CL166" s="234"/>
      <c r="CM166" s="234"/>
      <c r="CN166" s="234"/>
      <c r="CO166" s="234"/>
      <c r="CP166" s="234"/>
      <c r="CQ166" s="234"/>
      <c r="CR166" s="234"/>
      <c r="CS166" s="234"/>
      <c r="CT166" s="234"/>
      <c r="CU166" s="234"/>
      <c r="CV166" s="234"/>
      <c r="CW166" s="234"/>
      <c r="CX166" s="234"/>
      <c r="CY166" s="234"/>
      <c r="CZ166" s="234"/>
      <c r="DA166" s="234"/>
      <c r="DB166" s="234"/>
      <c r="DC166" s="234"/>
      <c r="DD166" s="234"/>
      <c r="DE166" s="234"/>
      <c r="DF166" s="234"/>
      <c r="DG166" s="234"/>
      <c r="DH166" s="234"/>
      <c r="DI166" s="234"/>
      <c r="DJ166" s="234"/>
      <c r="DK166" s="234"/>
      <c r="DL166" s="234"/>
      <c r="DM166" s="234"/>
      <c r="DN166" s="234"/>
      <c r="DO166" s="234"/>
      <c r="DP166" s="234"/>
      <c r="DQ166" s="234"/>
      <c r="DR166" s="234"/>
      <c r="DS166" s="234"/>
      <c r="DT166" s="234"/>
      <c r="DU166" s="234"/>
      <c r="DV166" s="234"/>
      <c r="DW166" s="234"/>
      <c r="DX166" s="234"/>
      <c r="DY166" s="234"/>
      <c r="DZ166" s="234"/>
      <c r="EA166" s="234"/>
    </row>
    <row r="167" spans="1:131" s="235" customFormat="1" ht="12.9">
      <c r="A167" s="236"/>
      <c r="B167" s="237"/>
      <c r="C167" s="238"/>
      <c r="D167" s="238"/>
      <c r="E167" s="238"/>
      <c r="F167" s="238"/>
      <c r="G167" s="236"/>
      <c r="H167" s="236"/>
      <c r="I167" s="236"/>
      <c r="J167" s="238"/>
      <c r="K167" s="238"/>
      <c r="L167" s="238"/>
      <c r="M167" s="234"/>
      <c r="N167" s="234"/>
      <c r="O167" s="234"/>
      <c r="P167" s="234"/>
      <c r="Q167" s="234"/>
      <c r="R167" s="234"/>
      <c r="S167" s="234"/>
      <c r="T167" s="234"/>
      <c r="U167" s="234"/>
      <c r="V167" s="234"/>
      <c r="W167" s="234"/>
      <c r="X167" s="234"/>
      <c r="Y167" s="234"/>
      <c r="Z167" s="234"/>
      <c r="AA167" s="234"/>
      <c r="AB167" s="234"/>
      <c r="AC167" s="234"/>
      <c r="AD167" s="234"/>
      <c r="AE167" s="234"/>
      <c r="AF167" s="234"/>
      <c r="AG167" s="234"/>
      <c r="AH167" s="234"/>
      <c r="AI167" s="234"/>
      <c r="AJ167" s="234"/>
      <c r="AK167" s="234"/>
      <c r="AL167" s="234"/>
      <c r="AM167" s="234"/>
      <c r="AN167" s="234"/>
      <c r="AO167" s="234"/>
      <c r="AP167" s="234"/>
      <c r="AQ167" s="234"/>
      <c r="AR167" s="234"/>
      <c r="AS167" s="234"/>
      <c r="AT167" s="234"/>
      <c r="AU167" s="234"/>
      <c r="AV167" s="234"/>
      <c r="AW167" s="234"/>
      <c r="AX167" s="234"/>
      <c r="AY167" s="234"/>
      <c r="AZ167" s="234"/>
      <c r="BA167" s="234"/>
      <c r="BB167" s="234"/>
      <c r="BC167" s="234"/>
      <c r="BD167" s="234"/>
      <c r="BE167" s="234"/>
      <c r="BF167" s="234"/>
      <c r="BG167" s="234"/>
      <c r="BH167" s="234"/>
      <c r="BI167" s="234"/>
      <c r="BJ167" s="234"/>
      <c r="BK167" s="234"/>
      <c r="BL167" s="234"/>
      <c r="BM167" s="234"/>
      <c r="BN167" s="234"/>
      <c r="BO167" s="234"/>
      <c r="BP167" s="234"/>
      <c r="BQ167" s="234"/>
      <c r="BR167" s="234"/>
      <c r="BS167" s="234"/>
      <c r="BT167" s="234"/>
      <c r="BU167" s="234"/>
      <c r="BV167" s="234"/>
      <c r="BW167" s="234"/>
      <c r="BX167" s="234"/>
      <c r="BY167" s="234"/>
      <c r="BZ167" s="234"/>
      <c r="CA167" s="234"/>
      <c r="CB167" s="234"/>
      <c r="CC167" s="234"/>
      <c r="CD167" s="234"/>
      <c r="CE167" s="234"/>
      <c r="CF167" s="234"/>
      <c r="CG167" s="234"/>
      <c r="CH167" s="234"/>
      <c r="CI167" s="234"/>
      <c r="CJ167" s="234"/>
      <c r="CK167" s="234"/>
      <c r="CL167" s="234"/>
      <c r="CM167" s="234"/>
      <c r="CN167" s="234"/>
      <c r="CO167" s="234"/>
      <c r="CP167" s="234"/>
      <c r="CQ167" s="234"/>
      <c r="CR167" s="234"/>
      <c r="CS167" s="234"/>
      <c r="CT167" s="234"/>
      <c r="CU167" s="234"/>
      <c r="CV167" s="234"/>
      <c r="CW167" s="234"/>
      <c r="CX167" s="234"/>
      <c r="CY167" s="234"/>
      <c r="CZ167" s="234"/>
      <c r="DA167" s="234"/>
      <c r="DB167" s="234"/>
      <c r="DC167" s="234"/>
      <c r="DD167" s="234"/>
      <c r="DE167" s="234"/>
      <c r="DF167" s="234"/>
      <c r="DG167" s="234"/>
      <c r="DH167" s="234"/>
      <c r="DI167" s="234"/>
      <c r="DJ167" s="234"/>
      <c r="DK167" s="234"/>
      <c r="DL167" s="234"/>
      <c r="DM167" s="234"/>
      <c r="DN167" s="234"/>
      <c r="DO167" s="234"/>
      <c r="DP167" s="234"/>
      <c r="DQ167" s="234"/>
      <c r="DR167" s="234"/>
      <c r="DS167" s="234"/>
      <c r="DT167" s="234"/>
      <c r="DU167" s="234"/>
      <c r="DV167" s="234"/>
      <c r="DW167" s="234"/>
      <c r="DX167" s="234"/>
      <c r="DY167" s="234"/>
      <c r="DZ167" s="234"/>
      <c r="EA167" s="234"/>
    </row>
    <row r="168" spans="1:131" s="235" customFormat="1" ht="12.9">
      <c r="A168" s="236"/>
      <c r="B168" s="237"/>
      <c r="C168" s="238"/>
      <c r="D168" s="238"/>
      <c r="E168" s="238"/>
      <c r="F168" s="238"/>
      <c r="G168" s="236"/>
      <c r="H168" s="236"/>
      <c r="I168" s="236"/>
      <c r="J168" s="238"/>
      <c r="K168" s="238"/>
      <c r="L168" s="238"/>
      <c r="M168" s="234"/>
      <c r="N168" s="234"/>
      <c r="O168" s="234"/>
      <c r="P168" s="234"/>
      <c r="Q168" s="234"/>
      <c r="R168" s="234"/>
      <c r="S168" s="234"/>
      <c r="T168" s="234"/>
      <c r="U168" s="234"/>
      <c r="V168" s="234"/>
      <c r="W168" s="234"/>
      <c r="X168" s="234"/>
      <c r="Y168" s="234"/>
      <c r="Z168" s="234"/>
      <c r="AA168" s="234"/>
      <c r="AB168" s="234"/>
      <c r="AC168" s="234"/>
      <c r="AD168" s="234"/>
      <c r="AE168" s="234"/>
      <c r="AF168" s="234"/>
      <c r="AG168" s="234"/>
      <c r="AH168" s="234"/>
      <c r="AI168" s="234"/>
      <c r="AJ168" s="234"/>
      <c r="AK168" s="234"/>
      <c r="AL168" s="234"/>
      <c r="AM168" s="234"/>
      <c r="AN168" s="234"/>
      <c r="AO168" s="234"/>
      <c r="AP168" s="234"/>
      <c r="AQ168" s="234"/>
      <c r="AR168" s="234"/>
      <c r="AS168" s="234"/>
      <c r="AT168" s="234"/>
      <c r="AU168" s="234"/>
      <c r="AV168" s="234"/>
      <c r="AW168" s="234"/>
      <c r="AX168" s="234"/>
      <c r="AY168" s="234"/>
      <c r="AZ168" s="234"/>
      <c r="BA168" s="234"/>
      <c r="BB168" s="234"/>
      <c r="BC168" s="234"/>
      <c r="BD168" s="234"/>
      <c r="BE168" s="234"/>
      <c r="BF168" s="234"/>
      <c r="BG168" s="234"/>
      <c r="BH168" s="234"/>
      <c r="BI168" s="234"/>
      <c r="BJ168" s="234"/>
      <c r="BK168" s="234"/>
      <c r="BL168" s="234"/>
      <c r="BM168" s="234"/>
      <c r="BN168" s="234"/>
      <c r="BO168" s="234"/>
      <c r="BP168" s="234"/>
      <c r="BQ168" s="234"/>
      <c r="BR168" s="234"/>
      <c r="BS168" s="234"/>
      <c r="BT168" s="234"/>
      <c r="BU168" s="234"/>
      <c r="BV168" s="234"/>
      <c r="BW168" s="234"/>
      <c r="BX168" s="234"/>
      <c r="BY168" s="234"/>
      <c r="BZ168" s="234"/>
      <c r="CA168" s="234"/>
      <c r="CB168" s="234"/>
      <c r="CC168" s="234"/>
      <c r="CD168" s="234"/>
      <c r="CE168" s="234"/>
      <c r="CF168" s="234"/>
      <c r="CG168" s="234"/>
      <c r="CH168" s="234"/>
      <c r="CI168" s="234"/>
      <c r="CJ168" s="234"/>
      <c r="CK168" s="234"/>
      <c r="CL168" s="234"/>
      <c r="CM168" s="234"/>
      <c r="CN168" s="234"/>
      <c r="CO168" s="234"/>
      <c r="CP168" s="234"/>
      <c r="CQ168" s="234"/>
      <c r="CR168" s="234"/>
      <c r="CS168" s="234"/>
      <c r="CT168" s="234"/>
      <c r="CU168" s="234"/>
      <c r="CV168" s="234"/>
      <c r="CW168" s="234"/>
      <c r="CX168" s="234"/>
      <c r="CY168" s="234"/>
      <c r="CZ168" s="234"/>
      <c r="DA168" s="234"/>
      <c r="DB168" s="234"/>
      <c r="DC168" s="234"/>
      <c r="DD168" s="234"/>
      <c r="DE168" s="234"/>
      <c r="DF168" s="234"/>
      <c r="DG168" s="234"/>
      <c r="DH168" s="234"/>
      <c r="DI168" s="234"/>
      <c r="DJ168" s="234"/>
      <c r="DK168" s="234"/>
      <c r="DL168" s="234"/>
      <c r="DM168" s="234"/>
      <c r="DN168" s="234"/>
      <c r="DO168" s="234"/>
      <c r="DP168" s="234"/>
      <c r="DQ168" s="234"/>
      <c r="DR168" s="234"/>
      <c r="DS168" s="234"/>
      <c r="DT168" s="234"/>
      <c r="DU168" s="234"/>
      <c r="DV168" s="234"/>
      <c r="DW168" s="234"/>
      <c r="DX168" s="234"/>
      <c r="DY168" s="234"/>
      <c r="DZ168" s="234"/>
      <c r="EA168" s="234"/>
    </row>
    <row r="169" spans="1:131" s="235" customFormat="1" ht="12.9">
      <c r="A169" s="236"/>
      <c r="B169" s="237"/>
      <c r="C169" s="238"/>
      <c r="D169" s="238"/>
      <c r="E169" s="238"/>
      <c r="F169" s="238"/>
      <c r="G169" s="236"/>
      <c r="H169" s="236"/>
      <c r="I169" s="236"/>
      <c r="J169" s="238"/>
      <c r="K169" s="238"/>
      <c r="L169" s="238"/>
      <c r="M169" s="234"/>
      <c r="N169" s="234"/>
      <c r="O169" s="234"/>
      <c r="P169" s="234"/>
      <c r="Q169" s="234"/>
      <c r="R169" s="234"/>
      <c r="S169" s="234"/>
      <c r="T169" s="234"/>
      <c r="U169" s="234"/>
      <c r="V169" s="234"/>
      <c r="W169" s="234"/>
      <c r="X169" s="234"/>
      <c r="Y169" s="234"/>
      <c r="Z169" s="234"/>
      <c r="AA169" s="234"/>
      <c r="AB169" s="234"/>
      <c r="AC169" s="234"/>
      <c r="AD169" s="234"/>
      <c r="AE169" s="234"/>
      <c r="AF169" s="234"/>
      <c r="AG169" s="234"/>
      <c r="AH169" s="234"/>
      <c r="AI169" s="234"/>
      <c r="AJ169" s="234"/>
      <c r="AK169" s="234"/>
      <c r="AL169" s="234"/>
      <c r="AM169" s="234"/>
      <c r="AN169" s="234"/>
      <c r="AO169" s="234"/>
      <c r="AP169" s="234"/>
      <c r="AQ169" s="234"/>
      <c r="AR169" s="234"/>
      <c r="AS169" s="234"/>
      <c r="AT169" s="234"/>
      <c r="AU169" s="234"/>
      <c r="AV169" s="234"/>
      <c r="AW169" s="234"/>
      <c r="AX169" s="234"/>
      <c r="AY169" s="234"/>
      <c r="AZ169" s="234"/>
      <c r="BA169" s="234"/>
      <c r="BB169" s="234"/>
      <c r="BC169" s="234"/>
      <c r="BD169" s="234"/>
      <c r="BE169" s="234"/>
      <c r="BF169" s="234"/>
      <c r="BG169" s="234"/>
      <c r="BH169" s="234"/>
      <c r="BI169" s="234"/>
      <c r="BJ169" s="234"/>
      <c r="BK169" s="234"/>
      <c r="BL169" s="234"/>
      <c r="BM169" s="234"/>
      <c r="BN169" s="234"/>
      <c r="BO169" s="234"/>
      <c r="BP169" s="234"/>
      <c r="BQ169" s="234"/>
      <c r="BR169" s="234"/>
      <c r="BS169" s="234"/>
      <c r="BT169" s="234"/>
      <c r="BU169" s="234"/>
      <c r="BV169" s="234"/>
      <c r="BW169" s="234"/>
      <c r="BX169" s="234"/>
      <c r="BY169" s="234"/>
      <c r="BZ169" s="234"/>
      <c r="CA169" s="234"/>
      <c r="CB169" s="234"/>
      <c r="CC169" s="234"/>
      <c r="CD169" s="234"/>
      <c r="CE169" s="234"/>
      <c r="CF169" s="234"/>
      <c r="CG169" s="234"/>
      <c r="CH169" s="234"/>
      <c r="CI169" s="234"/>
      <c r="CJ169" s="234"/>
      <c r="CK169" s="234"/>
      <c r="CL169" s="234"/>
      <c r="CM169" s="234"/>
      <c r="CN169" s="234"/>
      <c r="CO169" s="234"/>
      <c r="CP169" s="234"/>
      <c r="CQ169" s="234"/>
      <c r="CR169" s="234"/>
      <c r="CS169" s="234"/>
      <c r="CT169" s="234"/>
      <c r="CU169" s="234"/>
      <c r="CV169" s="234"/>
      <c r="CW169" s="234"/>
      <c r="CX169" s="234"/>
      <c r="CY169" s="234"/>
      <c r="CZ169" s="234"/>
      <c r="DA169" s="234"/>
      <c r="DB169" s="234"/>
      <c r="DC169" s="234"/>
      <c r="DD169" s="234"/>
      <c r="DE169" s="234"/>
      <c r="DF169" s="234"/>
      <c r="DG169" s="234"/>
      <c r="DH169" s="234"/>
      <c r="DI169" s="234"/>
      <c r="DJ169" s="234"/>
      <c r="DK169" s="234"/>
      <c r="DL169" s="234"/>
      <c r="DM169" s="234"/>
      <c r="DN169" s="234"/>
      <c r="DO169" s="234"/>
      <c r="DP169" s="234"/>
      <c r="DQ169" s="234"/>
      <c r="DR169" s="234"/>
      <c r="DS169" s="234"/>
      <c r="DT169" s="234"/>
      <c r="DU169" s="234"/>
      <c r="DV169" s="234"/>
      <c r="DW169" s="234"/>
      <c r="DX169" s="234"/>
      <c r="DY169" s="234"/>
      <c r="DZ169" s="234"/>
      <c r="EA169" s="234"/>
    </row>
    <row r="170" spans="1:131" s="235" customFormat="1" ht="12.9">
      <c r="A170" s="236"/>
      <c r="B170" s="237"/>
      <c r="C170" s="238"/>
      <c r="D170" s="238"/>
      <c r="E170" s="238"/>
      <c r="F170" s="238"/>
      <c r="G170" s="236"/>
      <c r="H170" s="236"/>
      <c r="I170" s="236"/>
      <c r="J170" s="238"/>
      <c r="K170" s="238"/>
      <c r="L170" s="238"/>
      <c r="M170" s="234"/>
      <c r="N170" s="234"/>
      <c r="O170" s="234"/>
      <c r="P170" s="234"/>
      <c r="Q170" s="234"/>
      <c r="R170" s="234"/>
      <c r="S170" s="234"/>
      <c r="T170" s="234"/>
      <c r="U170" s="234"/>
      <c r="V170" s="234"/>
      <c r="W170" s="234"/>
      <c r="X170" s="234"/>
      <c r="Y170" s="234"/>
      <c r="Z170" s="234"/>
      <c r="AA170" s="234"/>
      <c r="AB170" s="234"/>
      <c r="AC170" s="234"/>
      <c r="AD170" s="234"/>
      <c r="AE170" s="234"/>
      <c r="AF170" s="234"/>
      <c r="AG170" s="234"/>
      <c r="AH170" s="234"/>
      <c r="AI170" s="234"/>
      <c r="AJ170" s="234"/>
      <c r="AK170" s="234"/>
      <c r="AL170" s="234"/>
      <c r="AM170" s="234"/>
      <c r="AN170" s="234"/>
      <c r="AO170" s="234"/>
      <c r="AP170" s="234"/>
      <c r="AQ170" s="234"/>
      <c r="AR170" s="234"/>
      <c r="AS170" s="234"/>
      <c r="AT170" s="234"/>
      <c r="AU170" s="234"/>
      <c r="AV170" s="234"/>
      <c r="AW170" s="234"/>
      <c r="AX170" s="234"/>
      <c r="AY170" s="234"/>
      <c r="AZ170" s="234"/>
      <c r="BA170" s="234"/>
      <c r="BB170" s="234"/>
      <c r="BC170" s="234"/>
      <c r="BD170" s="234"/>
      <c r="BE170" s="234"/>
      <c r="BF170" s="234"/>
      <c r="BG170" s="234"/>
      <c r="BH170" s="234"/>
      <c r="BI170" s="234"/>
      <c r="BJ170" s="234"/>
      <c r="BK170" s="234"/>
      <c r="BL170" s="234"/>
      <c r="BM170" s="234"/>
      <c r="BN170" s="234"/>
      <c r="BO170" s="234"/>
      <c r="BP170" s="234"/>
      <c r="BQ170" s="234"/>
      <c r="BR170" s="234"/>
      <c r="BS170" s="234"/>
      <c r="BT170" s="234"/>
      <c r="BU170" s="234"/>
      <c r="BV170" s="234"/>
      <c r="BW170" s="234"/>
      <c r="BX170" s="234"/>
      <c r="BY170" s="234"/>
      <c r="BZ170" s="234"/>
      <c r="CA170" s="234"/>
      <c r="CB170" s="234"/>
      <c r="CC170" s="234"/>
      <c r="CD170" s="234"/>
      <c r="CE170" s="234"/>
      <c r="CF170" s="234"/>
      <c r="CG170" s="234"/>
      <c r="CH170" s="234"/>
      <c r="CI170" s="234"/>
      <c r="CJ170" s="234"/>
      <c r="CK170" s="234"/>
      <c r="CL170" s="234"/>
      <c r="CM170" s="234"/>
      <c r="CN170" s="234"/>
      <c r="CO170" s="234"/>
      <c r="CP170" s="234"/>
      <c r="CQ170" s="234"/>
      <c r="CR170" s="234"/>
      <c r="CS170" s="234"/>
      <c r="CT170" s="234"/>
      <c r="CU170" s="234"/>
      <c r="CV170" s="234"/>
      <c r="CW170" s="234"/>
      <c r="CX170" s="234"/>
      <c r="CY170" s="234"/>
      <c r="CZ170" s="234"/>
      <c r="DA170" s="234"/>
      <c r="DB170" s="234"/>
      <c r="DC170" s="234"/>
      <c r="DD170" s="234"/>
      <c r="DE170" s="234"/>
      <c r="DF170" s="234"/>
      <c r="DG170" s="234"/>
      <c r="DH170" s="234"/>
      <c r="DI170" s="234"/>
      <c r="DJ170" s="234"/>
      <c r="DK170" s="234"/>
      <c r="DL170" s="234"/>
      <c r="DM170" s="234"/>
      <c r="DN170" s="234"/>
      <c r="DO170" s="234"/>
      <c r="DP170" s="234"/>
      <c r="DQ170" s="234"/>
      <c r="DR170" s="234"/>
      <c r="DS170" s="234"/>
      <c r="DT170" s="234"/>
      <c r="DU170" s="234"/>
      <c r="DV170" s="234"/>
      <c r="DW170" s="234"/>
      <c r="DX170" s="234"/>
      <c r="DY170" s="234"/>
      <c r="DZ170" s="234"/>
      <c r="EA170" s="234"/>
    </row>
    <row r="171" spans="1:131" s="235" customFormat="1" ht="12.9">
      <c r="A171" s="236"/>
      <c r="B171" s="237"/>
      <c r="C171" s="238"/>
      <c r="D171" s="238"/>
      <c r="E171" s="238"/>
      <c r="F171" s="238"/>
      <c r="G171" s="236"/>
      <c r="H171" s="236"/>
      <c r="I171" s="236"/>
      <c r="J171" s="238"/>
      <c r="K171" s="238"/>
      <c r="L171" s="238"/>
      <c r="M171" s="234"/>
      <c r="N171" s="234"/>
      <c r="O171" s="234"/>
      <c r="P171" s="234"/>
      <c r="Q171" s="234"/>
      <c r="R171" s="234"/>
      <c r="S171" s="234"/>
      <c r="T171" s="234"/>
      <c r="U171" s="234"/>
      <c r="V171" s="234"/>
      <c r="W171" s="234"/>
      <c r="X171" s="234"/>
      <c r="Y171" s="234"/>
      <c r="Z171" s="234"/>
      <c r="AA171" s="234"/>
      <c r="AB171" s="234"/>
      <c r="AC171" s="234"/>
      <c r="AD171" s="234"/>
      <c r="AE171" s="234"/>
      <c r="AF171" s="234"/>
      <c r="AG171" s="234"/>
      <c r="AH171" s="234"/>
      <c r="AI171" s="234"/>
      <c r="AJ171" s="234"/>
      <c r="AK171" s="234"/>
      <c r="AL171" s="234"/>
      <c r="AM171" s="234"/>
      <c r="AN171" s="234"/>
      <c r="AO171" s="234"/>
      <c r="AP171" s="234"/>
      <c r="AQ171" s="234"/>
      <c r="AR171" s="234"/>
      <c r="AS171" s="234"/>
      <c r="AT171" s="234"/>
      <c r="AU171" s="234"/>
      <c r="AV171" s="234"/>
      <c r="AW171" s="234"/>
      <c r="AX171" s="234"/>
      <c r="AY171" s="234"/>
      <c r="AZ171" s="234"/>
      <c r="BA171" s="234"/>
      <c r="BB171" s="234"/>
      <c r="BC171" s="234"/>
      <c r="BD171" s="234"/>
      <c r="BE171" s="234"/>
      <c r="BF171" s="234"/>
      <c r="BG171" s="234"/>
      <c r="BH171" s="234"/>
      <c r="BI171" s="234"/>
      <c r="BJ171" s="234"/>
      <c r="BK171" s="234"/>
      <c r="BL171" s="234"/>
      <c r="BM171" s="234"/>
      <c r="BN171" s="234"/>
      <c r="BO171" s="234"/>
      <c r="BP171" s="234"/>
      <c r="BQ171" s="234"/>
      <c r="BR171" s="234"/>
      <c r="BS171" s="234"/>
      <c r="BT171" s="234"/>
      <c r="BU171" s="234"/>
      <c r="BV171" s="234"/>
      <c r="BW171" s="234"/>
      <c r="BX171" s="234"/>
      <c r="BY171" s="234"/>
      <c r="BZ171" s="234"/>
      <c r="CA171" s="234"/>
      <c r="CB171" s="234"/>
      <c r="CC171" s="234"/>
      <c r="CD171" s="234"/>
      <c r="CE171" s="234"/>
      <c r="CF171" s="234"/>
      <c r="CG171" s="234"/>
      <c r="CH171" s="234"/>
      <c r="CI171" s="234"/>
      <c r="CJ171" s="234"/>
      <c r="CK171" s="234"/>
      <c r="CL171" s="234"/>
      <c r="CM171" s="234"/>
      <c r="CN171" s="234"/>
      <c r="CO171" s="234"/>
      <c r="CP171" s="234"/>
      <c r="CQ171" s="234"/>
      <c r="CR171" s="234"/>
      <c r="CS171" s="234"/>
      <c r="CT171" s="234"/>
      <c r="CU171" s="234"/>
      <c r="CV171" s="234"/>
      <c r="CW171" s="234"/>
      <c r="CX171" s="234"/>
      <c r="CY171" s="234"/>
      <c r="CZ171" s="234"/>
      <c r="DA171" s="234"/>
      <c r="DB171" s="234"/>
      <c r="DC171" s="234"/>
      <c r="DD171" s="234"/>
      <c r="DE171" s="234"/>
      <c r="DF171" s="234"/>
      <c r="DG171" s="234"/>
      <c r="DH171" s="234"/>
      <c r="DI171" s="234"/>
      <c r="DJ171" s="234"/>
      <c r="DK171" s="234"/>
      <c r="DL171" s="234"/>
      <c r="DM171" s="234"/>
      <c r="DN171" s="234"/>
      <c r="DO171" s="234"/>
      <c r="DP171" s="234"/>
      <c r="DQ171" s="234"/>
      <c r="DR171" s="234"/>
      <c r="DS171" s="234"/>
      <c r="DT171" s="234"/>
      <c r="DU171" s="234"/>
      <c r="DV171" s="234"/>
      <c r="DW171" s="234"/>
      <c r="DX171" s="234"/>
      <c r="DY171" s="234"/>
      <c r="DZ171" s="234"/>
      <c r="EA171" s="234"/>
    </row>
    <row r="172" spans="1:131" s="235" customFormat="1" ht="12.9">
      <c r="A172" s="236"/>
      <c r="B172" s="237"/>
      <c r="C172" s="238"/>
      <c r="D172" s="238"/>
      <c r="E172" s="238"/>
      <c r="F172" s="238"/>
      <c r="G172" s="236"/>
      <c r="H172" s="236"/>
      <c r="I172" s="236"/>
      <c r="J172" s="238"/>
      <c r="K172" s="238"/>
      <c r="L172" s="238"/>
      <c r="M172" s="234"/>
      <c r="N172" s="234"/>
      <c r="O172" s="234"/>
      <c r="P172" s="234"/>
      <c r="Q172" s="234"/>
      <c r="R172" s="234"/>
      <c r="S172" s="234"/>
      <c r="T172" s="234"/>
      <c r="U172" s="234"/>
      <c r="V172" s="234"/>
      <c r="W172" s="234"/>
      <c r="X172" s="234"/>
      <c r="Y172" s="234"/>
      <c r="Z172" s="234"/>
      <c r="AA172" s="234"/>
      <c r="AB172" s="234"/>
      <c r="AC172" s="234"/>
      <c r="AD172" s="234"/>
      <c r="AE172" s="234"/>
      <c r="AF172" s="234"/>
      <c r="AG172" s="234"/>
      <c r="AH172" s="234"/>
      <c r="AI172" s="234"/>
      <c r="AJ172" s="234"/>
      <c r="AK172" s="234"/>
      <c r="AL172" s="234"/>
      <c r="AM172" s="234"/>
      <c r="AN172" s="234"/>
      <c r="AO172" s="234"/>
      <c r="AP172" s="234"/>
      <c r="AQ172" s="234"/>
      <c r="AR172" s="234"/>
      <c r="AS172" s="234"/>
      <c r="AT172" s="234"/>
      <c r="AU172" s="234"/>
      <c r="AV172" s="234"/>
      <c r="AW172" s="234"/>
      <c r="AX172" s="234"/>
      <c r="AY172" s="234"/>
      <c r="AZ172" s="234"/>
      <c r="BA172" s="234"/>
      <c r="BB172" s="234"/>
      <c r="BC172" s="234"/>
      <c r="BD172" s="234"/>
      <c r="BE172" s="234"/>
      <c r="BF172" s="234"/>
      <c r="BG172" s="234"/>
      <c r="BH172" s="234"/>
      <c r="BI172" s="234"/>
      <c r="BJ172" s="234"/>
      <c r="BK172" s="234"/>
      <c r="BL172" s="234"/>
      <c r="BM172" s="234"/>
      <c r="BN172" s="234"/>
      <c r="BO172" s="234"/>
      <c r="BP172" s="234"/>
      <c r="BQ172" s="234"/>
      <c r="BR172" s="234"/>
      <c r="BS172" s="234"/>
      <c r="BT172" s="234"/>
      <c r="BU172" s="234"/>
      <c r="BV172" s="234"/>
      <c r="BW172" s="234"/>
      <c r="BX172" s="234"/>
      <c r="BY172" s="234"/>
      <c r="BZ172" s="234"/>
      <c r="CA172" s="234"/>
      <c r="CB172" s="234"/>
      <c r="CC172" s="234"/>
      <c r="CD172" s="234"/>
      <c r="CE172" s="234"/>
      <c r="CF172" s="234"/>
      <c r="CG172" s="234"/>
      <c r="CH172" s="234"/>
      <c r="CI172" s="234"/>
      <c r="CJ172" s="234"/>
      <c r="CK172" s="234"/>
      <c r="CL172" s="234"/>
      <c r="CM172" s="234"/>
      <c r="CN172" s="234"/>
      <c r="CO172" s="234"/>
      <c r="CP172" s="234"/>
      <c r="CQ172" s="234"/>
      <c r="CR172" s="234"/>
      <c r="CS172" s="234"/>
      <c r="CT172" s="234"/>
      <c r="CU172" s="234"/>
      <c r="CV172" s="234"/>
      <c r="CW172" s="234"/>
      <c r="CX172" s="234"/>
      <c r="CY172" s="234"/>
      <c r="CZ172" s="234"/>
      <c r="DA172" s="234"/>
      <c r="DB172" s="234"/>
      <c r="DC172" s="234"/>
      <c r="DD172" s="234"/>
      <c r="DE172" s="234"/>
      <c r="DF172" s="234"/>
      <c r="DG172" s="234"/>
      <c r="DH172" s="234"/>
      <c r="DI172" s="234"/>
      <c r="DJ172" s="234"/>
      <c r="DK172" s="234"/>
      <c r="DL172" s="234"/>
      <c r="DM172" s="234"/>
      <c r="DN172" s="234"/>
      <c r="DO172" s="234"/>
      <c r="DP172" s="234"/>
      <c r="DQ172" s="234"/>
      <c r="DR172" s="234"/>
      <c r="DS172" s="234"/>
      <c r="DT172" s="234"/>
      <c r="DU172" s="234"/>
      <c r="DV172" s="234"/>
      <c r="DW172" s="234"/>
      <c r="DX172" s="234"/>
      <c r="DY172" s="234"/>
      <c r="DZ172" s="234"/>
      <c r="EA172" s="234"/>
    </row>
    <row r="173" spans="1:131" s="235" customFormat="1" ht="12.9">
      <c r="A173" s="236"/>
      <c r="B173" s="237"/>
      <c r="C173" s="238"/>
      <c r="D173" s="238"/>
      <c r="E173" s="238"/>
      <c r="F173" s="238"/>
      <c r="G173" s="236"/>
      <c r="H173" s="236"/>
      <c r="I173" s="236"/>
      <c r="J173" s="238"/>
      <c r="K173" s="238"/>
      <c r="L173" s="238"/>
      <c r="M173" s="234"/>
      <c r="N173" s="234"/>
      <c r="O173" s="234"/>
      <c r="P173" s="234"/>
      <c r="Q173" s="234"/>
      <c r="R173" s="234"/>
      <c r="S173" s="234"/>
      <c r="T173" s="234"/>
      <c r="U173" s="234"/>
      <c r="V173" s="234"/>
      <c r="W173" s="234"/>
      <c r="X173" s="234"/>
      <c r="Y173" s="234"/>
      <c r="Z173" s="234"/>
      <c r="AA173" s="234"/>
      <c r="AB173" s="234"/>
      <c r="AC173" s="234"/>
      <c r="AD173" s="234"/>
      <c r="AE173" s="234"/>
      <c r="AF173" s="234"/>
      <c r="AG173" s="234"/>
      <c r="AH173" s="234"/>
      <c r="AI173" s="234"/>
      <c r="AJ173" s="234"/>
      <c r="AK173" s="234"/>
      <c r="AL173" s="234"/>
      <c r="AM173" s="234"/>
      <c r="AN173" s="234"/>
      <c r="AO173" s="234"/>
      <c r="AP173" s="234"/>
      <c r="AQ173" s="234"/>
      <c r="AR173" s="234"/>
      <c r="AS173" s="234"/>
      <c r="AT173" s="234"/>
      <c r="AU173" s="234"/>
      <c r="AV173" s="234"/>
      <c r="AW173" s="234"/>
      <c r="AX173" s="234"/>
      <c r="AY173" s="234"/>
      <c r="AZ173" s="234"/>
      <c r="BA173" s="234"/>
      <c r="BB173" s="234"/>
      <c r="BC173" s="234"/>
      <c r="BD173" s="234"/>
      <c r="BE173" s="234"/>
      <c r="BF173" s="234"/>
      <c r="BG173" s="234"/>
      <c r="BH173" s="234"/>
      <c r="BI173" s="234"/>
      <c r="BJ173" s="234"/>
      <c r="BK173" s="234"/>
      <c r="BL173" s="234"/>
      <c r="BM173" s="234"/>
      <c r="BN173" s="234"/>
      <c r="BO173" s="234"/>
      <c r="BP173" s="234"/>
      <c r="BQ173" s="234"/>
      <c r="BR173" s="234"/>
      <c r="BS173" s="234"/>
      <c r="BT173" s="234"/>
      <c r="BU173" s="234"/>
      <c r="BV173" s="234"/>
      <c r="BW173" s="234"/>
      <c r="BX173" s="234"/>
      <c r="BY173" s="234"/>
      <c r="BZ173" s="234"/>
      <c r="CA173" s="234"/>
      <c r="CB173" s="234"/>
      <c r="CC173" s="234"/>
      <c r="CD173" s="234"/>
      <c r="CE173" s="234"/>
      <c r="CF173" s="234"/>
      <c r="CG173" s="234"/>
      <c r="CH173" s="234"/>
      <c r="CI173" s="234"/>
      <c r="CJ173" s="234"/>
      <c r="CK173" s="234"/>
      <c r="CL173" s="234"/>
      <c r="CM173" s="234"/>
      <c r="CN173" s="234"/>
      <c r="CO173" s="234"/>
      <c r="CP173" s="234"/>
      <c r="CQ173" s="234"/>
      <c r="CR173" s="234"/>
      <c r="CS173" s="234"/>
      <c r="CT173" s="234"/>
      <c r="CU173" s="234"/>
      <c r="CV173" s="234"/>
      <c r="CW173" s="234"/>
      <c r="CX173" s="234"/>
      <c r="CY173" s="234"/>
      <c r="CZ173" s="234"/>
      <c r="DA173" s="234"/>
      <c r="DB173" s="234"/>
      <c r="DC173" s="234"/>
      <c r="DD173" s="234"/>
      <c r="DE173" s="234"/>
      <c r="DF173" s="234"/>
      <c r="DG173" s="234"/>
      <c r="DH173" s="234"/>
      <c r="DI173" s="234"/>
      <c r="DJ173" s="234"/>
      <c r="DK173" s="234"/>
      <c r="DL173" s="234"/>
      <c r="DM173" s="234"/>
      <c r="DN173" s="234"/>
      <c r="DO173" s="234"/>
      <c r="DP173" s="234"/>
      <c r="DQ173" s="234"/>
      <c r="DR173" s="234"/>
      <c r="DS173" s="234"/>
      <c r="DT173" s="234"/>
      <c r="DU173" s="234"/>
      <c r="DV173" s="234"/>
      <c r="DW173" s="234"/>
      <c r="DX173" s="234"/>
      <c r="DY173" s="234"/>
      <c r="DZ173" s="234"/>
      <c r="EA173" s="234"/>
    </row>
    <row r="174" spans="1:131" s="235" customFormat="1" ht="12.9">
      <c r="A174" s="236"/>
      <c r="B174" s="237"/>
      <c r="C174" s="238"/>
      <c r="D174" s="238"/>
      <c r="E174" s="238"/>
      <c r="F174" s="238"/>
      <c r="G174" s="236"/>
      <c r="H174" s="236"/>
      <c r="I174" s="236"/>
      <c r="J174" s="238"/>
      <c r="K174" s="238"/>
      <c r="L174" s="238"/>
      <c r="M174" s="234"/>
      <c r="N174" s="234"/>
      <c r="O174" s="234"/>
      <c r="P174" s="234"/>
      <c r="Q174" s="234"/>
      <c r="R174" s="234"/>
      <c r="S174" s="234"/>
      <c r="T174" s="234"/>
      <c r="U174" s="234"/>
      <c r="V174" s="234"/>
      <c r="W174" s="234"/>
      <c r="X174" s="234"/>
      <c r="Y174" s="234"/>
      <c r="Z174" s="234"/>
      <c r="AA174" s="234"/>
      <c r="AB174" s="234"/>
      <c r="AC174" s="234"/>
      <c r="AD174" s="234"/>
      <c r="AE174" s="234"/>
      <c r="AF174" s="234"/>
      <c r="AG174" s="234"/>
      <c r="AH174" s="234"/>
      <c r="AI174" s="234"/>
      <c r="AJ174" s="234"/>
      <c r="AK174" s="234"/>
      <c r="AL174" s="234"/>
      <c r="AM174" s="234"/>
      <c r="AN174" s="234"/>
      <c r="AO174" s="234"/>
      <c r="AP174" s="234"/>
      <c r="AQ174" s="234"/>
      <c r="AR174" s="234"/>
      <c r="AS174" s="234"/>
      <c r="AT174" s="234"/>
      <c r="AU174" s="234"/>
      <c r="AV174" s="234"/>
      <c r="AW174" s="234"/>
      <c r="AX174" s="234"/>
      <c r="AY174" s="234"/>
      <c r="AZ174" s="234"/>
      <c r="BA174" s="234"/>
      <c r="BB174" s="234"/>
      <c r="BC174" s="234"/>
      <c r="BD174" s="234"/>
      <c r="BE174" s="234"/>
      <c r="BF174" s="234"/>
      <c r="BG174" s="234"/>
      <c r="BH174" s="234"/>
      <c r="BI174" s="234"/>
      <c r="BJ174" s="234"/>
      <c r="BK174" s="234"/>
      <c r="BL174" s="234"/>
      <c r="BM174" s="234"/>
      <c r="BN174" s="234"/>
      <c r="BO174" s="234"/>
      <c r="BP174" s="234"/>
      <c r="BQ174" s="234"/>
      <c r="BR174" s="234"/>
      <c r="BS174" s="234"/>
      <c r="BT174" s="234"/>
      <c r="BU174" s="234"/>
      <c r="BV174" s="234"/>
      <c r="BW174" s="234"/>
      <c r="BX174" s="234"/>
      <c r="BY174" s="234"/>
      <c r="BZ174" s="234"/>
      <c r="CA174" s="234"/>
      <c r="CB174" s="234"/>
      <c r="CC174" s="234"/>
      <c r="CD174" s="234"/>
      <c r="CE174" s="234"/>
      <c r="CF174" s="234"/>
      <c r="CG174" s="234"/>
      <c r="CH174" s="234"/>
      <c r="CI174" s="234"/>
      <c r="CJ174" s="234"/>
      <c r="CK174" s="234"/>
      <c r="CL174" s="234"/>
      <c r="CM174" s="234"/>
      <c r="CN174" s="234"/>
      <c r="CO174" s="234"/>
      <c r="CP174" s="234"/>
      <c r="CQ174" s="234"/>
      <c r="CR174" s="234"/>
      <c r="CS174" s="234"/>
      <c r="CT174" s="234"/>
      <c r="CU174" s="234"/>
      <c r="CV174" s="234"/>
      <c r="CW174" s="234"/>
      <c r="CX174" s="234"/>
      <c r="CY174" s="234"/>
      <c r="CZ174" s="234"/>
      <c r="DA174" s="234"/>
      <c r="DB174" s="234"/>
      <c r="DC174" s="234"/>
      <c r="DD174" s="234"/>
      <c r="DE174" s="234"/>
      <c r="DF174" s="234"/>
      <c r="DG174" s="234"/>
      <c r="DH174" s="234"/>
      <c r="DI174" s="234"/>
      <c r="DJ174" s="234"/>
      <c r="DK174" s="234"/>
      <c r="DL174" s="234"/>
      <c r="DM174" s="234"/>
      <c r="DN174" s="234"/>
      <c r="DO174" s="234"/>
      <c r="DP174" s="234"/>
      <c r="DQ174" s="234"/>
      <c r="DR174" s="234"/>
      <c r="DS174" s="234"/>
      <c r="DT174" s="234"/>
      <c r="DU174" s="234"/>
      <c r="DV174" s="234"/>
      <c r="DW174" s="234"/>
      <c r="DX174" s="234"/>
      <c r="DY174" s="234"/>
      <c r="DZ174" s="234"/>
      <c r="EA174" s="234"/>
    </row>
    <row r="175" spans="1:131" s="235" customFormat="1" ht="12.9">
      <c r="A175" s="236"/>
      <c r="B175" s="237"/>
      <c r="C175" s="238"/>
      <c r="D175" s="238"/>
      <c r="E175" s="238"/>
      <c r="F175" s="238"/>
      <c r="G175" s="236"/>
      <c r="H175" s="236"/>
      <c r="I175" s="236"/>
      <c r="J175" s="238"/>
      <c r="K175" s="238"/>
      <c r="L175" s="238"/>
      <c r="M175" s="234"/>
      <c r="N175" s="234"/>
      <c r="O175" s="234"/>
      <c r="P175" s="234"/>
      <c r="Q175" s="234"/>
      <c r="R175" s="234"/>
      <c r="S175" s="234"/>
      <c r="T175" s="234"/>
      <c r="U175" s="234"/>
      <c r="V175" s="234"/>
      <c r="W175" s="234"/>
      <c r="X175" s="234"/>
      <c r="Y175" s="234"/>
      <c r="Z175" s="234"/>
      <c r="AA175" s="234"/>
      <c r="AB175" s="234"/>
      <c r="AC175" s="234"/>
      <c r="AD175" s="234"/>
      <c r="AE175" s="234"/>
      <c r="AF175" s="234"/>
      <c r="AG175" s="234"/>
      <c r="AH175" s="234"/>
      <c r="AI175" s="234"/>
      <c r="AJ175" s="234"/>
      <c r="AK175" s="234"/>
      <c r="AL175" s="234"/>
      <c r="AM175" s="234"/>
      <c r="AN175" s="234"/>
      <c r="AO175" s="234"/>
      <c r="AP175" s="234"/>
      <c r="AQ175" s="234"/>
      <c r="AR175" s="234"/>
      <c r="AS175" s="234"/>
      <c r="AT175" s="234"/>
      <c r="AU175" s="234"/>
      <c r="AV175" s="234"/>
      <c r="AW175" s="234"/>
      <c r="AX175" s="234"/>
      <c r="AY175" s="234"/>
      <c r="AZ175" s="234"/>
      <c r="BA175" s="234"/>
      <c r="BB175" s="234"/>
      <c r="BC175" s="234"/>
      <c r="BD175" s="234"/>
      <c r="BE175" s="234"/>
      <c r="BF175" s="234"/>
      <c r="BG175" s="234"/>
      <c r="BH175" s="234"/>
      <c r="BI175" s="234"/>
      <c r="BJ175" s="234"/>
      <c r="BK175" s="234"/>
      <c r="BL175" s="234"/>
      <c r="BM175" s="234"/>
      <c r="BN175" s="234"/>
      <c r="BO175" s="234"/>
      <c r="BP175" s="234"/>
      <c r="BQ175" s="234"/>
      <c r="BR175" s="234"/>
      <c r="BS175" s="234"/>
      <c r="BT175" s="234"/>
      <c r="BU175" s="234"/>
      <c r="BV175" s="234"/>
      <c r="BW175" s="234"/>
      <c r="BX175" s="234"/>
      <c r="BY175" s="234"/>
      <c r="BZ175" s="234"/>
      <c r="CA175" s="234"/>
      <c r="CB175" s="234"/>
      <c r="CC175" s="234"/>
      <c r="CD175" s="234"/>
      <c r="CE175" s="234"/>
      <c r="CF175" s="234"/>
      <c r="CG175" s="234"/>
      <c r="CH175" s="234"/>
      <c r="CI175" s="234"/>
      <c r="CJ175" s="234"/>
      <c r="CK175" s="234"/>
      <c r="CL175" s="234"/>
      <c r="CM175" s="234"/>
      <c r="CN175" s="234"/>
      <c r="CO175" s="234"/>
      <c r="CP175" s="234"/>
      <c r="CQ175" s="234"/>
      <c r="CR175" s="234"/>
      <c r="CS175" s="234"/>
      <c r="CT175" s="234"/>
      <c r="CU175" s="234"/>
      <c r="CV175" s="234"/>
      <c r="CW175" s="234"/>
      <c r="CX175" s="234"/>
      <c r="CY175" s="234"/>
      <c r="CZ175" s="234"/>
      <c r="DA175" s="234"/>
      <c r="DB175" s="234"/>
      <c r="DC175" s="234"/>
      <c r="DD175" s="234"/>
      <c r="DE175" s="234"/>
      <c r="DF175" s="234"/>
      <c r="DG175" s="234"/>
      <c r="DH175" s="234"/>
      <c r="DI175" s="234"/>
      <c r="DJ175" s="234"/>
      <c r="DK175" s="234"/>
      <c r="DL175" s="234"/>
      <c r="DM175" s="234"/>
      <c r="DN175" s="234"/>
      <c r="DO175" s="234"/>
      <c r="DP175" s="234"/>
      <c r="DQ175" s="234"/>
      <c r="DR175" s="234"/>
      <c r="DS175" s="234"/>
      <c r="DT175" s="234"/>
      <c r="DU175" s="234"/>
      <c r="DV175" s="234"/>
      <c r="DW175" s="234"/>
      <c r="DX175" s="234"/>
      <c r="DY175" s="234"/>
      <c r="DZ175" s="234"/>
      <c r="EA175" s="234"/>
    </row>
    <row r="176" spans="1:131" s="235" customFormat="1" ht="12.9">
      <c r="A176" s="236"/>
      <c r="B176" s="237"/>
      <c r="C176" s="238"/>
      <c r="D176" s="238"/>
      <c r="E176" s="238"/>
      <c r="F176" s="238"/>
      <c r="G176" s="236"/>
      <c r="H176" s="236"/>
      <c r="I176" s="236"/>
      <c r="J176" s="238"/>
      <c r="K176" s="238"/>
      <c r="L176" s="238"/>
      <c r="M176" s="234"/>
      <c r="N176" s="234"/>
      <c r="O176" s="234"/>
      <c r="P176" s="234"/>
      <c r="Q176" s="234"/>
      <c r="R176" s="234"/>
      <c r="S176" s="234"/>
      <c r="T176" s="234"/>
      <c r="U176" s="234"/>
      <c r="V176" s="234"/>
      <c r="W176" s="234"/>
      <c r="X176" s="234"/>
      <c r="Y176" s="234"/>
      <c r="Z176" s="234"/>
      <c r="AA176" s="234"/>
      <c r="AB176" s="234"/>
      <c r="AC176" s="234"/>
      <c r="AD176" s="234"/>
      <c r="AE176" s="234"/>
      <c r="AF176" s="234"/>
      <c r="AG176" s="234"/>
      <c r="AH176" s="234"/>
      <c r="AI176" s="234"/>
      <c r="AJ176" s="234"/>
      <c r="AK176" s="234"/>
      <c r="AL176" s="234"/>
      <c r="AM176" s="234"/>
      <c r="AN176" s="234"/>
      <c r="AO176" s="234"/>
      <c r="AP176" s="234"/>
      <c r="AQ176" s="234"/>
      <c r="AR176" s="234"/>
      <c r="AS176" s="234"/>
      <c r="AT176" s="234"/>
      <c r="AU176" s="234"/>
      <c r="AV176" s="234"/>
      <c r="AW176" s="234"/>
      <c r="AX176" s="234"/>
      <c r="AY176" s="234"/>
      <c r="AZ176" s="234"/>
      <c r="BA176" s="234"/>
      <c r="BB176" s="234"/>
      <c r="BC176" s="234"/>
      <c r="BD176" s="234"/>
      <c r="BE176" s="234"/>
      <c r="BF176" s="234"/>
      <c r="BG176" s="234"/>
      <c r="BH176" s="234"/>
      <c r="BI176" s="234"/>
      <c r="BJ176" s="234"/>
      <c r="BK176" s="234"/>
      <c r="BL176" s="234"/>
      <c r="BM176" s="234"/>
      <c r="BN176" s="234"/>
      <c r="BO176" s="234"/>
      <c r="BP176" s="234"/>
      <c r="BQ176" s="234"/>
      <c r="BR176" s="234"/>
      <c r="BS176" s="234"/>
      <c r="BT176" s="234"/>
      <c r="BU176" s="234"/>
      <c r="BV176" s="234"/>
      <c r="BW176" s="234"/>
      <c r="BX176" s="234"/>
      <c r="BY176" s="234"/>
      <c r="BZ176" s="234"/>
      <c r="CA176" s="234"/>
      <c r="CB176" s="234"/>
      <c r="CC176" s="234"/>
      <c r="CD176" s="234"/>
      <c r="CE176" s="234"/>
      <c r="CF176" s="234"/>
      <c r="CG176" s="234"/>
      <c r="CH176" s="234"/>
      <c r="CI176" s="234"/>
      <c r="CJ176" s="234"/>
      <c r="CK176" s="234"/>
      <c r="CL176" s="234"/>
      <c r="CM176" s="234"/>
      <c r="CN176" s="234"/>
      <c r="CO176" s="234"/>
      <c r="CP176" s="234"/>
      <c r="CQ176" s="234"/>
      <c r="CR176" s="234"/>
      <c r="CS176" s="234"/>
      <c r="CT176" s="234"/>
      <c r="CU176" s="234"/>
      <c r="CV176" s="234"/>
      <c r="CW176" s="234"/>
      <c r="CX176" s="234"/>
      <c r="CY176" s="234"/>
      <c r="CZ176" s="234"/>
      <c r="DA176" s="234"/>
      <c r="DB176" s="234"/>
      <c r="DC176" s="234"/>
      <c r="DD176" s="234"/>
      <c r="DE176" s="234"/>
      <c r="DF176" s="234"/>
      <c r="DG176" s="234"/>
      <c r="DH176" s="234"/>
      <c r="DI176" s="234"/>
      <c r="DJ176" s="234"/>
      <c r="DK176" s="234"/>
      <c r="DL176" s="234"/>
      <c r="DM176" s="234"/>
      <c r="DN176" s="234"/>
      <c r="DO176" s="234"/>
      <c r="DP176" s="234"/>
      <c r="DQ176" s="234"/>
      <c r="DR176" s="234"/>
      <c r="DS176" s="234"/>
      <c r="DT176" s="234"/>
      <c r="DU176" s="234"/>
      <c r="DV176" s="234"/>
      <c r="DW176" s="234"/>
      <c r="DX176" s="234"/>
      <c r="DY176" s="234"/>
      <c r="DZ176" s="234"/>
      <c r="EA176" s="234"/>
    </row>
    <row r="177" spans="1:131" s="235" customFormat="1" ht="12.9">
      <c r="A177" s="236"/>
      <c r="B177" s="237"/>
      <c r="C177" s="238"/>
      <c r="D177" s="238"/>
      <c r="E177" s="238"/>
      <c r="F177" s="238"/>
      <c r="G177" s="236"/>
      <c r="H177" s="236"/>
      <c r="I177" s="236"/>
      <c r="J177" s="238"/>
      <c r="K177" s="238"/>
      <c r="L177" s="238"/>
      <c r="M177" s="234"/>
      <c r="N177" s="234"/>
      <c r="O177" s="234"/>
      <c r="P177" s="234"/>
      <c r="Q177" s="234"/>
      <c r="R177" s="234"/>
      <c r="S177" s="234"/>
      <c r="T177" s="234"/>
      <c r="U177" s="234"/>
      <c r="V177" s="234"/>
      <c r="W177" s="234"/>
      <c r="X177" s="234"/>
      <c r="Y177" s="234"/>
      <c r="Z177" s="234"/>
      <c r="AA177" s="234"/>
      <c r="AB177" s="234"/>
      <c r="AC177" s="234"/>
      <c r="AD177" s="234"/>
      <c r="AE177" s="234"/>
      <c r="AF177" s="234"/>
      <c r="AG177" s="234"/>
      <c r="AH177" s="234"/>
      <c r="AI177" s="234"/>
      <c r="AJ177" s="234"/>
      <c r="AK177" s="234"/>
      <c r="AL177" s="234"/>
      <c r="AM177" s="234"/>
      <c r="AN177" s="234"/>
      <c r="AO177" s="234"/>
      <c r="AP177" s="234"/>
      <c r="AQ177" s="234"/>
      <c r="AR177" s="234"/>
      <c r="AS177" s="234"/>
      <c r="AT177" s="234"/>
      <c r="AU177" s="234"/>
      <c r="AV177" s="234"/>
      <c r="AW177" s="234"/>
      <c r="AX177" s="234"/>
      <c r="AY177" s="234"/>
      <c r="AZ177" s="234"/>
      <c r="BA177" s="234"/>
      <c r="BB177" s="234"/>
      <c r="BC177" s="234"/>
      <c r="BD177" s="234"/>
      <c r="BE177" s="234"/>
      <c r="BF177" s="234"/>
      <c r="BG177" s="234"/>
      <c r="BH177" s="234"/>
      <c r="BI177" s="234"/>
      <c r="BJ177" s="234"/>
      <c r="BK177" s="234"/>
      <c r="BL177" s="234"/>
      <c r="BM177" s="234"/>
      <c r="BN177" s="234"/>
      <c r="BO177" s="234"/>
      <c r="BP177" s="234"/>
      <c r="BQ177" s="234"/>
      <c r="BR177" s="234"/>
      <c r="BS177" s="234"/>
      <c r="BT177" s="234"/>
      <c r="BU177" s="234"/>
      <c r="BV177" s="234"/>
      <c r="BW177" s="234"/>
      <c r="BX177" s="234"/>
      <c r="BY177" s="234"/>
      <c r="BZ177" s="234"/>
      <c r="CA177" s="234"/>
      <c r="CB177" s="234"/>
      <c r="CC177" s="234"/>
      <c r="CD177" s="234"/>
      <c r="CE177" s="234"/>
      <c r="CF177" s="234"/>
      <c r="CG177" s="234"/>
      <c r="CH177" s="234"/>
      <c r="CI177" s="234"/>
      <c r="CJ177" s="234"/>
      <c r="CK177" s="234"/>
      <c r="CL177" s="234"/>
      <c r="CM177" s="234"/>
      <c r="CN177" s="234"/>
      <c r="CO177" s="234"/>
      <c r="CP177" s="234"/>
      <c r="CQ177" s="234"/>
      <c r="CR177" s="234"/>
      <c r="CS177" s="234"/>
      <c r="CT177" s="234"/>
      <c r="CU177" s="234"/>
      <c r="CV177" s="234"/>
      <c r="CW177" s="234"/>
      <c r="CX177" s="234"/>
      <c r="CY177" s="234"/>
      <c r="CZ177" s="234"/>
      <c r="DA177" s="234"/>
      <c r="DB177" s="234"/>
      <c r="DC177" s="234"/>
      <c r="DD177" s="234"/>
      <c r="DE177" s="234"/>
      <c r="DF177" s="234"/>
      <c r="DG177" s="234"/>
      <c r="DH177" s="234"/>
      <c r="DI177" s="234"/>
      <c r="DJ177" s="234"/>
      <c r="DK177" s="234"/>
      <c r="DL177" s="234"/>
      <c r="DM177" s="234"/>
      <c r="DN177" s="234"/>
      <c r="DO177" s="234"/>
      <c r="DP177" s="234"/>
      <c r="DQ177" s="234"/>
      <c r="DR177" s="234"/>
      <c r="DS177" s="234"/>
      <c r="DT177" s="234"/>
      <c r="DU177" s="234"/>
      <c r="DV177" s="234"/>
      <c r="DW177" s="234"/>
      <c r="DX177" s="234"/>
      <c r="DY177" s="234"/>
      <c r="DZ177" s="234"/>
      <c r="EA177" s="234"/>
    </row>
    <row r="178" spans="1:131" s="235" customFormat="1" ht="12.9">
      <c r="A178" s="236"/>
      <c r="B178" s="237"/>
      <c r="C178" s="238"/>
      <c r="D178" s="238"/>
      <c r="E178" s="238"/>
      <c r="F178" s="238"/>
      <c r="G178" s="236"/>
      <c r="H178" s="236"/>
      <c r="I178" s="236"/>
      <c r="J178" s="238"/>
      <c r="K178" s="238"/>
      <c r="L178" s="238"/>
      <c r="M178" s="234"/>
      <c r="N178" s="234"/>
      <c r="O178" s="234"/>
      <c r="P178" s="234"/>
      <c r="Q178" s="234"/>
      <c r="R178" s="234"/>
      <c r="S178" s="234"/>
      <c r="T178" s="234"/>
      <c r="U178" s="234"/>
      <c r="V178" s="234"/>
      <c r="W178" s="234"/>
      <c r="X178" s="234"/>
      <c r="Y178" s="234"/>
      <c r="Z178" s="234"/>
      <c r="AA178" s="234"/>
      <c r="AB178" s="234"/>
      <c r="AC178" s="234"/>
      <c r="AD178" s="234"/>
      <c r="AE178" s="234"/>
      <c r="AF178" s="234"/>
      <c r="AG178" s="234"/>
      <c r="AH178" s="234"/>
      <c r="AI178" s="234"/>
      <c r="AJ178" s="234"/>
      <c r="AK178" s="234"/>
      <c r="AL178" s="234"/>
      <c r="AM178" s="234"/>
      <c r="AN178" s="234"/>
      <c r="AO178" s="234"/>
      <c r="AP178" s="234"/>
      <c r="AQ178" s="234"/>
      <c r="AR178" s="234"/>
      <c r="AS178" s="234"/>
      <c r="AT178" s="234"/>
      <c r="AU178" s="234"/>
      <c r="AV178" s="234"/>
      <c r="AW178" s="234"/>
      <c r="AX178" s="234"/>
      <c r="AY178" s="234"/>
      <c r="AZ178" s="234"/>
      <c r="BA178" s="234"/>
      <c r="BB178" s="234"/>
      <c r="BC178" s="234"/>
      <c r="BD178" s="234"/>
      <c r="BE178" s="234"/>
      <c r="BF178" s="234"/>
      <c r="BG178" s="234"/>
      <c r="BH178" s="234"/>
      <c r="BI178" s="234"/>
      <c r="BJ178" s="234"/>
      <c r="BK178" s="234"/>
      <c r="BL178" s="234"/>
      <c r="BM178" s="234"/>
      <c r="BN178" s="234"/>
      <c r="BO178" s="234"/>
      <c r="BP178" s="234"/>
      <c r="BQ178" s="234"/>
      <c r="BR178" s="234"/>
      <c r="BS178" s="234"/>
      <c r="BT178" s="234"/>
      <c r="BU178" s="234"/>
      <c r="BV178" s="234"/>
      <c r="BW178" s="234"/>
      <c r="BX178" s="234"/>
      <c r="BY178" s="234"/>
      <c r="BZ178" s="234"/>
      <c r="CA178" s="234"/>
      <c r="CB178" s="234"/>
      <c r="CC178" s="234"/>
      <c r="CD178" s="234"/>
      <c r="CE178" s="234"/>
      <c r="CF178" s="234"/>
      <c r="CG178" s="234"/>
      <c r="CH178" s="234"/>
      <c r="CI178" s="234"/>
      <c r="CJ178" s="234"/>
      <c r="CK178" s="234"/>
      <c r="CL178" s="234"/>
      <c r="CM178" s="234"/>
      <c r="CN178" s="234"/>
      <c r="CO178" s="234"/>
      <c r="CP178" s="234"/>
      <c r="CQ178" s="234"/>
      <c r="CR178" s="234"/>
      <c r="CS178" s="234"/>
      <c r="CT178" s="234"/>
      <c r="CU178" s="234"/>
      <c r="CV178" s="234"/>
      <c r="CW178" s="234"/>
      <c r="CX178" s="234"/>
      <c r="CY178" s="234"/>
      <c r="CZ178" s="234"/>
      <c r="DA178" s="234"/>
      <c r="DB178" s="234"/>
      <c r="DC178" s="234"/>
      <c r="DD178" s="234"/>
      <c r="DE178" s="234"/>
      <c r="DF178" s="234"/>
      <c r="DG178" s="234"/>
      <c r="DH178" s="234"/>
      <c r="DI178" s="234"/>
      <c r="DJ178" s="234"/>
      <c r="DK178" s="234"/>
      <c r="DL178" s="234"/>
      <c r="DM178" s="234"/>
      <c r="DN178" s="234"/>
      <c r="DO178" s="234"/>
      <c r="DP178" s="234"/>
      <c r="DQ178" s="234"/>
      <c r="DR178" s="234"/>
      <c r="DS178" s="234"/>
      <c r="DT178" s="234"/>
      <c r="DU178" s="234"/>
      <c r="DV178" s="234"/>
      <c r="DW178" s="234"/>
      <c r="DX178" s="234"/>
      <c r="DY178" s="234"/>
      <c r="DZ178" s="234"/>
      <c r="EA178" s="234"/>
    </row>
    <row r="179" spans="1:131" s="235" customFormat="1" ht="12.9">
      <c r="A179" s="236"/>
      <c r="B179" s="237"/>
      <c r="C179" s="238"/>
      <c r="D179" s="238"/>
      <c r="E179" s="238"/>
      <c r="F179" s="238"/>
      <c r="G179" s="236"/>
      <c r="H179" s="236"/>
      <c r="I179" s="236"/>
      <c r="J179" s="238"/>
      <c r="K179" s="238"/>
      <c r="L179" s="238"/>
      <c r="M179" s="234"/>
      <c r="N179" s="234"/>
      <c r="O179" s="234"/>
      <c r="P179" s="234"/>
      <c r="Q179" s="234"/>
      <c r="R179" s="234"/>
      <c r="S179" s="234"/>
      <c r="T179" s="234"/>
      <c r="U179" s="234"/>
      <c r="V179" s="234"/>
      <c r="W179" s="234"/>
      <c r="X179" s="234"/>
      <c r="Y179" s="234"/>
      <c r="Z179" s="234"/>
      <c r="AA179" s="234"/>
      <c r="AB179" s="234"/>
      <c r="AC179" s="234"/>
      <c r="AD179" s="234"/>
      <c r="AE179" s="234"/>
      <c r="AF179" s="234"/>
      <c r="AG179" s="234"/>
      <c r="AH179" s="234"/>
      <c r="AI179" s="234"/>
      <c r="AJ179" s="234"/>
      <c r="AK179" s="234"/>
      <c r="AL179" s="234"/>
      <c r="AM179" s="234"/>
      <c r="AN179" s="234"/>
      <c r="AO179" s="234"/>
      <c r="AP179" s="234"/>
      <c r="AQ179" s="234"/>
      <c r="AR179" s="234"/>
      <c r="AS179" s="234"/>
      <c r="AT179" s="234"/>
      <c r="AU179" s="234"/>
      <c r="AV179" s="234"/>
      <c r="AW179" s="234"/>
      <c r="AX179" s="234"/>
      <c r="AY179" s="234"/>
      <c r="AZ179" s="234"/>
      <c r="BA179" s="234"/>
      <c r="BB179" s="234"/>
      <c r="BC179" s="234"/>
      <c r="BD179" s="234"/>
      <c r="BE179" s="234"/>
      <c r="BF179" s="234"/>
      <c r="BG179" s="234"/>
      <c r="BH179" s="234"/>
      <c r="BI179" s="234"/>
      <c r="BJ179" s="234"/>
      <c r="BK179" s="234"/>
      <c r="BL179" s="234"/>
      <c r="BM179" s="234"/>
      <c r="BN179" s="234"/>
      <c r="BO179" s="234"/>
      <c r="BP179" s="234"/>
      <c r="BQ179" s="234"/>
      <c r="BR179" s="234"/>
      <c r="BS179" s="234"/>
      <c r="BT179" s="234"/>
      <c r="BU179" s="234"/>
      <c r="BV179" s="234"/>
      <c r="BW179" s="234"/>
      <c r="BX179" s="234"/>
      <c r="BY179" s="234"/>
      <c r="BZ179" s="234"/>
      <c r="CA179" s="234"/>
      <c r="CB179" s="234"/>
      <c r="CC179" s="234"/>
      <c r="CD179" s="234"/>
      <c r="CE179" s="234"/>
      <c r="CF179" s="234"/>
      <c r="CG179" s="234"/>
      <c r="CH179" s="234"/>
      <c r="CI179" s="234"/>
      <c r="CJ179" s="234"/>
      <c r="CK179" s="234"/>
      <c r="CL179" s="234"/>
      <c r="CM179" s="234"/>
      <c r="CN179" s="234"/>
      <c r="CO179" s="234"/>
      <c r="CP179" s="234"/>
      <c r="CQ179" s="234"/>
      <c r="CR179" s="234"/>
      <c r="CS179" s="234"/>
      <c r="CT179" s="234"/>
      <c r="CU179" s="234"/>
      <c r="CV179" s="234"/>
      <c r="CW179" s="234"/>
      <c r="CX179" s="234"/>
      <c r="CY179" s="234"/>
      <c r="CZ179" s="234"/>
      <c r="DA179" s="234"/>
      <c r="DB179" s="234"/>
      <c r="DC179" s="234"/>
      <c r="DD179" s="234"/>
      <c r="DE179" s="234"/>
      <c r="DF179" s="234"/>
      <c r="DG179" s="234"/>
      <c r="DH179" s="234"/>
      <c r="DI179" s="234"/>
      <c r="DJ179" s="234"/>
      <c r="DK179" s="234"/>
      <c r="DL179" s="234"/>
      <c r="DM179" s="234"/>
      <c r="DN179" s="234"/>
      <c r="DO179" s="234"/>
      <c r="DP179" s="234"/>
      <c r="DQ179" s="234"/>
      <c r="DR179" s="234"/>
      <c r="DS179" s="234"/>
      <c r="DT179" s="234"/>
      <c r="DU179" s="234"/>
      <c r="DV179" s="234"/>
      <c r="DW179" s="234"/>
      <c r="DX179" s="234"/>
      <c r="DY179" s="234"/>
      <c r="DZ179" s="234"/>
      <c r="EA179" s="234"/>
    </row>
    <row r="180" spans="1:131" s="235" customFormat="1" ht="12.9">
      <c r="A180" s="236"/>
      <c r="B180" s="237"/>
      <c r="C180" s="238"/>
      <c r="D180" s="238"/>
      <c r="E180" s="238"/>
      <c r="F180" s="238"/>
      <c r="G180" s="236"/>
      <c r="H180" s="236"/>
      <c r="I180" s="236"/>
      <c r="J180" s="238"/>
      <c r="K180" s="238"/>
      <c r="L180" s="238"/>
      <c r="M180" s="234"/>
      <c r="N180" s="234"/>
      <c r="O180" s="234"/>
      <c r="P180" s="234"/>
      <c r="Q180" s="234"/>
      <c r="R180" s="234"/>
      <c r="S180" s="234"/>
      <c r="T180" s="234"/>
      <c r="U180" s="234"/>
      <c r="V180" s="234"/>
      <c r="W180" s="234"/>
      <c r="X180" s="234"/>
      <c r="Y180" s="234"/>
      <c r="Z180" s="234"/>
      <c r="AA180" s="234"/>
      <c r="AB180" s="234"/>
      <c r="AC180" s="234"/>
      <c r="AD180" s="234"/>
      <c r="AE180" s="234"/>
      <c r="AF180" s="234"/>
      <c r="AG180" s="234"/>
      <c r="AH180" s="234"/>
      <c r="AI180" s="234"/>
      <c r="AJ180" s="234"/>
      <c r="AK180" s="234"/>
      <c r="AL180" s="234"/>
      <c r="AM180" s="234"/>
      <c r="AN180" s="234"/>
      <c r="AO180" s="234"/>
      <c r="AP180" s="234"/>
      <c r="AQ180" s="234"/>
      <c r="AR180" s="234"/>
      <c r="AS180" s="234"/>
      <c r="AT180" s="234"/>
      <c r="AU180" s="234"/>
      <c r="AV180" s="234"/>
      <c r="AW180" s="234"/>
      <c r="AX180" s="234"/>
      <c r="AY180" s="234"/>
      <c r="AZ180" s="234"/>
      <c r="BA180" s="234"/>
      <c r="BB180" s="234"/>
      <c r="BC180" s="234"/>
      <c r="BD180" s="234"/>
      <c r="BE180" s="234"/>
      <c r="BF180" s="234"/>
      <c r="BG180" s="234"/>
      <c r="BH180" s="234"/>
      <c r="BI180" s="234"/>
      <c r="BJ180" s="234"/>
      <c r="BK180" s="234"/>
      <c r="BL180" s="234"/>
      <c r="BM180" s="234"/>
      <c r="BN180" s="234"/>
      <c r="BO180" s="234"/>
      <c r="BP180" s="234"/>
      <c r="BQ180" s="234"/>
      <c r="BR180" s="234"/>
      <c r="BS180" s="234"/>
      <c r="BT180" s="234"/>
      <c r="BU180" s="234"/>
      <c r="BV180" s="234"/>
      <c r="BW180" s="234"/>
      <c r="BX180" s="234"/>
      <c r="BY180" s="234"/>
      <c r="BZ180" s="234"/>
      <c r="CA180" s="234"/>
      <c r="CB180" s="234"/>
      <c r="CC180" s="234"/>
      <c r="CD180" s="234"/>
      <c r="CE180" s="234"/>
      <c r="CF180" s="234"/>
      <c r="CG180" s="234"/>
      <c r="CH180" s="234"/>
      <c r="CI180" s="234"/>
      <c r="CJ180" s="234"/>
      <c r="CK180" s="234"/>
      <c r="CL180" s="234"/>
      <c r="CM180" s="234"/>
      <c r="CN180" s="234"/>
      <c r="CO180" s="234"/>
      <c r="CP180" s="234"/>
      <c r="CQ180" s="234"/>
      <c r="CR180" s="234"/>
      <c r="CS180" s="234"/>
      <c r="CT180" s="234"/>
      <c r="CU180" s="234"/>
      <c r="CV180" s="234"/>
      <c r="CW180" s="234"/>
      <c r="CX180" s="234"/>
      <c r="CY180" s="234"/>
      <c r="CZ180" s="234"/>
      <c r="DA180" s="234"/>
      <c r="DB180" s="234"/>
      <c r="DC180" s="234"/>
      <c r="DD180" s="234"/>
      <c r="DE180" s="234"/>
      <c r="DF180" s="234"/>
      <c r="DG180" s="234"/>
      <c r="DH180" s="234"/>
      <c r="DI180" s="234"/>
      <c r="DJ180" s="234"/>
      <c r="DK180" s="234"/>
      <c r="DL180" s="234"/>
      <c r="DM180" s="234"/>
      <c r="DN180" s="234"/>
      <c r="DO180" s="234"/>
      <c r="DP180" s="234"/>
      <c r="DQ180" s="234"/>
      <c r="DR180" s="234"/>
      <c r="DS180" s="234"/>
      <c r="DT180" s="234"/>
      <c r="DU180" s="234"/>
      <c r="DV180" s="234"/>
      <c r="DW180" s="234"/>
      <c r="DX180" s="234"/>
      <c r="DY180" s="234"/>
      <c r="DZ180" s="234"/>
      <c r="EA180" s="234"/>
    </row>
    <row r="181" spans="1:131" s="235" customFormat="1" ht="12.9">
      <c r="A181" s="236"/>
      <c r="B181" s="237"/>
      <c r="C181" s="238"/>
      <c r="D181" s="238"/>
      <c r="E181" s="238"/>
      <c r="F181" s="238"/>
      <c r="G181" s="236"/>
      <c r="H181" s="236"/>
      <c r="I181" s="236"/>
      <c r="J181" s="238"/>
      <c r="K181" s="238"/>
      <c r="L181" s="238"/>
      <c r="M181" s="234"/>
      <c r="N181" s="234"/>
      <c r="O181" s="234"/>
      <c r="P181" s="234"/>
      <c r="Q181" s="234"/>
      <c r="R181" s="234"/>
      <c r="S181" s="234"/>
      <c r="T181" s="234"/>
      <c r="U181" s="234"/>
      <c r="V181" s="234"/>
      <c r="W181" s="234"/>
      <c r="X181" s="234"/>
      <c r="Y181" s="234"/>
      <c r="Z181" s="234"/>
      <c r="AA181" s="234"/>
      <c r="AB181" s="234"/>
      <c r="AC181" s="234"/>
      <c r="AD181" s="234"/>
      <c r="AE181" s="234"/>
      <c r="AF181" s="234"/>
      <c r="AG181" s="234"/>
      <c r="AH181" s="234"/>
      <c r="AI181" s="234"/>
      <c r="AJ181" s="234"/>
      <c r="AK181" s="234"/>
      <c r="AL181" s="234"/>
      <c r="AM181" s="234"/>
      <c r="AN181" s="234"/>
      <c r="AO181" s="234"/>
      <c r="AP181" s="234"/>
      <c r="AQ181" s="234"/>
      <c r="AR181" s="234"/>
      <c r="AS181" s="234"/>
      <c r="AT181" s="234"/>
      <c r="AU181" s="234"/>
      <c r="AV181" s="234"/>
      <c r="AW181" s="234"/>
      <c r="AX181" s="234"/>
      <c r="AY181" s="234"/>
      <c r="AZ181" s="234"/>
      <c r="BA181" s="234"/>
      <c r="BB181" s="234"/>
      <c r="BC181" s="234"/>
      <c r="BD181" s="234"/>
      <c r="BE181" s="234"/>
      <c r="BF181" s="234"/>
      <c r="BG181" s="234"/>
      <c r="BH181" s="234"/>
      <c r="BI181" s="234"/>
      <c r="BJ181" s="234"/>
      <c r="BK181" s="234"/>
      <c r="BL181" s="234"/>
      <c r="BM181" s="234"/>
      <c r="BN181" s="234"/>
      <c r="BO181" s="234"/>
      <c r="BP181" s="234"/>
      <c r="BQ181" s="234"/>
      <c r="BR181" s="234"/>
      <c r="BS181" s="234"/>
      <c r="BT181" s="234"/>
      <c r="BU181" s="234"/>
      <c r="BV181" s="234"/>
      <c r="BW181" s="234"/>
      <c r="BX181" s="234"/>
      <c r="BY181" s="234"/>
      <c r="BZ181" s="234"/>
      <c r="CA181" s="234"/>
      <c r="CB181" s="234"/>
      <c r="CC181" s="234"/>
      <c r="CD181" s="234"/>
      <c r="CE181" s="234"/>
      <c r="CF181" s="234"/>
      <c r="CG181" s="234"/>
      <c r="CH181" s="234"/>
      <c r="CI181" s="234"/>
      <c r="CJ181" s="234"/>
      <c r="CK181" s="234"/>
      <c r="CL181" s="234"/>
      <c r="CM181" s="234"/>
      <c r="CN181" s="234"/>
      <c r="CO181" s="234"/>
      <c r="CP181" s="234"/>
      <c r="CQ181" s="234"/>
      <c r="CR181" s="234"/>
      <c r="CS181" s="234"/>
      <c r="CT181" s="234"/>
      <c r="CU181" s="234"/>
      <c r="CV181" s="234"/>
      <c r="CW181" s="234"/>
      <c r="CX181" s="234"/>
      <c r="CY181" s="234"/>
      <c r="CZ181" s="234"/>
      <c r="DA181" s="234"/>
      <c r="DB181" s="234"/>
      <c r="DC181" s="234"/>
      <c r="DD181" s="234"/>
      <c r="DE181" s="234"/>
      <c r="DF181" s="234"/>
      <c r="DG181" s="234"/>
      <c r="DH181" s="234"/>
      <c r="DI181" s="234"/>
      <c r="DJ181" s="234"/>
      <c r="DK181" s="234"/>
      <c r="DL181" s="234"/>
      <c r="DM181" s="234"/>
      <c r="DN181" s="234"/>
      <c r="DO181" s="234"/>
      <c r="DP181" s="234"/>
      <c r="DQ181" s="234"/>
      <c r="DR181" s="234"/>
      <c r="DS181" s="234"/>
      <c r="DT181" s="234"/>
      <c r="DU181" s="234"/>
      <c r="DV181" s="234"/>
      <c r="DW181" s="234"/>
      <c r="DX181" s="234"/>
      <c r="DY181" s="234"/>
      <c r="DZ181" s="234"/>
      <c r="EA181" s="234"/>
    </row>
    <row r="182" spans="1:131" s="235" customFormat="1" ht="12.9">
      <c r="A182" s="236"/>
      <c r="B182" s="237"/>
      <c r="C182" s="238"/>
      <c r="D182" s="238"/>
      <c r="E182" s="238"/>
      <c r="F182" s="238"/>
      <c r="G182" s="236"/>
      <c r="H182" s="236"/>
      <c r="I182" s="236"/>
      <c r="J182" s="238"/>
      <c r="K182" s="238"/>
      <c r="L182" s="238"/>
      <c r="M182" s="234"/>
      <c r="N182" s="234"/>
      <c r="O182" s="234"/>
      <c r="P182" s="234"/>
      <c r="Q182" s="234"/>
      <c r="R182" s="234"/>
      <c r="S182" s="234"/>
      <c r="T182" s="234"/>
      <c r="U182" s="234"/>
      <c r="V182" s="234"/>
      <c r="W182" s="234"/>
      <c r="X182" s="234"/>
      <c r="Y182" s="234"/>
      <c r="Z182" s="234"/>
      <c r="AA182" s="234"/>
      <c r="AB182" s="234"/>
      <c r="AC182" s="234"/>
      <c r="AD182" s="234"/>
      <c r="AE182" s="234"/>
      <c r="AF182" s="234"/>
      <c r="AG182" s="234"/>
      <c r="AH182" s="234"/>
      <c r="AI182" s="234"/>
      <c r="AJ182" s="234"/>
      <c r="AK182" s="234"/>
      <c r="AL182" s="234"/>
      <c r="AM182" s="234"/>
      <c r="AN182" s="234"/>
      <c r="AO182" s="234"/>
      <c r="AP182" s="234"/>
      <c r="AQ182" s="234"/>
      <c r="AR182" s="234"/>
      <c r="AS182" s="234"/>
      <c r="AT182" s="234"/>
      <c r="AU182" s="234"/>
      <c r="AV182" s="234"/>
      <c r="AW182" s="234"/>
      <c r="AX182" s="234"/>
      <c r="AY182" s="234"/>
      <c r="AZ182" s="234"/>
      <c r="BA182" s="234"/>
      <c r="BB182" s="234"/>
      <c r="BC182" s="234"/>
      <c r="BD182" s="234"/>
      <c r="BE182" s="234"/>
      <c r="BF182" s="234"/>
      <c r="BG182" s="234"/>
      <c r="BH182" s="234"/>
      <c r="BI182" s="234"/>
      <c r="BJ182" s="234"/>
      <c r="BK182" s="234"/>
      <c r="BL182" s="234"/>
      <c r="BM182" s="234"/>
      <c r="BN182" s="234"/>
      <c r="BO182" s="234"/>
      <c r="BP182" s="234"/>
      <c r="BQ182" s="234"/>
      <c r="BR182" s="234"/>
      <c r="BS182" s="234"/>
      <c r="BT182" s="234"/>
      <c r="BU182" s="234"/>
      <c r="BV182" s="234"/>
      <c r="BW182" s="234"/>
      <c r="BX182" s="234"/>
      <c r="BY182" s="234"/>
      <c r="BZ182" s="234"/>
      <c r="CA182" s="234"/>
      <c r="CB182" s="234"/>
      <c r="CC182" s="234"/>
      <c r="CD182" s="234"/>
      <c r="CE182" s="234"/>
      <c r="CF182" s="234"/>
      <c r="CG182" s="234"/>
      <c r="CH182" s="234"/>
      <c r="CI182" s="234"/>
      <c r="CJ182" s="234"/>
      <c r="CK182" s="234"/>
      <c r="CL182" s="234"/>
      <c r="CM182" s="234"/>
      <c r="CN182" s="234"/>
      <c r="CO182" s="234"/>
      <c r="CP182" s="234"/>
      <c r="CQ182" s="234"/>
      <c r="CR182" s="234"/>
      <c r="CS182" s="234"/>
      <c r="CT182" s="234"/>
      <c r="CU182" s="234"/>
      <c r="CV182" s="234"/>
      <c r="CW182" s="234"/>
      <c r="CX182" s="234"/>
      <c r="CY182" s="234"/>
      <c r="CZ182" s="234"/>
      <c r="DA182" s="234"/>
      <c r="DB182" s="234"/>
      <c r="DC182" s="234"/>
      <c r="DD182" s="234"/>
      <c r="DE182" s="234"/>
      <c r="DF182" s="234"/>
      <c r="DG182" s="234"/>
      <c r="DH182" s="234"/>
      <c r="DI182" s="234"/>
      <c r="DJ182" s="234"/>
      <c r="DK182" s="234"/>
      <c r="DL182" s="234"/>
      <c r="DM182" s="234"/>
      <c r="DN182" s="234"/>
      <c r="DO182" s="234"/>
      <c r="DP182" s="234"/>
      <c r="DQ182" s="234"/>
      <c r="DR182" s="234"/>
      <c r="DS182" s="234"/>
      <c r="DT182" s="234"/>
      <c r="DU182" s="234"/>
      <c r="DV182" s="234"/>
      <c r="DW182" s="234"/>
      <c r="DX182" s="234"/>
      <c r="DY182" s="234"/>
      <c r="DZ182" s="234"/>
      <c r="EA182" s="234"/>
    </row>
    <row r="183" spans="1:131" s="235" customFormat="1" ht="12.9">
      <c r="A183" s="236"/>
      <c r="B183" s="237"/>
      <c r="C183" s="238"/>
      <c r="D183" s="238"/>
      <c r="E183" s="238"/>
      <c r="F183" s="238"/>
      <c r="G183" s="236"/>
      <c r="H183" s="236"/>
      <c r="I183" s="236"/>
      <c r="J183" s="238"/>
      <c r="K183" s="238"/>
      <c r="L183" s="238"/>
      <c r="M183" s="234"/>
      <c r="N183" s="234"/>
      <c r="O183" s="234"/>
      <c r="P183" s="234"/>
      <c r="Q183" s="234"/>
      <c r="R183" s="234"/>
      <c r="S183" s="234"/>
      <c r="T183" s="234"/>
      <c r="U183" s="234"/>
      <c r="V183" s="234"/>
      <c r="W183" s="234"/>
      <c r="X183" s="234"/>
      <c r="Y183" s="234"/>
      <c r="Z183" s="234"/>
      <c r="AA183" s="234"/>
      <c r="AB183" s="234"/>
      <c r="AC183" s="234"/>
      <c r="AD183" s="234"/>
      <c r="AE183" s="234"/>
      <c r="AF183" s="234"/>
      <c r="AG183" s="234"/>
      <c r="AH183" s="234"/>
      <c r="AI183" s="234"/>
      <c r="AJ183" s="234"/>
      <c r="AK183" s="234"/>
      <c r="AL183" s="234"/>
      <c r="AM183" s="234"/>
      <c r="AN183" s="234"/>
      <c r="AO183" s="234"/>
      <c r="AP183" s="234"/>
      <c r="AQ183" s="234"/>
      <c r="AR183" s="234"/>
      <c r="AS183" s="234"/>
      <c r="AT183" s="234"/>
      <c r="AU183" s="234"/>
      <c r="AV183" s="234"/>
      <c r="AW183" s="234"/>
      <c r="AX183" s="234"/>
      <c r="AY183" s="234"/>
      <c r="AZ183" s="234"/>
      <c r="BA183" s="234"/>
      <c r="BB183" s="234"/>
      <c r="BC183" s="234"/>
      <c r="BD183" s="234"/>
      <c r="BE183" s="234"/>
      <c r="BF183" s="234"/>
      <c r="BG183" s="234"/>
      <c r="BH183" s="234"/>
      <c r="BI183" s="234"/>
      <c r="BJ183" s="234"/>
      <c r="BK183" s="234"/>
      <c r="BL183" s="234"/>
      <c r="BM183" s="234"/>
      <c r="BN183" s="234"/>
      <c r="BO183" s="234"/>
      <c r="BP183" s="234"/>
      <c r="BQ183" s="234"/>
      <c r="BR183" s="234"/>
      <c r="BS183" s="234"/>
      <c r="BT183" s="234"/>
      <c r="BU183" s="234"/>
      <c r="BV183" s="234"/>
      <c r="BW183" s="234"/>
      <c r="BX183" s="234"/>
      <c r="BY183" s="234"/>
      <c r="BZ183" s="234"/>
      <c r="CA183" s="234"/>
      <c r="CB183" s="234"/>
      <c r="CC183" s="234"/>
      <c r="CD183" s="234"/>
      <c r="CE183" s="234"/>
      <c r="CF183" s="234"/>
      <c r="CG183" s="234"/>
      <c r="CH183" s="234"/>
      <c r="CI183" s="234"/>
      <c r="CJ183" s="234"/>
      <c r="CK183" s="234"/>
      <c r="CL183" s="234"/>
      <c r="CM183" s="234"/>
      <c r="CN183" s="234"/>
      <c r="CO183" s="234"/>
      <c r="CP183" s="234"/>
      <c r="CQ183" s="234"/>
      <c r="CR183" s="234"/>
      <c r="CS183" s="234"/>
      <c r="CT183" s="234"/>
      <c r="CU183" s="234"/>
      <c r="CV183" s="234"/>
      <c r="CW183" s="234"/>
      <c r="CX183" s="234"/>
      <c r="CY183" s="234"/>
      <c r="CZ183" s="234"/>
      <c r="DA183" s="234"/>
      <c r="DB183" s="234"/>
      <c r="DC183" s="234"/>
      <c r="DD183" s="234"/>
      <c r="DE183" s="234"/>
      <c r="DF183" s="234"/>
      <c r="DG183" s="234"/>
      <c r="DH183" s="234"/>
      <c r="DI183" s="234"/>
      <c r="DJ183" s="234"/>
      <c r="DK183" s="234"/>
      <c r="DL183" s="234"/>
      <c r="DM183" s="234"/>
      <c r="DN183" s="234"/>
      <c r="DO183" s="234"/>
      <c r="DP183" s="234"/>
      <c r="DQ183" s="234"/>
      <c r="DR183" s="234"/>
      <c r="DS183" s="234"/>
      <c r="DT183" s="234"/>
      <c r="DU183" s="234"/>
      <c r="DV183" s="234"/>
      <c r="DW183" s="234"/>
      <c r="DX183" s="234"/>
      <c r="DY183" s="234"/>
      <c r="DZ183" s="234"/>
      <c r="EA183" s="234"/>
    </row>
    <row r="184" spans="1:131" s="235" customFormat="1" ht="12.9">
      <c r="A184" s="236"/>
      <c r="B184" s="237"/>
      <c r="C184" s="238"/>
      <c r="D184" s="238"/>
      <c r="E184" s="238"/>
      <c r="F184" s="238"/>
      <c r="G184" s="236"/>
      <c r="H184" s="236"/>
      <c r="I184" s="236"/>
      <c r="J184" s="238"/>
      <c r="K184" s="238"/>
      <c r="L184" s="238"/>
      <c r="M184" s="234"/>
      <c r="N184" s="234"/>
      <c r="O184" s="234"/>
      <c r="P184" s="234"/>
      <c r="Q184" s="234"/>
      <c r="R184" s="234"/>
      <c r="S184" s="234"/>
      <c r="T184" s="234"/>
      <c r="U184" s="234"/>
      <c r="V184" s="234"/>
      <c r="W184" s="234"/>
      <c r="X184" s="234"/>
      <c r="Y184" s="234"/>
      <c r="Z184" s="234"/>
      <c r="AA184" s="234"/>
      <c r="AB184" s="234"/>
      <c r="AC184" s="234"/>
      <c r="AD184" s="234"/>
      <c r="AE184" s="234"/>
      <c r="AF184" s="234"/>
      <c r="AG184" s="234"/>
      <c r="AH184" s="234"/>
      <c r="AI184" s="234"/>
      <c r="AJ184" s="234"/>
      <c r="AK184" s="234"/>
      <c r="AL184" s="234"/>
      <c r="AM184" s="234"/>
      <c r="AN184" s="234"/>
      <c r="AO184" s="234"/>
      <c r="AP184" s="234"/>
      <c r="AQ184" s="234"/>
      <c r="AR184" s="234"/>
      <c r="AS184" s="234"/>
      <c r="AT184" s="234"/>
      <c r="AU184" s="234"/>
      <c r="AV184" s="234"/>
      <c r="AW184" s="234"/>
      <c r="AX184" s="234"/>
      <c r="AY184" s="234"/>
      <c r="AZ184" s="234"/>
      <c r="BA184" s="234"/>
      <c r="BB184" s="234"/>
      <c r="BC184" s="234"/>
      <c r="BD184" s="234"/>
      <c r="BE184" s="234"/>
      <c r="BF184" s="234"/>
      <c r="BG184" s="234"/>
      <c r="BH184" s="234"/>
      <c r="BI184" s="234"/>
      <c r="BJ184" s="234"/>
      <c r="BK184" s="234"/>
      <c r="BL184" s="234"/>
      <c r="BM184" s="234"/>
      <c r="BN184" s="234"/>
      <c r="BO184" s="234"/>
      <c r="BP184" s="234"/>
      <c r="BQ184" s="234"/>
      <c r="BR184" s="234"/>
      <c r="BS184" s="234"/>
      <c r="BT184" s="234"/>
      <c r="BU184" s="234"/>
      <c r="BV184" s="234"/>
      <c r="BW184" s="234"/>
      <c r="BX184" s="234"/>
      <c r="BY184" s="234"/>
      <c r="BZ184" s="234"/>
      <c r="CA184" s="234"/>
      <c r="CB184" s="234"/>
      <c r="CC184" s="234"/>
      <c r="CD184" s="234"/>
      <c r="CE184" s="234"/>
      <c r="CF184" s="234"/>
      <c r="CG184" s="234"/>
      <c r="CH184" s="234"/>
      <c r="CI184" s="234"/>
      <c r="CJ184" s="234"/>
      <c r="CK184" s="234"/>
      <c r="CL184" s="234"/>
      <c r="CM184" s="234"/>
      <c r="CN184" s="234"/>
      <c r="CO184" s="234"/>
      <c r="CP184" s="234"/>
      <c r="CQ184" s="234"/>
      <c r="CR184" s="234"/>
      <c r="CS184" s="234"/>
      <c r="CT184" s="234"/>
      <c r="CU184" s="234"/>
      <c r="CV184" s="234"/>
      <c r="CW184" s="234"/>
      <c r="CX184" s="234"/>
      <c r="CY184" s="234"/>
      <c r="CZ184" s="234"/>
      <c r="DA184" s="234"/>
      <c r="DB184" s="234"/>
      <c r="DC184" s="234"/>
      <c r="DD184" s="234"/>
      <c r="DE184" s="234"/>
      <c r="DF184" s="234"/>
      <c r="DG184" s="234"/>
      <c r="DH184" s="234"/>
      <c r="DI184" s="234"/>
      <c r="DJ184" s="234"/>
      <c r="DK184" s="234"/>
      <c r="DL184" s="234"/>
      <c r="DM184" s="234"/>
      <c r="DN184" s="234"/>
      <c r="DO184" s="234"/>
      <c r="DP184" s="234"/>
      <c r="DQ184" s="234"/>
      <c r="DR184" s="234"/>
      <c r="DS184" s="234"/>
      <c r="DT184" s="234"/>
      <c r="DU184" s="234"/>
      <c r="DV184" s="234"/>
      <c r="DW184" s="234"/>
      <c r="DX184" s="234"/>
      <c r="DY184" s="234"/>
      <c r="DZ184" s="234"/>
      <c r="EA184" s="234"/>
    </row>
    <row r="185" spans="1:131" s="235" customFormat="1" ht="12.9">
      <c r="A185" s="236"/>
      <c r="B185" s="237"/>
      <c r="C185" s="238"/>
      <c r="D185" s="238"/>
      <c r="E185" s="238"/>
      <c r="F185" s="238"/>
      <c r="G185" s="236"/>
      <c r="H185" s="236"/>
      <c r="I185" s="236"/>
      <c r="J185" s="238"/>
      <c r="K185" s="238"/>
      <c r="L185" s="238"/>
      <c r="M185" s="234"/>
      <c r="N185" s="234"/>
      <c r="O185" s="234"/>
      <c r="P185" s="234"/>
      <c r="Q185" s="234"/>
      <c r="R185" s="234"/>
      <c r="S185" s="234"/>
      <c r="T185" s="234"/>
      <c r="U185" s="234"/>
      <c r="V185" s="234"/>
      <c r="W185" s="234"/>
      <c r="X185" s="234"/>
      <c r="Y185" s="234"/>
      <c r="Z185" s="234"/>
      <c r="AA185" s="234"/>
      <c r="AB185" s="234"/>
      <c r="AC185" s="234"/>
      <c r="AD185" s="234"/>
      <c r="AE185" s="234"/>
      <c r="AF185" s="234"/>
      <c r="AG185" s="234"/>
      <c r="AH185" s="234"/>
      <c r="AI185" s="234"/>
      <c r="AJ185" s="234"/>
      <c r="AK185" s="234"/>
      <c r="AL185" s="234"/>
      <c r="AM185" s="234"/>
      <c r="AN185" s="234"/>
      <c r="AO185" s="234"/>
      <c r="AP185" s="234"/>
      <c r="AQ185" s="234"/>
      <c r="AR185" s="234"/>
      <c r="AS185" s="234"/>
      <c r="AT185" s="234"/>
      <c r="AU185" s="234"/>
      <c r="AV185" s="234"/>
      <c r="AW185" s="234"/>
      <c r="AX185" s="234"/>
      <c r="AY185" s="234"/>
      <c r="AZ185" s="234"/>
      <c r="BA185" s="234"/>
      <c r="BB185" s="234"/>
      <c r="BC185" s="234"/>
      <c r="BD185" s="234"/>
      <c r="BE185" s="234"/>
      <c r="BF185" s="234"/>
      <c r="BG185" s="234"/>
      <c r="BH185" s="234"/>
      <c r="BI185" s="234"/>
      <c r="BJ185" s="234"/>
      <c r="BK185" s="234"/>
      <c r="BL185" s="234"/>
      <c r="BM185" s="234"/>
      <c r="BN185" s="234"/>
      <c r="BO185" s="234"/>
      <c r="BP185" s="234"/>
      <c r="BQ185" s="234"/>
      <c r="BR185" s="234"/>
      <c r="BS185" s="234"/>
      <c r="BT185" s="234"/>
      <c r="BU185" s="234"/>
      <c r="BV185" s="234"/>
      <c r="BW185" s="234"/>
      <c r="BX185" s="234"/>
      <c r="BY185" s="234"/>
      <c r="BZ185" s="234"/>
      <c r="CA185" s="234"/>
      <c r="CB185" s="234"/>
      <c r="CC185" s="234"/>
      <c r="CD185" s="234"/>
      <c r="CE185" s="234"/>
      <c r="CF185" s="234"/>
      <c r="CG185" s="234"/>
      <c r="CH185" s="234"/>
      <c r="CI185" s="234"/>
      <c r="CJ185" s="234"/>
      <c r="CK185" s="234"/>
      <c r="CL185" s="234"/>
      <c r="CM185" s="234"/>
      <c r="CN185" s="234"/>
      <c r="CO185" s="234"/>
      <c r="CP185" s="234"/>
      <c r="CQ185" s="234"/>
      <c r="CR185" s="234"/>
      <c r="CS185" s="234"/>
      <c r="CT185" s="234"/>
      <c r="CU185" s="234"/>
      <c r="CV185" s="234"/>
      <c r="CW185" s="234"/>
      <c r="CX185" s="234"/>
      <c r="CY185" s="234"/>
      <c r="CZ185" s="234"/>
      <c r="DA185" s="234"/>
      <c r="DB185" s="234"/>
      <c r="DC185" s="234"/>
      <c r="DD185" s="234"/>
      <c r="DE185" s="234"/>
      <c r="DF185" s="234"/>
      <c r="DG185" s="234"/>
      <c r="DH185" s="234"/>
      <c r="DI185" s="234"/>
      <c r="DJ185" s="234"/>
      <c r="DK185" s="234"/>
      <c r="DL185" s="234"/>
      <c r="DM185" s="234"/>
      <c r="DN185" s="234"/>
      <c r="DO185" s="234"/>
      <c r="DP185" s="234"/>
      <c r="DQ185" s="234"/>
      <c r="DR185" s="234"/>
      <c r="DS185" s="234"/>
      <c r="DT185" s="234"/>
      <c r="DU185" s="234"/>
      <c r="DV185" s="234"/>
      <c r="DW185" s="234"/>
      <c r="DX185" s="234"/>
      <c r="DY185" s="234"/>
      <c r="DZ185" s="234"/>
      <c r="EA185" s="234"/>
    </row>
    <row r="186" spans="1:131" s="235" customFormat="1" ht="12.9">
      <c r="A186" s="236"/>
      <c r="B186" s="237"/>
      <c r="C186" s="238"/>
      <c r="D186" s="238"/>
      <c r="E186" s="238"/>
      <c r="F186" s="238"/>
      <c r="G186" s="236"/>
      <c r="H186" s="236"/>
      <c r="I186" s="236"/>
      <c r="J186" s="238"/>
      <c r="K186" s="238"/>
      <c r="L186" s="238"/>
      <c r="M186" s="234"/>
      <c r="N186" s="234"/>
      <c r="O186" s="234"/>
      <c r="P186" s="234"/>
      <c r="Q186" s="234"/>
      <c r="R186" s="234"/>
      <c r="S186" s="234"/>
      <c r="T186" s="234"/>
      <c r="U186" s="234"/>
      <c r="V186" s="234"/>
      <c r="W186" s="234"/>
      <c r="X186" s="234"/>
      <c r="Y186" s="234"/>
      <c r="Z186" s="234"/>
      <c r="AA186" s="234"/>
      <c r="AB186" s="234"/>
      <c r="AC186" s="234"/>
      <c r="AD186" s="234"/>
      <c r="AE186" s="234"/>
      <c r="AF186" s="234"/>
      <c r="AG186" s="234"/>
      <c r="AH186" s="234"/>
      <c r="AI186" s="234"/>
      <c r="AJ186" s="234"/>
      <c r="AK186" s="234"/>
      <c r="AL186" s="234"/>
      <c r="AM186" s="234"/>
      <c r="AN186" s="234"/>
      <c r="AO186" s="234"/>
      <c r="AP186" s="234"/>
      <c r="AQ186" s="234"/>
      <c r="AR186" s="234"/>
      <c r="AS186" s="234"/>
      <c r="AT186" s="234"/>
      <c r="AU186" s="234"/>
      <c r="AV186" s="234"/>
      <c r="AW186" s="234"/>
      <c r="AX186" s="234"/>
      <c r="AY186" s="234"/>
      <c r="AZ186" s="234"/>
      <c r="BA186" s="234"/>
      <c r="BB186" s="234"/>
      <c r="BC186" s="234"/>
      <c r="BD186" s="234"/>
      <c r="BE186" s="234"/>
      <c r="BF186" s="234"/>
      <c r="BG186" s="234"/>
      <c r="BH186" s="234"/>
      <c r="BI186" s="234"/>
      <c r="BJ186" s="234"/>
      <c r="BK186" s="234"/>
      <c r="BL186" s="234"/>
      <c r="BM186" s="234"/>
      <c r="BN186" s="234"/>
      <c r="BO186" s="234"/>
      <c r="BP186" s="234"/>
      <c r="BQ186" s="234"/>
      <c r="BR186" s="234"/>
      <c r="BS186" s="234"/>
      <c r="BT186" s="234"/>
      <c r="BU186" s="234"/>
      <c r="BV186" s="234"/>
      <c r="BW186" s="234"/>
      <c r="BX186" s="234"/>
      <c r="BY186" s="234"/>
      <c r="BZ186" s="234"/>
      <c r="CA186" s="234"/>
      <c r="CB186" s="234"/>
      <c r="CC186" s="234"/>
      <c r="CD186" s="234"/>
      <c r="CE186" s="234"/>
      <c r="CF186" s="234"/>
      <c r="CG186" s="234"/>
      <c r="CH186" s="234"/>
      <c r="CI186" s="234"/>
      <c r="CJ186" s="234"/>
      <c r="CK186" s="234"/>
      <c r="CL186" s="234"/>
      <c r="CM186" s="234"/>
      <c r="CN186" s="234"/>
      <c r="CO186" s="234"/>
      <c r="CP186" s="234"/>
      <c r="CQ186" s="234"/>
      <c r="CR186" s="234"/>
      <c r="CS186" s="234"/>
      <c r="CT186" s="234"/>
      <c r="CU186" s="234"/>
      <c r="CV186" s="234"/>
      <c r="CW186" s="234"/>
      <c r="CX186" s="234"/>
      <c r="CY186" s="234"/>
      <c r="CZ186" s="234"/>
      <c r="DA186" s="234"/>
      <c r="DB186" s="234"/>
      <c r="DC186" s="234"/>
      <c r="DD186" s="234"/>
      <c r="DE186" s="234"/>
      <c r="DF186" s="234"/>
      <c r="DG186" s="234"/>
      <c r="DH186" s="234"/>
      <c r="DI186" s="234"/>
      <c r="DJ186" s="234"/>
      <c r="DK186" s="234"/>
      <c r="DL186" s="234"/>
      <c r="DM186" s="234"/>
      <c r="DN186" s="234"/>
      <c r="DO186" s="234"/>
      <c r="DP186" s="234"/>
      <c r="DQ186" s="234"/>
      <c r="DR186" s="234"/>
      <c r="DS186" s="234"/>
      <c r="DT186" s="234"/>
      <c r="DU186" s="234"/>
      <c r="DV186" s="234"/>
      <c r="DW186" s="234"/>
      <c r="DX186" s="234"/>
      <c r="DY186" s="234"/>
      <c r="DZ186" s="234"/>
      <c r="EA186" s="234"/>
    </row>
    <row r="187" spans="1:131" s="235" customFormat="1" ht="12.9">
      <c r="A187" s="236"/>
      <c r="B187" s="237"/>
      <c r="C187" s="238"/>
      <c r="D187" s="238"/>
      <c r="E187" s="238"/>
      <c r="F187" s="238"/>
      <c r="G187" s="236"/>
      <c r="H187" s="236"/>
      <c r="I187" s="236"/>
      <c r="J187" s="238"/>
      <c r="K187" s="238"/>
      <c r="L187" s="238"/>
      <c r="M187" s="234"/>
      <c r="N187" s="234"/>
      <c r="O187" s="234"/>
      <c r="P187" s="234"/>
      <c r="Q187" s="234"/>
      <c r="R187" s="234"/>
      <c r="S187" s="234"/>
      <c r="T187" s="234"/>
      <c r="U187" s="234"/>
      <c r="V187" s="234"/>
      <c r="W187" s="234"/>
      <c r="X187" s="234"/>
      <c r="Y187" s="234"/>
      <c r="Z187" s="234"/>
      <c r="AA187" s="234"/>
      <c r="AB187" s="234"/>
      <c r="AC187" s="234"/>
      <c r="AD187" s="234"/>
      <c r="AE187" s="234"/>
      <c r="AF187" s="234"/>
      <c r="AG187" s="234"/>
      <c r="AH187" s="234"/>
      <c r="AI187" s="234"/>
      <c r="AJ187" s="234"/>
      <c r="AK187" s="234"/>
      <c r="AL187" s="234"/>
      <c r="AM187" s="234"/>
      <c r="AN187" s="234"/>
      <c r="AO187" s="234"/>
      <c r="AP187" s="234"/>
      <c r="AQ187" s="234"/>
      <c r="AR187" s="234"/>
      <c r="AS187" s="234"/>
      <c r="AT187" s="234"/>
      <c r="AU187" s="234"/>
      <c r="AV187" s="234"/>
      <c r="AW187" s="234"/>
      <c r="AX187" s="234"/>
      <c r="AY187" s="234"/>
      <c r="AZ187" s="234"/>
      <c r="BA187" s="234"/>
      <c r="BB187" s="234"/>
      <c r="BC187" s="234"/>
      <c r="BD187" s="234"/>
      <c r="BE187" s="234"/>
      <c r="BF187" s="234"/>
      <c r="BG187" s="234"/>
      <c r="BH187" s="234"/>
      <c r="BI187" s="234"/>
      <c r="BJ187" s="234"/>
      <c r="BK187" s="234"/>
      <c r="BL187" s="234"/>
      <c r="BM187" s="234"/>
      <c r="BN187" s="234"/>
      <c r="BO187" s="234"/>
      <c r="BP187" s="234"/>
      <c r="BQ187" s="234"/>
      <c r="BR187" s="234"/>
      <c r="BS187" s="234"/>
      <c r="BT187" s="234"/>
      <c r="BU187" s="234"/>
      <c r="BV187" s="234"/>
      <c r="BW187" s="234"/>
      <c r="BX187" s="234"/>
      <c r="BY187" s="234"/>
      <c r="BZ187" s="234"/>
      <c r="CA187" s="234"/>
      <c r="CB187" s="234"/>
      <c r="CC187" s="234"/>
      <c r="CD187" s="234"/>
      <c r="CE187" s="234"/>
      <c r="CF187" s="234"/>
      <c r="CG187" s="234"/>
      <c r="CH187" s="234"/>
      <c r="CI187" s="234"/>
      <c r="CJ187" s="234"/>
      <c r="CK187" s="234"/>
      <c r="CL187" s="234"/>
      <c r="CM187" s="234"/>
      <c r="CN187" s="234"/>
      <c r="CO187" s="234"/>
      <c r="CP187" s="234"/>
      <c r="CQ187" s="234"/>
      <c r="CR187" s="234"/>
      <c r="CS187" s="234"/>
      <c r="CT187" s="234"/>
      <c r="CU187" s="234"/>
      <c r="CV187" s="234"/>
      <c r="CW187" s="234"/>
      <c r="CX187" s="234"/>
      <c r="CY187" s="234"/>
      <c r="CZ187" s="234"/>
      <c r="DA187" s="234"/>
      <c r="DB187" s="234"/>
      <c r="DC187" s="234"/>
      <c r="DD187" s="234"/>
      <c r="DE187" s="234"/>
      <c r="DF187" s="234"/>
      <c r="DG187" s="234"/>
      <c r="DH187" s="234"/>
      <c r="DI187" s="234"/>
      <c r="DJ187" s="234"/>
      <c r="DK187" s="234"/>
      <c r="DL187" s="234"/>
      <c r="DM187" s="234"/>
      <c r="DN187" s="234"/>
      <c r="DO187" s="234"/>
      <c r="DP187" s="234"/>
      <c r="DQ187" s="234"/>
      <c r="DR187" s="234"/>
      <c r="DS187" s="234"/>
      <c r="DT187" s="234"/>
      <c r="DU187" s="234"/>
      <c r="DV187" s="234"/>
      <c r="DW187" s="234"/>
      <c r="DX187" s="234"/>
      <c r="DY187" s="234"/>
      <c r="DZ187" s="234"/>
      <c r="EA187" s="234"/>
    </row>
    <row r="188" spans="1:131" s="235" customFormat="1" ht="12.9">
      <c r="A188" s="236"/>
      <c r="B188" s="237"/>
      <c r="C188" s="238"/>
      <c r="D188" s="238"/>
      <c r="E188" s="238"/>
      <c r="F188" s="238"/>
      <c r="G188" s="236"/>
      <c r="H188" s="236"/>
      <c r="I188" s="236"/>
      <c r="J188" s="238"/>
      <c r="K188" s="238"/>
      <c r="L188" s="238"/>
      <c r="M188" s="234"/>
      <c r="N188" s="234"/>
      <c r="O188" s="234"/>
      <c r="P188" s="234"/>
      <c r="Q188" s="234"/>
      <c r="R188" s="234"/>
      <c r="S188" s="234"/>
      <c r="T188" s="234"/>
      <c r="U188" s="234"/>
      <c r="V188" s="234"/>
      <c r="W188" s="234"/>
      <c r="X188" s="234"/>
      <c r="Y188" s="234"/>
      <c r="Z188" s="234"/>
      <c r="AA188" s="234"/>
      <c r="AB188" s="234"/>
      <c r="AC188" s="234"/>
      <c r="AD188" s="234"/>
      <c r="AE188" s="234"/>
      <c r="AF188" s="234"/>
      <c r="AG188" s="234"/>
      <c r="AH188" s="234"/>
      <c r="AI188" s="234"/>
      <c r="AJ188" s="234"/>
      <c r="AK188" s="234"/>
      <c r="AL188" s="234"/>
      <c r="AM188" s="234"/>
      <c r="AN188" s="234"/>
      <c r="AO188" s="234"/>
      <c r="AP188" s="234"/>
      <c r="AQ188" s="234"/>
      <c r="AR188" s="234"/>
      <c r="AS188" s="234"/>
      <c r="AT188" s="234"/>
      <c r="AU188" s="234"/>
      <c r="AV188" s="234"/>
      <c r="AW188" s="234"/>
      <c r="AX188" s="234"/>
      <c r="AY188" s="234"/>
      <c r="AZ188" s="234"/>
      <c r="BA188" s="234"/>
      <c r="BB188" s="234"/>
      <c r="BC188" s="234"/>
      <c r="BD188" s="234"/>
      <c r="BE188" s="234"/>
      <c r="BF188" s="234"/>
      <c r="BG188" s="234"/>
      <c r="BH188" s="234"/>
      <c r="BI188" s="234"/>
      <c r="BJ188" s="234"/>
      <c r="BK188" s="234"/>
      <c r="BL188" s="234"/>
      <c r="BM188" s="234"/>
      <c r="BN188" s="234"/>
      <c r="BO188" s="234"/>
      <c r="BP188" s="234"/>
      <c r="BQ188" s="234"/>
      <c r="BR188" s="234"/>
      <c r="BS188" s="234"/>
      <c r="BT188" s="234"/>
      <c r="BU188" s="234"/>
      <c r="BV188" s="234"/>
      <c r="BW188" s="234"/>
      <c r="BX188" s="234"/>
      <c r="BY188" s="234"/>
      <c r="BZ188" s="234"/>
      <c r="CA188" s="234"/>
      <c r="CB188" s="234"/>
      <c r="CC188" s="234"/>
      <c r="CD188" s="234"/>
      <c r="CE188" s="234"/>
      <c r="CF188" s="234"/>
      <c r="CG188" s="234"/>
      <c r="CH188" s="234"/>
      <c r="CI188" s="234"/>
      <c r="CJ188" s="234"/>
      <c r="CK188" s="234"/>
      <c r="CL188" s="234"/>
      <c r="CM188" s="234"/>
      <c r="CN188" s="234"/>
      <c r="CO188" s="234"/>
      <c r="CP188" s="234"/>
      <c r="CQ188" s="234"/>
      <c r="CR188" s="234"/>
      <c r="CS188" s="234"/>
      <c r="CT188" s="234"/>
      <c r="CU188" s="234"/>
      <c r="CV188" s="234"/>
      <c r="CW188" s="234"/>
      <c r="CX188" s="234"/>
      <c r="CY188" s="234"/>
      <c r="CZ188" s="234"/>
      <c r="DA188" s="234"/>
      <c r="DB188" s="234"/>
      <c r="DC188" s="234"/>
      <c r="DD188" s="234"/>
      <c r="DE188" s="234"/>
      <c r="DF188" s="234"/>
      <c r="DG188" s="234"/>
      <c r="DH188" s="234"/>
      <c r="DI188" s="234"/>
      <c r="DJ188" s="234"/>
      <c r="DK188" s="234"/>
      <c r="DL188" s="234"/>
      <c r="DM188" s="234"/>
      <c r="DN188" s="234"/>
      <c r="DO188" s="234"/>
      <c r="DP188" s="234"/>
      <c r="DQ188" s="234"/>
      <c r="DR188" s="234"/>
      <c r="DS188" s="234"/>
      <c r="DT188" s="234"/>
      <c r="DU188" s="234"/>
      <c r="DV188" s="234"/>
      <c r="DW188" s="234"/>
      <c r="DX188" s="234"/>
      <c r="DY188" s="234"/>
      <c r="DZ188" s="234"/>
      <c r="EA188" s="234"/>
    </row>
    <row r="189" spans="1:131" s="235" customFormat="1" ht="12.9">
      <c r="A189" s="236"/>
      <c r="B189" s="237"/>
      <c r="C189" s="238"/>
      <c r="D189" s="238"/>
      <c r="E189" s="238"/>
      <c r="F189" s="238"/>
      <c r="G189" s="236"/>
      <c r="H189" s="236"/>
      <c r="I189" s="236"/>
      <c r="J189" s="238"/>
      <c r="K189" s="238"/>
      <c r="L189" s="238"/>
      <c r="M189" s="234"/>
      <c r="N189" s="234"/>
      <c r="O189" s="234"/>
      <c r="P189" s="234"/>
      <c r="Q189" s="234"/>
      <c r="R189" s="234"/>
      <c r="S189" s="234"/>
      <c r="T189" s="234"/>
      <c r="U189" s="234"/>
      <c r="V189" s="234"/>
      <c r="W189" s="234"/>
      <c r="X189" s="234"/>
      <c r="Y189" s="234"/>
      <c r="Z189" s="234"/>
      <c r="AA189" s="234"/>
      <c r="AB189" s="234"/>
      <c r="AC189" s="234"/>
      <c r="AD189" s="234"/>
      <c r="AE189" s="234"/>
      <c r="AF189" s="234"/>
      <c r="AG189" s="234"/>
      <c r="AH189" s="234"/>
      <c r="AI189" s="234"/>
      <c r="AJ189" s="234"/>
      <c r="AK189" s="234"/>
      <c r="AL189" s="234"/>
      <c r="AM189" s="234"/>
      <c r="AN189" s="234"/>
      <c r="AO189" s="234"/>
      <c r="AP189" s="234"/>
      <c r="AQ189" s="234"/>
      <c r="AR189" s="234"/>
      <c r="AS189" s="234"/>
      <c r="AT189" s="234"/>
      <c r="AU189" s="234"/>
      <c r="AV189" s="234"/>
      <c r="AW189" s="234"/>
      <c r="AX189" s="234"/>
      <c r="AY189" s="234"/>
      <c r="AZ189" s="234"/>
      <c r="BA189" s="234"/>
      <c r="BB189" s="234"/>
      <c r="BC189" s="234"/>
      <c r="BD189" s="234"/>
      <c r="BE189" s="234"/>
      <c r="BF189" s="234"/>
      <c r="BG189" s="234"/>
      <c r="BH189" s="234"/>
      <c r="BI189" s="234"/>
      <c r="BJ189" s="234"/>
      <c r="BK189" s="234"/>
      <c r="BL189" s="234"/>
      <c r="BM189" s="234"/>
      <c r="BN189" s="234"/>
      <c r="BO189" s="234"/>
      <c r="BP189" s="234"/>
      <c r="BQ189" s="234"/>
      <c r="BR189" s="234"/>
      <c r="BS189" s="234"/>
      <c r="BT189" s="234"/>
      <c r="BU189" s="234"/>
      <c r="BV189" s="234"/>
      <c r="BW189" s="234"/>
      <c r="BX189" s="234"/>
      <c r="BY189" s="234"/>
      <c r="BZ189" s="234"/>
      <c r="CA189" s="234"/>
      <c r="CB189" s="234"/>
      <c r="CC189" s="234"/>
      <c r="CD189" s="234"/>
      <c r="CE189" s="234"/>
      <c r="CF189" s="234"/>
      <c r="CG189" s="234"/>
      <c r="CH189" s="234"/>
      <c r="CI189" s="234"/>
      <c r="CJ189" s="234"/>
      <c r="CK189" s="234"/>
      <c r="CL189" s="234"/>
      <c r="CM189" s="234"/>
      <c r="CN189" s="234"/>
      <c r="CO189" s="234"/>
      <c r="CP189" s="234"/>
      <c r="CQ189" s="234"/>
      <c r="CR189" s="234"/>
      <c r="CS189" s="234"/>
      <c r="CT189" s="234"/>
      <c r="CU189" s="234"/>
      <c r="CV189" s="234"/>
      <c r="CW189" s="234"/>
      <c r="CX189" s="234"/>
      <c r="CY189" s="234"/>
      <c r="CZ189" s="234"/>
      <c r="DA189" s="234"/>
      <c r="DB189" s="234"/>
      <c r="DC189" s="234"/>
      <c r="DD189" s="234"/>
      <c r="DE189" s="234"/>
      <c r="DF189" s="234"/>
      <c r="DG189" s="234"/>
      <c r="DH189" s="234"/>
      <c r="DI189" s="234"/>
      <c r="DJ189" s="234"/>
      <c r="DK189" s="234"/>
      <c r="DL189" s="234"/>
      <c r="DM189" s="234"/>
      <c r="DN189" s="234"/>
      <c r="DO189" s="234"/>
      <c r="DP189" s="234"/>
      <c r="DQ189" s="234"/>
      <c r="DR189" s="234"/>
      <c r="DS189" s="234"/>
      <c r="DT189" s="234"/>
      <c r="DU189" s="234"/>
      <c r="DV189" s="234"/>
      <c r="DW189" s="234"/>
      <c r="DX189" s="234"/>
      <c r="DY189" s="234"/>
      <c r="DZ189" s="234"/>
      <c r="EA189" s="234"/>
    </row>
    <row r="190" spans="1:131" s="235" customFormat="1" ht="12.9">
      <c r="A190" s="236"/>
      <c r="B190" s="237"/>
      <c r="C190" s="238"/>
      <c r="D190" s="238"/>
      <c r="E190" s="238"/>
      <c r="F190" s="238"/>
      <c r="G190" s="236"/>
      <c r="H190" s="236"/>
      <c r="I190" s="236"/>
      <c r="J190" s="238"/>
      <c r="K190" s="238"/>
      <c r="L190" s="238"/>
      <c r="M190" s="234"/>
      <c r="N190" s="234"/>
      <c r="O190" s="234"/>
      <c r="P190" s="234"/>
      <c r="Q190" s="234"/>
      <c r="R190" s="234"/>
      <c r="S190" s="234"/>
      <c r="T190" s="234"/>
      <c r="U190" s="234"/>
      <c r="V190" s="234"/>
      <c r="W190" s="234"/>
      <c r="X190" s="234"/>
      <c r="Y190" s="234"/>
      <c r="Z190" s="234"/>
      <c r="AA190" s="234"/>
      <c r="AB190" s="234"/>
      <c r="AC190" s="234"/>
      <c r="AD190" s="234"/>
      <c r="AE190" s="234"/>
      <c r="AF190" s="234"/>
      <c r="AG190" s="234"/>
      <c r="AH190" s="234"/>
      <c r="AI190" s="234"/>
      <c r="AJ190" s="234"/>
      <c r="AK190" s="234"/>
      <c r="AL190" s="234"/>
      <c r="AM190" s="234"/>
      <c r="AN190" s="234"/>
      <c r="AO190" s="234"/>
      <c r="AP190" s="234"/>
      <c r="AQ190" s="234"/>
      <c r="AR190" s="234"/>
      <c r="AS190" s="234"/>
      <c r="AT190" s="234"/>
      <c r="AU190" s="234"/>
      <c r="AV190" s="234"/>
      <c r="AW190" s="234"/>
      <c r="AX190" s="234"/>
      <c r="AY190" s="234"/>
      <c r="AZ190" s="234"/>
      <c r="BA190" s="234"/>
      <c r="BB190" s="234"/>
      <c r="BC190" s="234"/>
      <c r="BD190" s="234"/>
      <c r="BE190" s="234"/>
      <c r="BF190" s="234"/>
      <c r="BG190" s="234"/>
      <c r="BH190" s="234"/>
      <c r="BI190" s="234"/>
      <c r="BJ190" s="234"/>
      <c r="BK190" s="234"/>
      <c r="BL190" s="234"/>
      <c r="BM190" s="234"/>
      <c r="BN190" s="234"/>
      <c r="BO190" s="234"/>
      <c r="BP190" s="234"/>
      <c r="BQ190" s="234"/>
      <c r="BR190" s="234"/>
      <c r="BS190" s="234"/>
      <c r="BT190" s="234"/>
      <c r="BU190" s="234"/>
      <c r="BV190" s="234"/>
      <c r="BW190" s="234"/>
      <c r="BX190" s="234"/>
      <c r="BY190" s="234"/>
      <c r="BZ190" s="234"/>
      <c r="CA190" s="234"/>
      <c r="CB190" s="234"/>
      <c r="CC190" s="234"/>
      <c r="CD190" s="234"/>
      <c r="CE190" s="234"/>
      <c r="CF190" s="234"/>
      <c r="CG190" s="234"/>
      <c r="CH190" s="234"/>
      <c r="CI190" s="234"/>
      <c r="CJ190" s="234"/>
      <c r="CK190" s="234"/>
      <c r="CL190" s="234"/>
      <c r="CM190" s="234"/>
      <c r="CN190" s="234"/>
      <c r="CO190" s="234"/>
      <c r="CP190" s="234"/>
      <c r="CQ190" s="234"/>
      <c r="CR190" s="234"/>
      <c r="CS190" s="234"/>
      <c r="CT190" s="234"/>
      <c r="CU190" s="234"/>
      <c r="CV190" s="234"/>
      <c r="CW190" s="234"/>
      <c r="CX190" s="234"/>
      <c r="CY190" s="234"/>
      <c r="CZ190" s="234"/>
      <c r="DA190" s="234"/>
      <c r="DB190" s="234"/>
      <c r="DC190" s="234"/>
      <c r="DD190" s="234"/>
      <c r="DE190" s="234"/>
      <c r="DF190" s="234"/>
      <c r="DG190" s="234"/>
      <c r="DH190" s="234"/>
      <c r="DI190" s="234"/>
      <c r="DJ190" s="234"/>
      <c r="DK190" s="234"/>
      <c r="DL190" s="234"/>
      <c r="DM190" s="234"/>
      <c r="DN190" s="234"/>
      <c r="DO190" s="234"/>
      <c r="DP190" s="234"/>
      <c r="DQ190" s="234"/>
      <c r="DR190" s="234"/>
      <c r="DS190" s="234"/>
      <c r="DT190" s="234"/>
      <c r="DU190" s="234"/>
      <c r="DV190" s="234"/>
      <c r="DW190" s="234"/>
      <c r="DX190" s="234"/>
      <c r="DY190" s="234"/>
      <c r="DZ190" s="234"/>
      <c r="EA190" s="234"/>
    </row>
    <row r="191" spans="1:131" s="235" customFormat="1" ht="12.9">
      <c r="A191" s="236"/>
      <c r="B191" s="237"/>
      <c r="C191" s="238"/>
      <c r="D191" s="238"/>
      <c r="E191" s="238"/>
      <c r="F191" s="238"/>
      <c r="G191" s="236"/>
      <c r="H191" s="236"/>
      <c r="I191" s="236"/>
      <c r="J191" s="238"/>
      <c r="K191" s="238"/>
      <c r="L191" s="238"/>
      <c r="M191" s="234"/>
      <c r="N191" s="234"/>
      <c r="O191" s="234"/>
      <c r="P191" s="234"/>
      <c r="Q191" s="234"/>
      <c r="R191" s="234"/>
      <c r="S191" s="234"/>
      <c r="T191" s="234"/>
      <c r="U191" s="234"/>
      <c r="V191" s="234"/>
      <c r="W191" s="234"/>
      <c r="X191" s="234"/>
      <c r="Y191" s="234"/>
      <c r="Z191" s="234"/>
      <c r="AA191" s="234"/>
      <c r="AB191" s="234"/>
      <c r="AC191" s="234"/>
      <c r="AD191" s="234"/>
      <c r="AE191" s="234"/>
      <c r="AF191" s="234"/>
      <c r="AG191" s="234"/>
      <c r="AH191" s="234"/>
      <c r="AI191" s="234"/>
      <c r="AJ191" s="234"/>
      <c r="AK191" s="234"/>
      <c r="AL191" s="234"/>
      <c r="AM191" s="234"/>
      <c r="AN191" s="234"/>
      <c r="AO191" s="234"/>
      <c r="AP191" s="234"/>
      <c r="AQ191" s="234"/>
      <c r="AR191" s="234"/>
      <c r="AS191" s="234"/>
      <c r="AT191" s="234"/>
      <c r="AU191" s="234"/>
      <c r="AV191" s="234"/>
      <c r="AW191" s="234"/>
      <c r="AX191" s="234"/>
      <c r="AY191" s="234"/>
      <c r="AZ191" s="234"/>
      <c r="BA191" s="234"/>
      <c r="BB191" s="234"/>
      <c r="BC191" s="234"/>
      <c r="BD191" s="234"/>
      <c r="BE191" s="234"/>
      <c r="BF191" s="234"/>
      <c r="BG191" s="234"/>
      <c r="BH191" s="234"/>
      <c r="BI191" s="234"/>
      <c r="BJ191" s="234"/>
      <c r="BK191" s="234"/>
      <c r="BL191" s="234"/>
      <c r="BM191" s="234"/>
      <c r="BN191" s="234"/>
      <c r="BO191" s="234"/>
      <c r="BP191" s="234"/>
      <c r="BQ191" s="234"/>
      <c r="BR191" s="234"/>
      <c r="BS191" s="234"/>
      <c r="BT191" s="234"/>
      <c r="BU191" s="234"/>
      <c r="BV191" s="234"/>
      <c r="BW191" s="234"/>
      <c r="BX191" s="234"/>
      <c r="BY191" s="234"/>
      <c r="BZ191" s="234"/>
      <c r="CA191" s="234"/>
      <c r="CB191" s="234"/>
      <c r="CC191" s="234"/>
      <c r="CD191" s="234"/>
      <c r="CE191" s="234"/>
      <c r="CF191" s="234"/>
      <c r="CG191" s="234"/>
      <c r="CH191" s="234"/>
      <c r="CI191" s="234"/>
      <c r="CJ191" s="234"/>
      <c r="CK191" s="234"/>
      <c r="CL191" s="234"/>
      <c r="CM191" s="234"/>
      <c r="CN191" s="234"/>
      <c r="CO191" s="234"/>
      <c r="CP191" s="234"/>
      <c r="CQ191" s="234"/>
      <c r="CR191" s="234"/>
      <c r="CS191" s="234"/>
      <c r="CT191" s="234"/>
      <c r="CU191" s="234"/>
      <c r="CV191" s="234"/>
      <c r="CW191" s="234"/>
      <c r="CX191" s="234"/>
      <c r="CY191" s="234"/>
      <c r="CZ191" s="234"/>
      <c r="DA191" s="234"/>
      <c r="DB191" s="234"/>
      <c r="DC191" s="234"/>
      <c r="DD191" s="234"/>
      <c r="DE191" s="234"/>
      <c r="DF191" s="234"/>
      <c r="DG191" s="234"/>
      <c r="DH191" s="234"/>
      <c r="DI191" s="234"/>
      <c r="DJ191" s="234"/>
      <c r="DK191" s="234"/>
      <c r="DL191" s="234"/>
      <c r="DM191" s="234"/>
      <c r="DN191" s="234"/>
      <c r="DO191" s="234"/>
      <c r="DP191" s="234"/>
      <c r="DQ191" s="234"/>
      <c r="DR191" s="234"/>
      <c r="DS191" s="234"/>
      <c r="DT191" s="234"/>
      <c r="DU191" s="234"/>
      <c r="DV191" s="234"/>
      <c r="DW191" s="234"/>
      <c r="DX191" s="234"/>
      <c r="DY191" s="234"/>
      <c r="DZ191" s="234"/>
      <c r="EA191" s="234"/>
    </row>
    <row r="192" spans="1:131" s="235" customFormat="1" ht="12.9">
      <c r="A192" s="236"/>
      <c r="B192" s="237"/>
      <c r="C192" s="238"/>
      <c r="D192" s="238"/>
      <c r="E192" s="238"/>
      <c r="F192" s="238"/>
      <c r="G192" s="236"/>
      <c r="H192" s="236"/>
      <c r="I192" s="236"/>
      <c r="J192" s="238"/>
      <c r="K192" s="238"/>
      <c r="L192" s="238"/>
      <c r="M192" s="234"/>
      <c r="N192" s="234"/>
      <c r="O192" s="234"/>
      <c r="P192" s="234"/>
      <c r="Q192" s="234"/>
      <c r="R192" s="234"/>
      <c r="S192" s="234"/>
      <c r="T192" s="234"/>
      <c r="U192" s="234"/>
      <c r="V192" s="234"/>
      <c r="W192" s="234"/>
      <c r="X192" s="234"/>
      <c r="Y192" s="234"/>
      <c r="Z192" s="234"/>
      <c r="AA192" s="234"/>
      <c r="AB192" s="234"/>
      <c r="AC192" s="234"/>
      <c r="AD192" s="234"/>
      <c r="AE192" s="234"/>
      <c r="AF192" s="234"/>
      <c r="AG192" s="234"/>
      <c r="AH192" s="234"/>
      <c r="AI192" s="234"/>
      <c r="AJ192" s="234"/>
      <c r="AK192" s="234"/>
      <c r="AL192" s="234"/>
      <c r="AM192" s="234"/>
      <c r="AN192" s="234"/>
      <c r="AO192" s="234"/>
      <c r="AP192" s="234"/>
      <c r="AQ192" s="234"/>
      <c r="AR192" s="234"/>
      <c r="AS192" s="234"/>
      <c r="AT192" s="234"/>
      <c r="AU192" s="234"/>
      <c r="AV192" s="234"/>
      <c r="AW192" s="234"/>
      <c r="AX192" s="234"/>
      <c r="AY192" s="234"/>
      <c r="AZ192" s="234"/>
      <c r="BA192" s="234"/>
      <c r="BB192" s="234"/>
      <c r="BC192" s="234"/>
      <c r="BD192" s="234"/>
      <c r="BE192" s="234"/>
      <c r="BF192" s="234"/>
      <c r="BG192" s="234"/>
      <c r="BH192" s="234"/>
      <c r="BI192" s="234"/>
      <c r="BJ192" s="234"/>
      <c r="BK192" s="234"/>
      <c r="BL192" s="234"/>
      <c r="BM192" s="234"/>
      <c r="BN192" s="234"/>
      <c r="BO192" s="234"/>
      <c r="BP192" s="234"/>
      <c r="BQ192" s="234"/>
      <c r="BR192" s="234"/>
      <c r="BS192" s="234"/>
      <c r="BT192" s="234"/>
      <c r="BU192" s="234"/>
      <c r="BV192" s="234"/>
      <c r="BW192" s="234"/>
      <c r="BX192" s="234"/>
      <c r="BY192" s="234"/>
      <c r="BZ192" s="234"/>
      <c r="CA192" s="234"/>
      <c r="CB192" s="234"/>
      <c r="CC192" s="234"/>
      <c r="CD192" s="234"/>
      <c r="CE192" s="234"/>
      <c r="CF192" s="234"/>
      <c r="CG192" s="234"/>
      <c r="CH192" s="234"/>
      <c r="CI192" s="234"/>
      <c r="CJ192" s="234"/>
      <c r="CK192" s="234"/>
      <c r="CL192" s="234"/>
      <c r="CM192" s="234"/>
      <c r="CN192" s="234"/>
      <c r="CO192" s="234"/>
      <c r="CP192" s="234"/>
      <c r="CQ192" s="234"/>
      <c r="CR192" s="234"/>
      <c r="CS192" s="234"/>
      <c r="CT192" s="234"/>
      <c r="CU192" s="234"/>
      <c r="CV192" s="234"/>
      <c r="CW192" s="234"/>
      <c r="CX192" s="234"/>
      <c r="CY192" s="234"/>
      <c r="CZ192" s="234"/>
      <c r="DA192" s="234"/>
      <c r="DB192" s="234"/>
      <c r="DC192" s="234"/>
      <c r="DD192" s="234"/>
      <c r="DE192" s="234"/>
      <c r="DF192" s="234"/>
      <c r="DG192" s="234"/>
      <c r="DH192" s="234"/>
      <c r="DI192" s="234"/>
      <c r="DJ192" s="234"/>
      <c r="DK192" s="234"/>
      <c r="DL192" s="234"/>
      <c r="DM192" s="234"/>
      <c r="DN192" s="234"/>
      <c r="DO192" s="234"/>
      <c r="DP192" s="234"/>
      <c r="DQ192" s="234"/>
      <c r="DR192" s="234"/>
      <c r="DS192" s="234"/>
      <c r="DT192" s="234"/>
      <c r="DU192" s="234"/>
      <c r="DV192" s="234"/>
      <c r="DW192" s="234"/>
      <c r="DX192" s="234"/>
      <c r="DY192" s="234"/>
      <c r="DZ192" s="234"/>
      <c r="EA192" s="234"/>
    </row>
    <row r="193" spans="1:131" s="235" customFormat="1" ht="12.9">
      <c r="A193" s="236"/>
      <c r="B193" s="237"/>
      <c r="C193" s="238"/>
      <c r="D193" s="238"/>
      <c r="E193" s="238"/>
      <c r="F193" s="238"/>
      <c r="G193" s="236"/>
      <c r="H193" s="236"/>
      <c r="I193" s="236"/>
      <c r="J193" s="238"/>
      <c r="K193" s="238"/>
      <c r="L193" s="238"/>
      <c r="M193" s="234"/>
      <c r="N193" s="234"/>
      <c r="O193" s="234"/>
      <c r="P193" s="234"/>
      <c r="Q193" s="234"/>
      <c r="R193" s="234"/>
      <c r="S193" s="234"/>
      <c r="T193" s="234"/>
      <c r="U193" s="234"/>
      <c r="V193" s="234"/>
      <c r="W193" s="234"/>
      <c r="X193" s="234"/>
      <c r="Y193" s="234"/>
      <c r="Z193" s="234"/>
      <c r="AA193" s="234"/>
      <c r="AB193" s="234"/>
      <c r="AC193" s="234"/>
      <c r="AD193" s="234"/>
      <c r="AE193" s="234"/>
      <c r="AF193" s="234"/>
      <c r="AG193" s="234"/>
      <c r="AH193" s="234"/>
      <c r="AI193" s="234"/>
      <c r="AJ193" s="234"/>
      <c r="AK193" s="234"/>
      <c r="AL193" s="234"/>
      <c r="AM193" s="234"/>
      <c r="AN193" s="234"/>
      <c r="AO193" s="234"/>
      <c r="AP193" s="234"/>
      <c r="AQ193" s="234"/>
      <c r="AR193" s="234"/>
      <c r="AS193" s="234"/>
      <c r="AT193" s="234"/>
      <c r="AU193" s="234"/>
      <c r="AV193" s="234"/>
      <c r="AW193" s="234"/>
      <c r="AX193" s="234"/>
      <c r="AY193" s="234"/>
      <c r="AZ193" s="234"/>
      <c r="BA193" s="234"/>
      <c r="BB193" s="234"/>
      <c r="BC193" s="234"/>
      <c r="BD193" s="234"/>
      <c r="BE193" s="234"/>
      <c r="BF193" s="234"/>
      <c r="BG193" s="234"/>
      <c r="BH193" s="234"/>
      <c r="BI193" s="234"/>
      <c r="BJ193" s="234"/>
      <c r="BK193" s="234"/>
      <c r="BL193" s="234"/>
      <c r="BM193" s="234"/>
      <c r="BN193" s="234"/>
      <c r="BO193" s="234"/>
      <c r="BP193" s="234"/>
      <c r="BQ193" s="234"/>
      <c r="BR193" s="234"/>
      <c r="BS193" s="234"/>
      <c r="BT193" s="234"/>
      <c r="BU193" s="234"/>
      <c r="BV193" s="234"/>
      <c r="BW193" s="234"/>
      <c r="BX193" s="234"/>
      <c r="BY193" s="234"/>
      <c r="BZ193" s="234"/>
      <c r="CA193" s="234"/>
      <c r="CB193" s="234"/>
      <c r="CC193" s="234"/>
      <c r="CD193" s="234"/>
      <c r="CE193" s="234"/>
      <c r="CF193" s="234"/>
      <c r="CG193" s="234"/>
      <c r="CH193" s="234"/>
      <c r="CI193" s="234"/>
      <c r="CJ193" s="234"/>
      <c r="CK193" s="234"/>
      <c r="CL193" s="234"/>
      <c r="CM193" s="234"/>
      <c r="CN193" s="234"/>
      <c r="CO193" s="234"/>
      <c r="CP193" s="234"/>
      <c r="CQ193" s="234"/>
      <c r="CR193" s="234"/>
      <c r="CS193" s="234"/>
      <c r="CT193" s="234"/>
      <c r="CU193" s="234"/>
      <c r="CV193" s="234"/>
      <c r="CW193" s="234"/>
      <c r="CX193" s="234"/>
      <c r="CY193" s="234"/>
      <c r="CZ193" s="234"/>
      <c r="DA193" s="234"/>
      <c r="DB193" s="234"/>
      <c r="DC193" s="234"/>
      <c r="DD193" s="234"/>
      <c r="DE193" s="234"/>
      <c r="DF193" s="234"/>
      <c r="DG193" s="234"/>
      <c r="DH193" s="234"/>
      <c r="DI193" s="234"/>
      <c r="DJ193" s="234"/>
      <c r="DK193" s="234"/>
      <c r="DL193" s="234"/>
      <c r="DM193" s="234"/>
      <c r="DN193" s="234"/>
      <c r="DO193" s="234"/>
      <c r="DP193" s="234"/>
      <c r="DQ193" s="234"/>
      <c r="DR193" s="234"/>
      <c r="DS193" s="234"/>
      <c r="DT193" s="234"/>
      <c r="DU193" s="234"/>
      <c r="DV193" s="234"/>
      <c r="DW193" s="234"/>
      <c r="DX193" s="234"/>
      <c r="DY193" s="234"/>
      <c r="DZ193" s="234"/>
      <c r="EA193" s="234"/>
    </row>
    <row r="194" spans="1:131" s="235" customFormat="1" ht="12.9">
      <c r="A194" s="236"/>
      <c r="B194" s="237"/>
      <c r="C194" s="238"/>
      <c r="D194" s="238"/>
      <c r="E194" s="238"/>
      <c r="F194" s="238"/>
      <c r="G194" s="236"/>
      <c r="H194" s="236"/>
      <c r="I194" s="236"/>
      <c r="J194" s="238"/>
      <c r="K194" s="238"/>
      <c r="L194" s="238"/>
      <c r="M194" s="234"/>
      <c r="N194" s="234"/>
      <c r="O194" s="234"/>
      <c r="P194" s="234"/>
      <c r="Q194" s="234"/>
      <c r="R194" s="234"/>
      <c r="S194" s="234"/>
      <c r="T194" s="234"/>
      <c r="U194" s="234"/>
      <c r="V194" s="234"/>
      <c r="W194" s="234"/>
      <c r="X194" s="234"/>
      <c r="Y194" s="234"/>
      <c r="Z194" s="234"/>
      <c r="AA194" s="234"/>
      <c r="AB194" s="234"/>
      <c r="AC194" s="234"/>
      <c r="AD194" s="234"/>
      <c r="AE194" s="234"/>
      <c r="AF194" s="234"/>
      <c r="AG194" s="234"/>
      <c r="AH194" s="234"/>
      <c r="AI194" s="234"/>
      <c r="AJ194" s="234"/>
      <c r="AK194" s="234"/>
      <c r="AL194" s="234"/>
      <c r="AM194" s="234"/>
      <c r="AN194" s="234"/>
      <c r="AO194" s="234"/>
      <c r="AP194" s="234"/>
      <c r="AQ194" s="234"/>
      <c r="AR194" s="234"/>
      <c r="AS194" s="234"/>
      <c r="AT194" s="234"/>
      <c r="AU194" s="234"/>
      <c r="AV194" s="234"/>
      <c r="AW194" s="234"/>
      <c r="AX194" s="234"/>
      <c r="AY194" s="234"/>
      <c r="AZ194" s="234"/>
      <c r="BA194" s="234"/>
      <c r="BB194" s="234"/>
      <c r="BC194" s="234"/>
      <c r="BD194" s="234"/>
      <c r="BE194" s="234"/>
      <c r="BF194" s="234"/>
      <c r="BG194" s="234"/>
      <c r="BH194" s="234"/>
      <c r="BI194" s="234"/>
      <c r="BJ194" s="234"/>
      <c r="BK194" s="234"/>
      <c r="BL194" s="234"/>
      <c r="BM194" s="234"/>
      <c r="BN194" s="234"/>
      <c r="BO194" s="234"/>
      <c r="BP194" s="234"/>
      <c r="BQ194" s="234"/>
      <c r="BR194" s="234"/>
      <c r="BS194" s="234"/>
      <c r="BT194" s="234"/>
      <c r="BU194" s="234"/>
      <c r="BV194" s="234"/>
      <c r="BW194" s="234"/>
      <c r="BX194" s="234"/>
      <c r="BY194" s="234"/>
      <c r="BZ194" s="234"/>
      <c r="CA194" s="234"/>
      <c r="CB194" s="234"/>
      <c r="CC194" s="234"/>
      <c r="CD194" s="234"/>
      <c r="CE194" s="234"/>
      <c r="CF194" s="234"/>
      <c r="CG194" s="234"/>
      <c r="CH194" s="234"/>
      <c r="CI194" s="234"/>
      <c r="CJ194" s="234"/>
      <c r="CK194" s="234"/>
      <c r="CL194" s="234"/>
      <c r="CM194" s="234"/>
      <c r="CN194" s="234"/>
      <c r="CO194" s="234"/>
      <c r="CP194" s="234"/>
      <c r="CQ194" s="234"/>
      <c r="CR194" s="234"/>
      <c r="CS194" s="234"/>
      <c r="CT194" s="234"/>
      <c r="CU194" s="234"/>
      <c r="CV194" s="234"/>
      <c r="CW194" s="234"/>
      <c r="CX194" s="234"/>
      <c r="CY194" s="234"/>
      <c r="CZ194" s="234"/>
      <c r="DA194" s="234"/>
      <c r="DB194" s="234"/>
      <c r="DC194" s="234"/>
      <c r="DD194" s="234"/>
      <c r="DE194" s="234"/>
      <c r="DF194" s="234"/>
      <c r="DG194" s="234"/>
      <c r="DH194" s="234"/>
      <c r="DI194" s="234"/>
      <c r="DJ194" s="234"/>
      <c r="DK194" s="234"/>
      <c r="DL194" s="234"/>
      <c r="DM194" s="234"/>
      <c r="DN194" s="234"/>
      <c r="DO194" s="234"/>
      <c r="DP194" s="234"/>
      <c r="DQ194" s="234"/>
      <c r="DR194" s="234"/>
      <c r="DS194" s="234"/>
      <c r="DT194" s="234"/>
      <c r="DU194" s="234"/>
      <c r="DV194" s="234"/>
      <c r="DW194" s="234"/>
      <c r="DX194" s="234"/>
      <c r="DY194" s="234"/>
      <c r="DZ194" s="234"/>
      <c r="EA194" s="234"/>
    </row>
    <row r="195" spans="1:131" s="235" customFormat="1" ht="12.9">
      <c r="A195" s="236"/>
      <c r="B195" s="237"/>
      <c r="C195" s="238"/>
      <c r="D195" s="238"/>
      <c r="E195" s="238"/>
      <c r="F195" s="238"/>
      <c r="G195" s="236"/>
      <c r="H195" s="236"/>
      <c r="I195" s="236"/>
      <c r="J195" s="238"/>
      <c r="K195" s="238"/>
      <c r="L195" s="238"/>
      <c r="M195" s="234"/>
      <c r="N195" s="234"/>
      <c r="O195" s="234"/>
      <c r="P195" s="234"/>
      <c r="Q195" s="234"/>
      <c r="R195" s="234"/>
      <c r="S195" s="234"/>
      <c r="T195" s="234"/>
      <c r="U195" s="234"/>
      <c r="V195" s="234"/>
      <c r="W195" s="234"/>
      <c r="X195" s="234"/>
      <c r="Y195" s="234"/>
      <c r="Z195" s="234"/>
      <c r="AA195" s="234"/>
      <c r="AB195" s="234"/>
      <c r="AC195" s="234"/>
      <c r="AD195" s="234"/>
      <c r="AE195" s="234"/>
      <c r="AF195" s="234"/>
      <c r="AG195" s="234"/>
      <c r="AH195" s="234"/>
      <c r="AI195" s="234"/>
      <c r="AJ195" s="234"/>
      <c r="AK195" s="234"/>
      <c r="AL195" s="234"/>
      <c r="AM195" s="234"/>
      <c r="AN195" s="234"/>
      <c r="AO195" s="234"/>
      <c r="AP195" s="234"/>
      <c r="AQ195" s="234"/>
      <c r="AR195" s="234"/>
      <c r="AS195" s="234"/>
      <c r="AT195" s="234"/>
      <c r="AU195" s="234"/>
      <c r="AV195" s="234"/>
      <c r="AW195" s="234"/>
      <c r="AX195" s="234"/>
      <c r="AY195" s="234"/>
      <c r="AZ195" s="234"/>
      <c r="BA195" s="234"/>
      <c r="BB195" s="234"/>
      <c r="BC195" s="234"/>
      <c r="BD195" s="234"/>
      <c r="BE195" s="234"/>
      <c r="BF195" s="234"/>
      <c r="BG195" s="234"/>
      <c r="BH195" s="234"/>
      <c r="BI195" s="234"/>
      <c r="BJ195" s="234"/>
      <c r="BK195" s="234"/>
      <c r="BL195" s="234"/>
      <c r="BM195" s="234"/>
      <c r="BN195" s="234"/>
      <c r="BO195" s="234"/>
      <c r="BP195" s="234"/>
      <c r="BQ195" s="234"/>
      <c r="BR195" s="234"/>
      <c r="BS195" s="234"/>
      <c r="BT195" s="234"/>
      <c r="BU195" s="234"/>
      <c r="BV195" s="234"/>
      <c r="BW195" s="234"/>
      <c r="BX195" s="234"/>
      <c r="BY195" s="234"/>
      <c r="BZ195" s="234"/>
      <c r="CA195" s="234"/>
      <c r="CB195" s="234"/>
      <c r="CC195" s="234"/>
      <c r="CD195" s="234"/>
      <c r="CE195" s="234"/>
      <c r="CF195" s="234"/>
      <c r="CG195" s="234"/>
      <c r="CH195" s="234"/>
      <c r="CI195" s="234"/>
      <c r="CJ195" s="234"/>
      <c r="CK195" s="234"/>
      <c r="CL195" s="234"/>
      <c r="CM195" s="234"/>
      <c r="CN195" s="234"/>
      <c r="CO195" s="234"/>
      <c r="CP195" s="234"/>
      <c r="CQ195" s="234"/>
      <c r="CR195" s="234"/>
      <c r="CS195" s="234"/>
      <c r="CT195" s="234"/>
      <c r="CU195" s="234"/>
      <c r="CV195" s="234"/>
      <c r="CW195" s="234"/>
      <c r="CX195" s="234"/>
      <c r="CY195" s="234"/>
      <c r="CZ195" s="234"/>
      <c r="DA195" s="234"/>
      <c r="DB195" s="234"/>
      <c r="DC195" s="234"/>
      <c r="DD195" s="234"/>
      <c r="DE195" s="234"/>
      <c r="DF195" s="234"/>
      <c r="DG195" s="234"/>
      <c r="DH195" s="234"/>
      <c r="DI195" s="234"/>
      <c r="DJ195" s="234"/>
      <c r="DK195" s="234"/>
      <c r="DL195" s="234"/>
      <c r="DM195" s="234"/>
      <c r="DN195" s="234"/>
      <c r="DO195" s="234"/>
      <c r="DP195" s="234"/>
      <c r="DQ195" s="234"/>
      <c r="DR195" s="234"/>
      <c r="DS195" s="234"/>
      <c r="DT195" s="234"/>
      <c r="DU195" s="234"/>
      <c r="DV195" s="234"/>
      <c r="DW195" s="234"/>
      <c r="DX195" s="234"/>
      <c r="DY195" s="234"/>
      <c r="DZ195" s="234"/>
      <c r="EA195" s="234"/>
    </row>
    <row r="196" spans="1:131" s="235" customFormat="1" ht="12.9">
      <c r="A196" s="236"/>
      <c r="B196" s="237"/>
      <c r="C196" s="238"/>
      <c r="D196" s="238"/>
      <c r="E196" s="238"/>
      <c r="F196" s="238"/>
      <c r="G196" s="236"/>
      <c r="H196" s="236"/>
      <c r="I196" s="236"/>
      <c r="J196" s="238"/>
      <c r="K196" s="238"/>
      <c r="L196" s="238"/>
      <c r="M196" s="234"/>
      <c r="N196" s="234"/>
      <c r="O196" s="234"/>
      <c r="P196" s="234"/>
      <c r="Q196" s="234"/>
      <c r="R196" s="234"/>
      <c r="S196" s="234"/>
      <c r="T196" s="234"/>
      <c r="U196" s="234"/>
      <c r="V196" s="234"/>
      <c r="W196" s="234"/>
      <c r="X196" s="234"/>
      <c r="Y196" s="234"/>
      <c r="Z196" s="234"/>
      <c r="AA196" s="234"/>
      <c r="AB196" s="234"/>
      <c r="AC196" s="234"/>
      <c r="AD196" s="234"/>
      <c r="AE196" s="234"/>
      <c r="AF196" s="234"/>
      <c r="AG196" s="234"/>
      <c r="AH196" s="234"/>
      <c r="AI196" s="234"/>
      <c r="AJ196" s="234"/>
      <c r="AK196" s="234"/>
      <c r="AL196" s="234"/>
      <c r="AM196" s="234"/>
      <c r="AN196" s="234"/>
      <c r="AO196" s="234"/>
      <c r="AP196" s="234"/>
      <c r="AQ196" s="234"/>
      <c r="AR196" s="234"/>
      <c r="AS196" s="234"/>
      <c r="AT196" s="234"/>
      <c r="AU196" s="234"/>
      <c r="AV196" s="234"/>
      <c r="AW196" s="234"/>
      <c r="AX196" s="234"/>
      <c r="AY196" s="234"/>
      <c r="AZ196" s="234"/>
      <c r="BA196" s="234"/>
      <c r="BB196" s="234"/>
      <c r="BC196" s="234"/>
      <c r="BD196" s="234"/>
      <c r="BE196" s="234"/>
      <c r="BF196" s="234"/>
      <c r="BG196" s="234"/>
      <c r="BH196" s="234"/>
      <c r="BI196" s="234"/>
      <c r="BJ196" s="234"/>
      <c r="BK196" s="234"/>
      <c r="BL196" s="234"/>
      <c r="BM196" s="234"/>
      <c r="BN196" s="234"/>
      <c r="BO196" s="234"/>
      <c r="BP196" s="234"/>
      <c r="BQ196" s="234"/>
      <c r="BR196" s="234"/>
      <c r="BS196" s="234"/>
      <c r="BT196" s="234"/>
      <c r="BU196" s="234"/>
      <c r="BV196" s="234"/>
      <c r="BW196" s="234"/>
      <c r="BX196" s="234"/>
      <c r="BY196" s="234"/>
      <c r="BZ196" s="234"/>
      <c r="CA196" s="234"/>
      <c r="CB196" s="234"/>
      <c r="CC196" s="234"/>
      <c r="CD196" s="234"/>
      <c r="CE196" s="234"/>
      <c r="CF196" s="234"/>
      <c r="CG196" s="234"/>
      <c r="CH196" s="234"/>
      <c r="CI196" s="234"/>
      <c r="CJ196" s="234"/>
      <c r="CK196" s="234"/>
      <c r="CL196" s="234"/>
      <c r="CM196" s="234"/>
      <c r="CN196" s="234"/>
      <c r="CO196" s="234"/>
      <c r="CP196" s="234"/>
      <c r="CQ196" s="234"/>
      <c r="CR196" s="234"/>
      <c r="CS196" s="234"/>
      <c r="CT196" s="234"/>
      <c r="CU196" s="234"/>
      <c r="CV196" s="234"/>
      <c r="CW196" s="234"/>
      <c r="CX196" s="234"/>
      <c r="CY196" s="234"/>
      <c r="CZ196" s="234"/>
      <c r="DA196" s="234"/>
      <c r="DB196" s="234"/>
      <c r="DC196" s="234"/>
      <c r="DD196" s="234"/>
      <c r="DE196" s="234"/>
      <c r="DF196" s="234"/>
      <c r="DG196" s="234"/>
      <c r="DH196" s="234"/>
      <c r="DI196" s="234"/>
      <c r="DJ196" s="234"/>
      <c r="DK196" s="234"/>
      <c r="DL196" s="234"/>
      <c r="DM196" s="234"/>
      <c r="DN196" s="234"/>
      <c r="DO196" s="234"/>
      <c r="DP196" s="234"/>
      <c r="DQ196" s="234"/>
      <c r="DR196" s="234"/>
      <c r="DS196" s="234"/>
      <c r="DT196" s="234"/>
      <c r="DU196" s="234"/>
      <c r="DV196" s="234"/>
      <c r="DW196" s="234"/>
      <c r="DX196" s="234"/>
      <c r="DY196" s="234"/>
      <c r="DZ196" s="234"/>
      <c r="EA196" s="234"/>
    </row>
    <row r="197" spans="1:131" s="235" customFormat="1" ht="12.9">
      <c r="A197" s="236"/>
      <c r="B197" s="237"/>
      <c r="C197" s="238"/>
      <c r="D197" s="238"/>
      <c r="E197" s="238"/>
      <c r="F197" s="238"/>
      <c r="G197" s="236"/>
      <c r="H197" s="236"/>
      <c r="I197" s="236"/>
      <c r="J197" s="238"/>
      <c r="K197" s="238"/>
      <c r="L197" s="238"/>
      <c r="M197" s="234"/>
      <c r="N197" s="234"/>
      <c r="O197" s="234"/>
      <c r="P197" s="234"/>
      <c r="Q197" s="234"/>
      <c r="R197" s="234"/>
      <c r="S197" s="234"/>
      <c r="T197" s="234"/>
      <c r="U197" s="234"/>
      <c r="V197" s="234"/>
      <c r="W197" s="234"/>
      <c r="X197" s="234"/>
      <c r="Y197" s="234"/>
      <c r="Z197" s="234"/>
      <c r="AA197" s="234"/>
      <c r="AB197" s="234"/>
      <c r="AC197" s="234"/>
      <c r="AD197" s="234"/>
      <c r="AE197" s="234"/>
      <c r="AF197" s="234"/>
      <c r="AG197" s="234"/>
      <c r="AH197" s="234"/>
      <c r="AI197" s="234"/>
      <c r="AJ197" s="234"/>
      <c r="AK197" s="234"/>
      <c r="AL197" s="234"/>
      <c r="AM197" s="234"/>
      <c r="AN197" s="234"/>
      <c r="AO197" s="234"/>
      <c r="AP197" s="234"/>
      <c r="AQ197" s="234"/>
      <c r="AR197" s="234"/>
      <c r="AS197" s="234"/>
      <c r="AT197" s="234"/>
      <c r="AU197" s="234"/>
      <c r="AV197" s="234"/>
      <c r="AW197" s="234"/>
      <c r="AX197" s="234"/>
      <c r="AY197" s="234"/>
      <c r="AZ197" s="234"/>
      <c r="BA197" s="234"/>
      <c r="BB197" s="234"/>
      <c r="BC197" s="234"/>
      <c r="BD197" s="234"/>
      <c r="BE197" s="234"/>
      <c r="BF197" s="234"/>
      <c r="BG197" s="234"/>
      <c r="BH197" s="234"/>
      <c r="BI197" s="234"/>
      <c r="BJ197" s="234"/>
      <c r="BK197" s="234"/>
      <c r="BL197" s="234"/>
      <c r="BM197" s="234"/>
      <c r="BN197" s="234"/>
      <c r="BO197" s="234"/>
      <c r="BP197" s="234"/>
      <c r="BQ197" s="234"/>
      <c r="BR197" s="234"/>
      <c r="BS197" s="234"/>
      <c r="BT197" s="234"/>
      <c r="BU197" s="234"/>
      <c r="BV197" s="234"/>
      <c r="BW197" s="234"/>
      <c r="BX197" s="234"/>
      <c r="BY197" s="234"/>
      <c r="BZ197" s="234"/>
      <c r="CA197" s="234"/>
      <c r="CB197" s="234"/>
      <c r="CC197" s="234"/>
      <c r="CD197" s="234"/>
      <c r="CE197" s="234"/>
      <c r="CF197" s="234"/>
      <c r="CG197" s="234"/>
      <c r="CH197" s="234"/>
      <c r="CI197" s="234"/>
      <c r="CJ197" s="234"/>
      <c r="CK197" s="234"/>
      <c r="CL197" s="234"/>
      <c r="CM197" s="234"/>
      <c r="CN197" s="234"/>
      <c r="CO197" s="234"/>
      <c r="CP197" s="234"/>
      <c r="CQ197" s="234"/>
      <c r="CR197" s="234"/>
      <c r="CS197" s="234"/>
      <c r="CT197" s="234"/>
      <c r="CU197" s="234"/>
      <c r="CV197" s="234"/>
      <c r="CW197" s="234"/>
      <c r="CX197" s="234"/>
      <c r="CY197" s="234"/>
      <c r="CZ197" s="234"/>
      <c r="DA197" s="234"/>
      <c r="DB197" s="234"/>
      <c r="DC197" s="234"/>
      <c r="DD197" s="234"/>
      <c r="DE197" s="234"/>
      <c r="DF197" s="234"/>
      <c r="DG197" s="234"/>
      <c r="DH197" s="234"/>
      <c r="DI197" s="234"/>
      <c r="DJ197" s="234"/>
      <c r="DK197" s="234"/>
      <c r="DL197" s="234"/>
      <c r="DM197" s="234"/>
      <c r="DN197" s="234"/>
      <c r="DO197" s="234"/>
      <c r="DP197" s="234"/>
      <c r="DQ197" s="234"/>
      <c r="DR197" s="234"/>
      <c r="DS197" s="234"/>
      <c r="DT197" s="234"/>
      <c r="DU197" s="234"/>
      <c r="DV197" s="234"/>
      <c r="DW197" s="234"/>
      <c r="DX197" s="234"/>
      <c r="DY197" s="234"/>
      <c r="DZ197" s="234"/>
      <c r="EA197" s="234"/>
    </row>
    <row r="198" spans="1:131" s="235" customFormat="1" ht="12.9">
      <c r="A198" s="236"/>
      <c r="B198" s="237"/>
      <c r="C198" s="238"/>
      <c r="D198" s="238"/>
      <c r="E198" s="238"/>
      <c r="F198" s="238"/>
      <c r="G198" s="236"/>
      <c r="H198" s="236"/>
      <c r="I198" s="236"/>
      <c r="J198" s="238"/>
      <c r="K198" s="238"/>
      <c r="L198" s="238"/>
      <c r="M198" s="234"/>
      <c r="N198" s="234"/>
      <c r="O198" s="234"/>
      <c r="P198" s="234"/>
      <c r="Q198" s="234"/>
      <c r="R198" s="234"/>
      <c r="S198" s="234"/>
      <c r="T198" s="234"/>
      <c r="U198" s="234"/>
      <c r="V198" s="234"/>
      <c r="W198" s="234"/>
      <c r="X198" s="234"/>
      <c r="Y198" s="234"/>
      <c r="Z198" s="234"/>
      <c r="AA198" s="234"/>
      <c r="AB198" s="234"/>
      <c r="AC198" s="234"/>
      <c r="AD198" s="234"/>
      <c r="AE198" s="234"/>
      <c r="AF198" s="234"/>
      <c r="AG198" s="234"/>
      <c r="AH198" s="234"/>
      <c r="AI198" s="234"/>
      <c r="AJ198" s="234"/>
      <c r="AK198" s="234"/>
      <c r="AL198" s="234"/>
      <c r="AM198" s="234"/>
      <c r="AN198" s="234"/>
      <c r="AO198" s="234"/>
      <c r="AP198" s="234"/>
      <c r="AQ198" s="234"/>
      <c r="AR198" s="234"/>
      <c r="AS198" s="234"/>
      <c r="AT198" s="234"/>
      <c r="AU198" s="234"/>
      <c r="AV198" s="234"/>
      <c r="AW198" s="234"/>
      <c r="AX198" s="234"/>
      <c r="AY198" s="234"/>
      <c r="AZ198" s="234"/>
      <c r="BA198" s="234"/>
      <c r="BB198" s="234"/>
      <c r="BC198" s="234"/>
      <c r="BD198" s="234"/>
      <c r="BE198" s="234"/>
      <c r="BF198" s="234"/>
      <c r="BG198" s="234"/>
      <c r="BH198" s="234"/>
      <c r="BI198" s="234"/>
      <c r="BJ198" s="234"/>
      <c r="BK198" s="234"/>
      <c r="BL198" s="234"/>
      <c r="BM198" s="234"/>
      <c r="BN198" s="234"/>
      <c r="BO198" s="234"/>
      <c r="BP198" s="234"/>
      <c r="BQ198" s="234"/>
      <c r="BR198" s="234"/>
      <c r="BS198" s="234"/>
      <c r="BT198" s="234"/>
      <c r="BU198" s="234"/>
      <c r="BV198" s="234"/>
      <c r="BW198" s="234"/>
      <c r="BX198" s="234"/>
      <c r="BY198" s="234"/>
      <c r="BZ198" s="234"/>
      <c r="CA198" s="234"/>
      <c r="CB198" s="234"/>
      <c r="CC198" s="234"/>
      <c r="CD198" s="234"/>
      <c r="CE198" s="234"/>
      <c r="CF198" s="234"/>
      <c r="CG198" s="234"/>
      <c r="CH198" s="234"/>
      <c r="CI198" s="234"/>
      <c r="CJ198" s="234"/>
      <c r="CK198" s="234"/>
      <c r="CL198" s="234"/>
      <c r="CM198" s="234"/>
      <c r="CN198" s="234"/>
      <c r="CO198" s="234"/>
      <c r="CP198" s="234"/>
      <c r="CQ198" s="234"/>
      <c r="CR198" s="234"/>
      <c r="CS198" s="234"/>
      <c r="CT198" s="234"/>
      <c r="CU198" s="234"/>
      <c r="CV198" s="234"/>
      <c r="CW198" s="234"/>
      <c r="CX198" s="234"/>
      <c r="CY198" s="234"/>
      <c r="CZ198" s="234"/>
      <c r="DA198" s="234"/>
      <c r="DB198" s="234"/>
      <c r="DC198" s="234"/>
      <c r="DD198" s="234"/>
      <c r="DE198" s="234"/>
      <c r="DF198" s="234"/>
      <c r="DG198" s="234"/>
      <c r="DH198" s="234"/>
      <c r="DI198" s="234"/>
      <c r="DJ198" s="234"/>
      <c r="DK198" s="234"/>
      <c r="DL198" s="234"/>
      <c r="DM198" s="234"/>
      <c r="DN198" s="234"/>
      <c r="DO198" s="234"/>
      <c r="DP198" s="234"/>
      <c r="DQ198" s="234"/>
      <c r="DR198" s="234"/>
      <c r="DS198" s="234"/>
      <c r="DT198" s="234"/>
      <c r="DU198" s="234"/>
      <c r="DV198" s="234"/>
      <c r="DW198" s="234"/>
      <c r="DX198" s="234"/>
      <c r="DY198" s="234"/>
      <c r="DZ198" s="234"/>
      <c r="EA198" s="234"/>
    </row>
    <row r="199" spans="1:131" s="235" customFormat="1" ht="12.9">
      <c r="A199" s="236"/>
      <c r="B199" s="237"/>
      <c r="C199" s="238"/>
      <c r="D199" s="238"/>
      <c r="E199" s="238"/>
      <c r="F199" s="238"/>
      <c r="G199" s="236"/>
      <c r="H199" s="236"/>
      <c r="I199" s="236"/>
      <c r="J199" s="238"/>
      <c r="K199" s="238"/>
      <c r="L199" s="238"/>
      <c r="M199" s="234"/>
      <c r="N199" s="234"/>
      <c r="O199" s="234"/>
      <c r="P199" s="234"/>
      <c r="Q199" s="234"/>
      <c r="R199" s="234"/>
      <c r="S199" s="234"/>
      <c r="T199" s="234"/>
      <c r="U199" s="234"/>
      <c r="V199" s="234"/>
      <c r="W199" s="234"/>
      <c r="X199" s="234"/>
      <c r="Y199" s="234"/>
      <c r="Z199" s="234"/>
      <c r="AA199" s="234"/>
      <c r="AB199" s="234"/>
      <c r="AC199" s="234"/>
      <c r="AD199" s="234"/>
      <c r="AE199" s="234"/>
      <c r="AF199" s="234"/>
      <c r="AG199" s="234"/>
      <c r="AH199" s="234"/>
      <c r="AI199" s="234"/>
      <c r="AJ199" s="234"/>
      <c r="AK199" s="234"/>
      <c r="AL199" s="234"/>
      <c r="AM199" s="234"/>
      <c r="AN199" s="234"/>
      <c r="AO199" s="234"/>
      <c r="AP199" s="234"/>
      <c r="AQ199" s="234"/>
      <c r="AR199" s="234"/>
      <c r="AS199" s="234"/>
      <c r="AT199" s="234"/>
      <c r="AU199" s="234"/>
      <c r="AV199" s="234"/>
      <c r="AW199" s="234"/>
      <c r="AX199" s="234"/>
      <c r="AY199" s="234"/>
      <c r="AZ199" s="234"/>
      <c r="BA199" s="234"/>
      <c r="BB199" s="234"/>
      <c r="BC199" s="234"/>
      <c r="BD199" s="234"/>
      <c r="BE199" s="234"/>
      <c r="BF199" s="234"/>
      <c r="BG199" s="234"/>
      <c r="BH199" s="234"/>
      <c r="BI199" s="234"/>
      <c r="BJ199" s="234"/>
      <c r="BK199" s="234"/>
      <c r="BL199" s="234"/>
      <c r="BM199" s="234"/>
      <c r="BN199" s="234"/>
      <c r="BO199" s="234"/>
      <c r="BP199" s="234"/>
      <c r="BQ199" s="234"/>
      <c r="BR199" s="234"/>
      <c r="BS199" s="234"/>
      <c r="BT199" s="234"/>
      <c r="BU199" s="234"/>
      <c r="BV199" s="234"/>
      <c r="BW199" s="234"/>
      <c r="BX199" s="234"/>
      <c r="BY199" s="234"/>
      <c r="BZ199" s="234"/>
      <c r="CA199" s="234"/>
      <c r="CB199" s="234"/>
      <c r="CC199" s="234"/>
      <c r="CD199" s="234"/>
      <c r="CE199" s="234"/>
      <c r="CF199" s="234"/>
      <c r="CG199" s="234"/>
      <c r="CH199" s="234"/>
      <c r="CI199" s="234"/>
      <c r="CJ199" s="234"/>
      <c r="CK199" s="234"/>
      <c r="CL199" s="234"/>
      <c r="CM199" s="234"/>
      <c r="CN199" s="234"/>
      <c r="CO199" s="234"/>
      <c r="CP199" s="234"/>
      <c r="CQ199" s="234"/>
      <c r="CR199" s="234"/>
      <c r="CS199" s="234"/>
      <c r="CT199" s="234"/>
      <c r="CU199" s="234"/>
      <c r="CV199" s="234"/>
      <c r="CW199" s="234"/>
      <c r="CX199" s="234"/>
      <c r="CY199" s="234"/>
      <c r="CZ199" s="234"/>
      <c r="DA199" s="234"/>
      <c r="DB199" s="234"/>
      <c r="DC199" s="234"/>
      <c r="DD199" s="234"/>
      <c r="DE199" s="234"/>
      <c r="DF199" s="234"/>
      <c r="DG199" s="234"/>
      <c r="DH199" s="234"/>
      <c r="DI199" s="234"/>
      <c r="DJ199" s="234"/>
      <c r="DK199" s="234"/>
      <c r="DL199" s="234"/>
      <c r="DM199" s="234"/>
      <c r="DN199" s="234"/>
      <c r="DO199" s="234"/>
      <c r="DP199" s="234"/>
      <c r="DQ199" s="234"/>
      <c r="DR199" s="234"/>
      <c r="DS199" s="234"/>
      <c r="DT199" s="234"/>
      <c r="DU199" s="234"/>
      <c r="DV199" s="234"/>
      <c r="DW199" s="234"/>
      <c r="DX199" s="234"/>
      <c r="DY199" s="234"/>
      <c r="DZ199" s="234"/>
      <c r="EA199" s="234"/>
    </row>
    <row r="200" spans="1:131" s="235" customFormat="1" ht="12.9">
      <c r="A200" s="236"/>
      <c r="B200" s="237"/>
      <c r="C200" s="238"/>
      <c r="D200" s="238"/>
      <c r="E200" s="238"/>
      <c r="F200" s="238"/>
      <c r="G200" s="236"/>
      <c r="H200" s="236"/>
      <c r="I200" s="236"/>
      <c r="J200" s="238"/>
      <c r="K200" s="238"/>
      <c r="L200" s="238"/>
      <c r="M200" s="234"/>
      <c r="N200" s="234"/>
      <c r="O200" s="234"/>
      <c r="P200" s="234"/>
      <c r="Q200" s="234"/>
      <c r="R200" s="234"/>
      <c r="S200" s="234"/>
      <c r="T200" s="234"/>
      <c r="U200" s="234"/>
      <c r="V200" s="234"/>
      <c r="W200" s="234"/>
      <c r="X200" s="234"/>
      <c r="Y200" s="234"/>
      <c r="Z200" s="234"/>
      <c r="AA200" s="234"/>
      <c r="AB200" s="234"/>
      <c r="AC200" s="234"/>
      <c r="AD200" s="234"/>
      <c r="AE200" s="234"/>
      <c r="AF200" s="234"/>
      <c r="AG200" s="234"/>
      <c r="AH200" s="234"/>
      <c r="AI200" s="234"/>
      <c r="AJ200" s="234"/>
      <c r="AK200" s="234"/>
      <c r="AL200" s="234"/>
      <c r="AM200" s="234"/>
      <c r="AN200" s="234"/>
      <c r="AO200" s="234"/>
      <c r="AP200" s="234"/>
      <c r="AQ200" s="234"/>
      <c r="AR200" s="234"/>
      <c r="AS200" s="234"/>
      <c r="AT200" s="234"/>
      <c r="AU200" s="234"/>
      <c r="AV200" s="234"/>
      <c r="AW200" s="234"/>
      <c r="AX200" s="234"/>
      <c r="AY200" s="234"/>
      <c r="AZ200" s="234"/>
      <c r="BA200" s="234"/>
      <c r="BB200" s="234"/>
      <c r="BC200" s="234"/>
      <c r="BD200" s="234"/>
      <c r="BE200" s="234"/>
      <c r="BF200" s="234"/>
      <c r="BG200" s="234"/>
      <c r="BH200" s="234"/>
      <c r="BI200" s="234"/>
      <c r="BJ200" s="234"/>
      <c r="BK200" s="234"/>
      <c r="BL200" s="234"/>
      <c r="BM200" s="234"/>
      <c r="BN200" s="234"/>
      <c r="BO200" s="234"/>
      <c r="BP200" s="234"/>
      <c r="BQ200" s="234"/>
      <c r="BR200" s="234"/>
      <c r="BS200" s="234"/>
      <c r="BT200" s="234"/>
      <c r="BU200" s="234"/>
      <c r="BV200" s="234"/>
      <c r="BW200" s="234"/>
      <c r="BX200" s="234"/>
      <c r="BY200" s="234"/>
      <c r="BZ200" s="234"/>
      <c r="CA200" s="234"/>
      <c r="CB200" s="234"/>
      <c r="CC200" s="234"/>
      <c r="CD200" s="234"/>
      <c r="CE200" s="234"/>
      <c r="CF200" s="234"/>
      <c r="CG200" s="234"/>
      <c r="CH200" s="234"/>
      <c r="CI200" s="234"/>
      <c r="CJ200" s="234"/>
      <c r="CK200" s="234"/>
      <c r="CL200" s="234"/>
      <c r="CM200" s="234"/>
      <c r="CN200" s="234"/>
      <c r="CO200" s="234"/>
      <c r="CP200" s="234"/>
      <c r="CQ200" s="234"/>
      <c r="CR200" s="234"/>
      <c r="CS200" s="234"/>
      <c r="CT200" s="234"/>
      <c r="CU200" s="234"/>
      <c r="CV200" s="234"/>
      <c r="CW200" s="234"/>
      <c r="CX200" s="234"/>
      <c r="CY200" s="234"/>
      <c r="CZ200" s="234"/>
      <c r="DA200" s="234"/>
      <c r="DB200" s="234"/>
      <c r="DC200" s="234"/>
      <c r="DD200" s="234"/>
      <c r="DE200" s="234"/>
      <c r="DF200" s="234"/>
      <c r="DG200" s="234"/>
      <c r="DH200" s="234"/>
      <c r="DI200" s="234"/>
      <c r="DJ200" s="234"/>
      <c r="DK200" s="234"/>
      <c r="DL200" s="234"/>
      <c r="DM200" s="234"/>
      <c r="DN200" s="234"/>
      <c r="DO200" s="234"/>
      <c r="DP200" s="234"/>
      <c r="DQ200" s="234"/>
      <c r="DR200" s="234"/>
      <c r="DS200" s="234"/>
      <c r="DT200" s="234"/>
      <c r="DU200" s="234"/>
      <c r="DV200" s="234"/>
      <c r="DW200" s="234"/>
      <c r="DX200" s="234"/>
      <c r="DY200" s="234"/>
      <c r="DZ200" s="234"/>
      <c r="EA200" s="234"/>
    </row>
    <row r="201" spans="1:131" s="235" customFormat="1" ht="12.9">
      <c r="A201" s="236"/>
      <c r="B201" s="237"/>
      <c r="C201" s="238"/>
      <c r="D201" s="238"/>
      <c r="E201" s="238"/>
      <c r="F201" s="238"/>
      <c r="G201" s="236"/>
      <c r="H201" s="236"/>
      <c r="I201" s="236"/>
      <c r="J201" s="238"/>
      <c r="K201" s="238"/>
      <c r="L201" s="238"/>
      <c r="M201" s="234"/>
      <c r="N201" s="234"/>
      <c r="O201" s="234"/>
      <c r="P201" s="234"/>
      <c r="Q201" s="234"/>
      <c r="R201" s="234"/>
      <c r="S201" s="234"/>
      <c r="T201" s="234"/>
      <c r="U201" s="234"/>
      <c r="V201" s="234"/>
      <c r="W201" s="234"/>
      <c r="X201" s="234"/>
      <c r="Y201" s="234"/>
      <c r="Z201" s="234"/>
      <c r="AA201" s="234"/>
      <c r="AB201" s="234"/>
      <c r="AC201" s="234"/>
      <c r="AD201" s="234"/>
      <c r="AE201" s="234"/>
      <c r="AF201" s="234"/>
      <c r="AG201" s="234"/>
      <c r="AH201" s="234"/>
      <c r="AI201" s="234"/>
      <c r="AJ201" s="234"/>
      <c r="AK201" s="234"/>
      <c r="AL201" s="234"/>
      <c r="AM201" s="234"/>
      <c r="AN201" s="234"/>
      <c r="AO201" s="234"/>
      <c r="AP201" s="234"/>
      <c r="AQ201" s="234"/>
      <c r="AR201" s="234"/>
      <c r="AS201" s="234"/>
      <c r="AT201" s="234"/>
      <c r="AU201" s="234"/>
      <c r="AV201" s="234"/>
      <c r="AW201" s="234"/>
      <c r="AX201" s="234"/>
      <c r="AY201" s="234"/>
      <c r="AZ201" s="234"/>
      <c r="BA201" s="234"/>
      <c r="BB201" s="234"/>
      <c r="BC201" s="234"/>
      <c r="BD201" s="234"/>
      <c r="BE201" s="234"/>
      <c r="BF201" s="234"/>
      <c r="BG201" s="234"/>
      <c r="BH201" s="234"/>
      <c r="BI201" s="234"/>
      <c r="BJ201" s="234"/>
      <c r="BK201" s="234"/>
      <c r="BL201" s="234"/>
      <c r="BM201" s="234"/>
      <c r="BN201" s="234"/>
      <c r="BO201" s="234"/>
      <c r="BP201" s="234"/>
      <c r="BQ201" s="234"/>
      <c r="BR201" s="234"/>
      <c r="BS201" s="234"/>
      <c r="BT201" s="234"/>
      <c r="BU201" s="234"/>
      <c r="BV201" s="234"/>
      <c r="BW201" s="234"/>
      <c r="BX201" s="234"/>
      <c r="BY201" s="234"/>
      <c r="BZ201" s="234"/>
      <c r="CA201" s="234"/>
      <c r="CB201" s="234"/>
      <c r="CC201" s="234"/>
      <c r="CD201" s="234"/>
      <c r="CE201" s="234"/>
      <c r="CF201" s="234"/>
      <c r="CG201" s="234"/>
      <c r="CH201" s="234"/>
      <c r="CI201" s="234"/>
      <c r="CJ201" s="234"/>
      <c r="CK201" s="234"/>
      <c r="CL201" s="234"/>
      <c r="CM201" s="234"/>
      <c r="CN201" s="234"/>
      <c r="CO201" s="234"/>
      <c r="CP201" s="234"/>
      <c r="CQ201" s="234"/>
      <c r="CR201" s="234"/>
      <c r="CS201" s="234"/>
      <c r="CT201" s="234"/>
      <c r="CU201" s="234"/>
      <c r="CV201" s="234"/>
      <c r="CW201" s="234"/>
      <c r="CX201" s="234"/>
      <c r="CY201" s="234"/>
      <c r="CZ201" s="234"/>
      <c r="DA201" s="234"/>
      <c r="DB201" s="234"/>
      <c r="DC201" s="234"/>
      <c r="DD201" s="234"/>
      <c r="DE201" s="234"/>
      <c r="DF201" s="234"/>
      <c r="DG201" s="234"/>
      <c r="DH201" s="234"/>
      <c r="DI201" s="234"/>
      <c r="DJ201" s="234"/>
      <c r="DK201" s="234"/>
      <c r="DL201" s="234"/>
      <c r="DM201" s="234"/>
      <c r="DN201" s="234"/>
      <c r="DO201" s="234"/>
      <c r="DP201" s="234"/>
      <c r="DQ201" s="234"/>
      <c r="DR201" s="234"/>
      <c r="DS201" s="234"/>
      <c r="DT201" s="234"/>
      <c r="DU201" s="234"/>
      <c r="DV201" s="234"/>
      <c r="DW201" s="234"/>
      <c r="DX201" s="234"/>
      <c r="DY201" s="234"/>
      <c r="DZ201" s="234"/>
      <c r="EA201" s="234"/>
    </row>
    <row r="202" spans="1:131" s="235" customFormat="1" ht="12.9">
      <c r="A202" s="236"/>
      <c r="B202" s="237"/>
      <c r="C202" s="238"/>
      <c r="D202" s="238"/>
      <c r="E202" s="238"/>
      <c r="F202" s="238"/>
      <c r="G202" s="236"/>
      <c r="H202" s="236"/>
      <c r="I202" s="236"/>
      <c r="J202" s="238"/>
      <c r="K202" s="238"/>
      <c r="L202" s="238"/>
      <c r="M202" s="234"/>
      <c r="N202" s="234"/>
      <c r="O202" s="234"/>
      <c r="P202" s="234"/>
      <c r="Q202" s="234"/>
      <c r="R202" s="234"/>
      <c r="S202" s="234"/>
      <c r="T202" s="234"/>
      <c r="U202" s="234"/>
      <c r="V202" s="234"/>
      <c r="W202" s="234"/>
      <c r="X202" s="234"/>
      <c r="Y202" s="234"/>
      <c r="Z202" s="234"/>
      <c r="AA202" s="234"/>
      <c r="AB202" s="234"/>
      <c r="AC202" s="234"/>
      <c r="AD202" s="234"/>
      <c r="AE202" s="234"/>
      <c r="AF202" s="234"/>
      <c r="AG202" s="234"/>
      <c r="AH202" s="234"/>
      <c r="AI202" s="234"/>
      <c r="AJ202" s="234"/>
      <c r="AK202" s="234"/>
      <c r="AL202" s="234"/>
      <c r="AM202" s="234"/>
      <c r="AN202" s="234"/>
      <c r="AO202" s="234"/>
      <c r="AP202" s="234"/>
      <c r="AQ202" s="234"/>
      <c r="AR202" s="234"/>
      <c r="AS202" s="234"/>
      <c r="AT202" s="234"/>
      <c r="AU202" s="234"/>
      <c r="AV202" s="234"/>
      <c r="AW202" s="234"/>
      <c r="AX202" s="234"/>
      <c r="AY202" s="234"/>
      <c r="AZ202" s="234"/>
      <c r="BA202" s="234"/>
      <c r="BB202" s="234"/>
      <c r="BC202" s="234"/>
      <c r="BD202" s="234"/>
      <c r="BE202" s="234"/>
      <c r="BF202" s="234"/>
      <c r="BG202" s="234"/>
      <c r="BH202" s="234"/>
      <c r="BI202" s="234"/>
      <c r="BJ202" s="234"/>
      <c r="BK202" s="234"/>
      <c r="BL202" s="234"/>
      <c r="BM202" s="234"/>
      <c r="BN202" s="234"/>
      <c r="BO202" s="234"/>
      <c r="BP202" s="234"/>
      <c r="BQ202" s="234"/>
      <c r="BR202" s="234"/>
      <c r="BS202" s="234"/>
      <c r="BT202" s="234"/>
      <c r="BU202" s="234"/>
      <c r="BV202" s="234"/>
      <c r="BW202" s="234"/>
      <c r="BX202" s="234"/>
      <c r="BY202" s="234"/>
      <c r="BZ202" s="234"/>
      <c r="CA202" s="234"/>
      <c r="CB202" s="234"/>
      <c r="CC202" s="234"/>
      <c r="CD202" s="234"/>
      <c r="CE202" s="234"/>
      <c r="CF202" s="234"/>
      <c r="CG202" s="234"/>
      <c r="CH202" s="234"/>
      <c r="CI202" s="234"/>
      <c r="CJ202" s="234"/>
      <c r="CK202" s="234"/>
      <c r="CL202" s="234"/>
      <c r="CM202" s="234"/>
      <c r="CN202" s="234"/>
      <c r="CO202" s="234"/>
      <c r="CP202" s="234"/>
      <c r="CQ202" s="234"/>
      <c r="CR202" s="234"/>
      <c r="CS202" s="234"/>
      <c r="CT202" s="234"/>
      <c r="CU202" s="234"/>
      <c r="CV202" s="234"/>
      <c r="CW202" s="234"/>
      <c r="CX202" s="234"/>
      <c r="CY202" s="234"/>
      <c r="CZ202" s="234"/>
      <c r="DA202" s="234"/>
      <c r="DB202" s="234"/>
      <c r="DC202" s="234"/>
      <c r="DD202" s="234"/>
      <c r="DE202" s="234"/>
      <c r="DF202" s="234"/>
      <c r="DG202" s="234"/>
      <c r="DH202" s="234"/>
      <c r="DI202" s="234"/>
      <c r="DJ202" s="234"/>
      <c r="DK202" s="234"/>
      <c r="DL202" s="234"/>
      <c r="DM202" s="234"/>
      <c r="DN202" s="234"/>
      <c r="DO202" s="234"/>
      <c r="DP202" s="234"/>
      <c r="DQ202" s="234"/>
      <c r="DR202" s="234"/>
      <c r="DS202" s="234"/>
      <c r="DT202" s="234"/>
      <c r="DU202" s="234"/>
      <c r="DV202" s="234"/>
      <c r="DW202" s="234"/>
      <c r="DX202" s="234"/>
      <c r="DY202" s="234"/>
      <c r="DZ202" s="234"/>
      <c r="EA202" s="234"/>
    </row>
    <row r="203" spans="1:131" s="235" customFormat="1" ht="12.9">
      <c r="A203" s="236"/>
      <c r="B203" s="237"/>
      <c r="C203" s="238"/>
      <c r="D203" s="238"/>
      <c r="E203" s="238"/>
      <c r="F203" s="238"/>
      <c r="G203" s="236"/>
      <c r="H203" s="236"/>
      <c r="I203" s="236"/>
      <c r="J203" s="238"/>
      <c r="K203" s="238"/>
      <c r="L203" s="238"/>
      <c r="M203" s="234"/>
      <c r="N203" s="234"/>
      <c r="O203" s="234"/>
      <c r="P203" s="234"/>
      <c r="Q203" s="234"/>
      <c r="R203" s="234"/>
      <c r="S203" s="234"/>
      <c r="T203" s="234"/>
      <c r="U203" s="234"/>
      <c r="V203" s="234"/>
      <c r="W203" s="234"/>
      <c r="X203" s="234"/>
      <c r="Y203" s="234"/>
      <c r="Z203" s="234"/>
      <c r="AA203" s="234"/>
      <c r="AB203" s="234"/>
      <c r="AC203" s="234"/>
      <c r="AD203" s="234"/>
      <c r="AE203" s="234"/>
      <c r="AF203" s="234"/>
      <c r="AG203" s="234"/>
      <c r="AH203" s="234"/>
      <c r="AI203" s="234"/>
      <c r="AJ203" s="234"/>
      <c r="AK203" s="234"/>
      <c r="AL203" s="234"/>
      <c r="AM203" s="234"/>
      <c r="AN203" s="234"/>
      <c r="AO203" s="234"/>
      <c r="AP203" s="234"/>
      <c r="AQ203" s="234"/>
      <c r="AR203" s="234"/>
      <c r="AS203" s="234"/>
      <c r="AT203" s="234"/>
      <c r="AU203" s="234"/>
      <c r="AV203" s="234"/>
      <c r="AW203" s="234"/>
      <c r="AX203" s="234"/>
      <c r="AY203" s="234"/>
      <c r="AZ203" s="234"/>
      <c r="BA203" s="234"/>
      <c r="BB203" s="234"/>
      <c r="BC203" s="234"/>
      <c r="BD203" s="234"/>
      <c r="BE203" s="234"/>
      <c r="BF203" s="234"/>
      <c r="BG203" s="234"/>
      <c r="BH203" s="234"/>
      <c r="BI203" s="234"/>
      <c r="BJ203" s="234"/>
      <c r="BK203" s="234"/>
      <c r="BL203" s="234"/>
      <c r="BM203" s="234"/>
      <c r="BN203" s="234"/>
      <c r="BO203" s="234"/>
      <c r="BP203" s="234"/>
      <c r="BQ203" s="234"/>
      <c r="BR203" s="234"/>
      <c r="BS203" s="234"/>
      <c r="BT203" s="234"/>
      <c r="BU203" s="234"/>
      <c r="BV203" s="234"/>
      <c r="BW203" s="234"/>
      <c r="BX203" s="234"/>
      <c r="BY203" s="234"/>
      <c r="BZ203" s="234"/>
      <c r="CA203" s="234"/>
      <c r="CB203" s="234"/>
      <c r="CC203" s="234"/>
      <c r="CD203" s="234"/>
      <c r="CE203" s="234"/>
      <c r="CF203" s="234"/>
      <c r="CG203" s="234"/>
      <c r="CH203" s="234"/>
      <c r="CI203" s="234"/>
      <c r="CJ203" s="234"/>
      <c r="CK203" s="234"/>
      <c r="CL203" s="234"/>
      <c r="CM203" s="234"/>
      <c r="CN203" s="234"/>
      <c r="CO203" s="234"/>
      <c r="CP203" s="234"/>
      <c r="CQ203" s="234"/>
      <c r="CR203" s="234"/>
      <c r="CS203" s="234"/>
      <c r="CT203" s="234"/>
      <c r="CU203" s="234"/>
      <c r="CV203" s="234"/>
      <c r="CW203" s="234"/>
      <c r="CX203" s="234"/>
      <c r="CY203" s="234"/>
      <c r="CZ203" s="234"/>
      <c r="DA203" s="234"/>
      <c r="DB203" s="234"/>
      <c r="DC203" s="234"/>
      <c r="DD203" s="234"/>
      <c r="DE203" s="234"/>
      <c r="DF203" s="234"/>
      <c r="DG203" s="234"/>
      <c r="DH203" s="234"/>
      <c r="DI203" s="234"/>
      <c r="DJ203" s="234"/>
      <c r="DK203" s="234"/>
      <c r="DL203" s="234"/>
      <c r="DM203" s="234"/>
      <c r="DN203" s="234"/>
      <c r="DO203" s="234"/>
      <c r="DP203" s="234"/>
      <c r="DQ203" s="234"/>
      <c r="DR203" s="234"/>
      <c r="DS203" s="234"/>
      <c r="DT203" s="234"/>
      <c r="DU203" s="234"/>
      <c r="DV203" s="234"/>
      <c r="DW203" s="234"/>
      <c r="DX203" s="234"/>
      <c r="DY203" s="234"/>
      <c r="DZ203" s="234"/>
      <c r="EA203" s="234"/>
    </row>
    <row r="204" spans="1:131" s="235" customFormat="1" ht="12.9">
      <c r="A204" s="236"/>
      <c r="B204" s="237"/>
      <c r="C204" s="238"/>
      <c r="D204" s="238"/>
      <c r="E204" s="238"/>
      <c r="F204" s="238"/>
      <c r="G204" s="236"/>
      <c r="H204" s="236"/>
      <c r="I204" s="236"/>
      <c r="J204" s="238"/>
      <c r="K204" s="238"/>
      <c r="L204" s="238"/>
      <c r="M204" s="234"/>
      <c r="N204" s="234"/>
      <c r="O204" s="234"/>
      <c r="P204" s="234"/>
      <c r="Q204" s="234"/>
      <c r="R204" s="234"/>
      <c r="S204" s="234"/>
      <c r="T204" s="234"/>
      <c r="U204" s="234"/>
      <c r="V204" s="234"/>
      <c r="W204" s="234"/>
      <c r="X204" s="234"/>
      <c r="Y204" s="234"/>
      <c r="Z204" s="234"/>
      <c r="AA204" s="234"/>
      <c r="AB204" s="234"/>
      <c r="AC204" s="234"/>
      <c r="AD204" s="234"/>
      <c r="AE204" s="234"/>
      <c r="AF204" s="234"/>
      <c r="AG204" s="234"/>
      <c r="AH204" s="234"/>
      <c r="AI204" s="234"/>
      <c r="AJ204" s="234"/>
      <c r="AK204" s="234"/>
      <c r="AL204" s="234"/>
      <c r="AM204" s="234"/>
      <c r="AN204" s="234"/>
      <c r="AO204" s="234"/>
      <c r="AP204" s="234"/>
      <c r="AQ204" s="234"/>
      <c r="AR204" s="234"/>
      <c r="AS204" s="234"/>
      <c r="AT204" s="234"/>
      <c r="AU204" s="234"/>
      <c r="AV204" s="234"/>
      <c r="AW204" s="234"/>
      <c r="AX204" s="234"/>
      <c r="AY204" s="234"/>
      <c r="AZ204" s="234"/>
      <c r="BA204" s="234"/>
      <c r="BB204" s="234"/>
      <c r="BC204" s="234"/>
      <c r="BD204" s="234"/>
      <c r="BE204" s="234"/>
      <c r="BF204" s="234"/>
      <c r="BG204" s="234"/>
      <c r="BH204" s="234"/>
      <c r="BI204" s="234"/>
      <c r="BJ204" s="234"/>
      <c r="BK204" s="234"/>
      <c r="BL204" s="234"/>
      <c r="BM204" s="234"/>
      <c r="BN204" s="234"/>
      <c r="BO204" s="234"/>
      <c r="BP204" s="234"/>
      <c r="BQ204" s="234"/>
      <c r="BR204" s="234"/>
      <c r="BS204" s="234"/>
      <c r="BT204" s="234"/>
      <c r="BU204" s="234"/>
      <c r="BV204" s="234"/>
      <c r="BW204" s="234"/>
      <c r="BX204" s="234"/>
      <c r="BY204" s="234"/>
      <c r="BZ204" s="234"/>
      <c r="CA204" s="234"/>
      <c r="CB204" s="234"/>
      <c r="CC204" s="234"/>
      <c r="CD204" s="234"/>
      <c r="CE204" s="234"/>
      <c r="CF204" s="234"/>
      <c r="CG204" s="234"/>
      <c r="CH204" s="234"/>
      <c r="CI204" s="234"/>
      <c r="CJ204" s="234"/>
      <c r="CK204" s="234"/>
      <c r="CL204" s="234"/>
      <c r="CM204" s="234"/>
      <c r="CN204" s="234"/>
      <c r="CO204" s="234"/>
      <c r="CP204" s="234"/>
      <c r="CQ204" s="234"/>
      <c r="CR204" s="234"/>
      <c r="CS204" s="234"/>
      <c r="CT204" s="234"/>
      <c r="CU204" s="234"/>
      <c r="CV204" s="234"/>
      <c r="CW204" s="234"/>
      <c r="CX204" s="234"/>
      <c r="CY204" s="234"/>
      <c r="CZ204" s="234"/>
      <c r="DA204" s="234"/>
      <c r="DB204" s="234"/>
      <c r="DC204" s="234"/>
      <c r="DD204" s="234"/>
      <c r="DE204" s="234"/>
      <c r="DF204" s="234"/>
      <c r="DG204" s="234"/>
      <c r="DH204" s="234"/>
      <c r="DI204" s="234"/>
      <c r="DJ204" s="234"/>
      <c r="DK204" s="234"/>
      <c r="DL204" s="234"/>
      <c r="DM204" s="234"/>
      <c r="DN204" s="234"/>
      <c r="DO204" s="234"/>
      <c r="DP204" s="234"/>
      <c r="DQ204" s="234"/>
      <c r="DR204" s="234"/>
      <c r="DS204" s="234"/>
      <c r="DT204" s="234"/>
      <c r="DU204" s="234"/>
      <c r="DV204" s="234"/>
      <c r="DW204" s="234"/>
      <c r="DX204" s="234"/>
      <c r="DY204" s="234"/>
      <c r="DZ204" s="234"/>
      <c r="EA204" s="234"/>
    </row>
    <row r="205" spans="1:131" s="235" customFormat="1" ht="12.9">
      <c r="A205" s="236"/>
      <c r="B205" s="237"/>
      <c r="C205" s="238"/>
      <c r="D205" s="238"/>
      <c r="E205" s="238"/>
      <c r="F205" s="238"/>
      <c r="G205" s="236"/>
      <c r="H205" s="236"/>
      <c r="I205" s="236"/>
      <c r="J205" s="238"/>
      <c r="K205" s="238"/>
      <c r="L205" s="238"/>
      <c r="M205" s="234"/>
      <c r="N205" s="234"/>
      <c r="O205" s="234"/>
      <c r="P205" s="234"/>
      <c r="Q205" s="234"/>
      <c r="R205" s="234"/>
      <c r="S205" s="234"/>
      <c r="T205" s="234"/>
      <c r="U205" s="234"/>
      <c r="V205" s="234"/>
      <c r="W205" s="234"/>
      <c r="X205" s="234"/>
      <c r="Y205" s="234"/>
      <c r="Z205" s="234"/>
      <c r="AA205" s="234"/>
      <c r="AB205" s="234"/>
      <c r="AC205" s="234"/>
      <c r="AD205" s="234"/>
      <c r="AE205" s="234"/>
      <c r="AF205" s="234"/>
      <c r="AG205" s="234"/>
      <c r="AH205" s="234"/>
      <c r="AI205" s="234"/>
      <c r="AJ205" s="234"/>
      <c r="AK205" s="234"/>
      <c r="AL205" s="234"/>
      <c r="AM205" s="234"/>
      <c r="AN205" s="234"/>
      <c r="AO205" s="234"/>
      <c r="AP205" s="234"/>
      <c r="AQ205" s="234"/>
      <c r="AR205" s="234"/>
      <c r="AS205" s="234"/>
      <c r="AT205" s="234"/>
      <c r="AU205" s="234"/>
      <c r="AV205" s="234"/>
      <c r="AW205" s="234"/>
      <c r="AX205" s="234"/>
      <c r="AY205" s="234"/>
      <c r="AZ205" s="234"/>
      <c r="BA205" s="234"/>
      <c r="BB205" s="234"/>
      <c r="BC205" s="234"/>
      <c r="BD205" s="234"/>
      <c r="BE205" s="234"/>
      <c r="BF205" s="234"/>
      <c r="BG205" s="234"/>
      <c r="BH205" s="234"/>
      <c r="BI205" s="234"/>
      <c r="BJ205" s="234"/>
      <c r="BK205" s="234"/>
      <c r="BL205" s="234"/>
      <c r="BM205" s="234"/>
      <c r="BN205" s="234"/>
      <c r="BO205" s="234"/>
      <c r="BP205" s="234"/>
      <c r="BQ205" s="234"/>
      <c r="BR205" s="234"/>
      <c r="BS205" s="234"/>
      <c r="BT205" s="234"/>
      <c r="BU205" s="234"/>
      <c r="BV205" s="234"/>
      <c r="BW205" s="234"/>
      <c r="BX205" s="234"/>
      <c r="BY205" s="234"/>
      <c r="BZ205" s="234"/>
      <c r="CA205" s="234"/>
      <c r="CB205" s="234"/>
      <c r="CC205" s="234"/>
      <c r="CD205" s="234"/>
      <c r="CE205" s="234"/>
      <c r="CF205" s="234"/>
      <c r="CG205" s="234"/>
      <c r="CH205" s="234"/>
      <c r="CI205" s="234"/>
      <c r="CJ205" s="234"/>
      <c r="CK205" s="234"/>
      <c r="CL205" s="234"/>
      <c r="CM205" s="234"/>
      <c r="CN205" s="234"/>
      <c r="CO205" s="234"/>
      <c r="CP205" s="234"/>
      <c r="CQ205" s="234"/>
      <c r="CR205" s="234"/>
      <c r="CS205" s="234"/>
      <c r="CT205" s="234"/>
      <c r="CU205" s="234"/>
      <c r="CV205" s="234"/>
      <c r="CW205" s="234"/>
      <c r="CX205" s="234"/>
      <c r="CY205" s="234"/>
      <c r="CZ205" s="234"/>
      <c r="DA205" s="234"/>
      <c r="DB205" s="234"/>
      <c r="DC205" s="234"/>
      <c r="DD205" s="234"/>
      <c r="DE205" s="234"/>
      <c r="DF205" s="234"/>
      <c r="DG205" s="234"/>
      <c r="DH205" s="234"/>
      <c r="DI205" s="234"/>
      <c r="DJ205" s="234"/>
      <c r="DK205" s="234"/>
      <c r="DL205" s="234"/>
      <c r="DM205" s="234"/>
      <c r="DN205" s="234"/>
      <c r="DO205" s="234"/>
      <c r="DP205" s="234"/>
      <c r="DQ205" s="234"/>
      <c r="DR205" s="234"/>
      <c r="DS205" s="234"/>
      <c r="DT205" s="234"/>
      <c r="DU205" s="234"/>
      <c r="DV205" s="234"/>
      <c r="DW205" s="234"/>
      <c r="DX205" s="234"/>
      <c r="DY205" s="234"/>
      <c r="DZ205" s="234"/>
      <c r="EA205" s="234"/>
    </row>
    <row r="206" spans="1:131" s="235" customFormat="1" ht="12.9">
      <c r="A206" s="236"/>
      <c r="B206" s="237"/>
      <c r="C206" s="238"/>
      <c r="D206" s="238"/>
      <c r="E206" s="238"/>
      <c r="F206" s="238"/>
      <c r="G206" s="236"/>
      <c r="H206" s="236"/>
      <c r="I206" s="236"/>
      <c r="J206" s="238"/>
      <c r="K206" s="238"/>
      <c r="L206" s="238"/>
      <c r="M206" s="234"/>
      <c r="N206" s="234"/>
      <c r="O206" s="234"/>
      <c r="P206" s="234"/>
      <c r="Q206" s="234"/>
      <c r="R206" s="234"/>
      <c r="S206" s="234"/>
      <c r="T206" s="234"/>
      <c r="U206" s="234"/>
      <c r="V206" s="234"/>
      <c r="W206" s="234"/>
      <c r="X206" s="234"/>
      <c r="Y206" s="234"/>
      <c r="Z206" s="234"/>
      <c r="AA206" s="234"/>
      <c r="AB206" s="234"/>
      <c r="AC206" s="234"/>
      <c r="AD206" s="234"/>
      <c r="AE206" s="234"/>
      <c r="AF206" s="234"/>
      <c r="AG206" s="234"/>
      <c r="AH206" s="234"/>
      <c r="AI206" s="234"/>
      <c r="AJ206" s="234"/>
      <c r="AK206" s="234"/>
      <c r="AL206" s="234"/>
      <c r="AM206" s="234"/>
      <c r="AN206" s="234"/>
      <c r="AO206" s="234"/>
      <c r="AP206" s="234"/>
      <c r="AQ206" s="234"/>
      <c r="AR206" s="234"/>
      <c r="AS206" s="234"/>
      <c r="AT206" s="234"/>
      <c r="AU206" s="234"/>
      <c r="AV206" s="234"/>
      <c r="AW206" s="234"/>
      <c r="AX206" s="234"/>
      <c r="AY206" s="234"/>
      <c r="AZ206" s="234"/>
      <c r="BA206" s="234"/>
      <c r="BB206" s="234"/>
      <c r="BC206" s="234"/>
      <c r="BD206" s="234"/>
      <c r="BE206" s="234"/>
      <c r="BF206" s="234"/>
      <c r="BG206" s="234"/>
      <c r="BH206" s="234"/>
      <c r="BI206" s="234"/>
      <c r="BJ206" s="234"/>
      <c r="BK206" s="234"/>
      <c r="BL206" s="234"/>
      <c r="BM206" s="234"/>
      <c r="BN206" s="234"/>
      <c r="BO206" s="234"/>
      <c r="BP206" s="234"/>
      <c r="BQ206" s="234"/>
      <c r="BR206" s="234"/>
      <c r="BS206" s="234"/>
      <c r="BT206" s="234"/>
      <c r="BU206" s="234"/>
      <c r="BV206" s="234"/>
      <c r="BW206" s="234"/>
      <c r="BX206" s="234"/>
      <c r="BY206" s="234"/>
      <c r="BZ206" s="234"/>
      <c r="CA206" s="234"/>
      <c r="CB206" s="234"/>
      <c r="CC206" s="234"/>
      <c r="CD206" s="234"/>
      <c r="CE206" s="234"/>
      <c r="CF206" s="234"/>
      <c r="CG206" s="234"/>
      <c r="CH206" s="234"/>
      <c r="CI206" s="234"/>
      <c r="CJ206" s="234"/>
      <c r="CK206" s="234"/>
      <c r="CL206" s="234"/>
      <c r="CM206" s="234"/>
      <c r="CN206" s="234"/>
      <c r="CO206" s="234"/>
      <c r="CP206" s="234"/>
      <c r="CQ206" s="234"/>
      <c r="CR206" s="234"/>
      <c r="CS206" s="234"/>
      <c r="CT206" s="234"/>
      <c r="CU206" s="234"/>
      <c r="CV206" s="234"/>
      <c r="CW206" s="234"/>
      <c r="CX206" s="234"/>
      <c r="CY206" s="234"/>
      <c r="CZ206" s="234"/>
      <c r="DA206" s="234"/>
      <c r="DB206" s="234"/>
      <c r="DC206" s="234"/>
      <c r="DD206" s="234"/>
      <c r="DE206" s="234"/>
      <c r="DF206" s="234"/>
      <c r="DG206" s="234"/>
      <c r="DH206" s="234"/>
      <c r="DI206" s="234"/>
      <c r="DJ206" s="234"/>
      <c r="DK206" s="234"/>
      <c r="DL206" s="234"/>
      <c r="DM206" s="234"/>
      <c r="DN206" s="234"/>
      <c r="DO206" s="234"/>
      <c r="DP206" s="234"/>
      <c r="DQ206" s="234"/>
      <c r="DR206" s="234"/>
      <c r="DS206" s="234"/>
      <c r="DT206" s="234"/>
      <c r="DU206" s="234"/>
      <c r="DV206" s="234"/>
      <c r="DW206" s="234"/>
      <c r="DX206" s="234"/>
      <c r="DY206" s="234"/>
      <c r="DZ206" s="234"/>
      <c r="EA206" s="234"/>
    </row>
    <row r="207" spans="1:131" s="235" customFormat="1" ht="12.9">
      <c r="A207" s="236"/>
      <c r="B207" s="237"/>
      <c r="C207" s="238"/>
      <c r="D207" s="238"/>
      <c r="E207" s="238"/>
      <c r="F207" s="238"/>
      <c r="G207" s="236"/>
      <c r="H207" s="236"/>
      <c r="I207" s="236"/>
      <c r="J207" s="238"/>
      <c r="K207" s="238"/>
      <c r="L207" s="238"/>
      <c r="M207" s="234"/>
      <c r="N207" s="234"/>
      <c r="O207" s="234"/>
      <c r="P207" s="234"/>
      <c r="Q207" s="234"/>
      <c r="R207" s="234"/>
      <c r="S207" s="234"/>
      <c r="T207" s="234"/>
      <c r="U207" s="234"/>
      <c r="V207" s="234"/>
      <c r="W207" s="234"/>
      <c r="X207" s="234"/>
      <c r="Y207" s="234"/>
      <c r="Z207" s="234"/>
      <c r="AA207" s="234"/>
      <c r="AB207" s="234"/>
      <c r="AC207" s="234"/>
      <c r="AD207" s="234"/>
      <c r="AE207" s="234"/>
      <c r="AF207" s="234"/>
      <c r="AG207" s="234"/>
      <c r="AH207" s="234"/>
      <c r="AI207" s="234"/>
      <c r="AJ207" s="234"/>
      <c r="AK207" s="234"/>
      <c r="AL207" s="234"/>
      <c r="AM207" s="234"/>
      <c r="AN207" s="234"/>
      <c r="AO207" s="234"/>
      <c r="AP207" s="234"/>
      <c r="AQ207" s="234"/>
      <c r="AR207" s="234"/>
      <c r="AS207" s="234"/>
      <c r="AT207" s="234"/>
      <c r="AU207" s="234"/>
      <c r="AV207" s="234"/>
      <c r="AW207" s="234"/>
      <c r="AX207" s="234"/>
      <c r="AY207" s="234"/>
      <c r="AZ207" s="234"/>
      <c r="BA207" s="234"/>
      <c r="BB207" s="234"/>
      <c r="BC207" s="234"/>
      <c r="BD207" s="234"/>
      <c r="BE207" s="234"/>
      <c r="BF207" s="234"/>
      <c r="BG207" s="234"/>
      <c r="BH207" s="234"/>
      <c r="BI207" s="234"/>
      <c r="BJ207" s="234"/>
      <c r="BK207" s="234"/>
      <c r="BL207" s="234"/>
      <c r="BM207" s="234"/>
      <c r="BN207" s="234"/>
      <c r="BO207" s="234"/>
      <c r="BP207" s="234"/>
      <c r="BQ207" s="234"/>
      <c r="BR207" s="234"/>
      <c r="BS207" s="234"/>
      <c r="BT207" s="234"/>
      <c r="BU207" s="234"/>
      <c r="BV207" s="234"/>
      <c r="BW207" s="234"/>
      <c r="BX207" s="234"/>
      <c r="BY207" s="234"/>
      <c r="BZ207" s="234"/>
      <c r="CA207" s="234"/>
      <c r="CB207" s="234"/>
      <c r="CC207" s="234"/>
      <c r="CD207" s="234"/>
      <c r="CE207" s="234"/>
      <c r="CF207" s="234"/>
      <c r="CG207" s="234"/>
      <c r="CH207" s="234"/>
      <c r="CI207" s="234"/>
      <c r="CJ207" s="234"/>
      <c r="CK207" s="234"/>
      <c r="CL207" s="234"/>
      <c r="CM207" s="234"/>
      <c r="CN207" s="234"/>
      <c r="CO207" s="234"/>
      <c r="CP207" s="234"/>
      <c r="CQ207" s="234"/>
      <c r="CR207" s="234"/>
      <c r="CS207" s="234"/>
      <c r="CT207" s="234"/>
      <c r="CU207" s="234"/>
      <c r="CV207" s="234"/>
      <c r="CW207" s="234"/>
      <c r="CX207" s="234"/>
      <c r="CY207" s="234"/>
      <c r="CZ207" s="234"/>
      <c r="DA207" s="234"/>
      <c r="DB207" s="234"/>
      <c r="DC207" s="234"/>
      <c r="DD207" s="234"/>
      <c r="DE207" s="234"/>
      <c r="DF207" s="234"/>
      <c r="DG207" s="234"/>
      <c r="DH207" s="234"/>
      <c r="DI207" s="234"/>
      <c r="DJ207" s="234"/>
      <c r="DK207" s="234"/>
      <c r="DL207" s="234"/>
      <c r="DM207" s="234"/>
      <c r="DN207" s="234"/>
      <c r="DO207" s="234"/>
      <c r="DP207" s="234"/>
      <c r="DQ207" s="234"/>
      <c r="DR207" s="234"/>
      <c r="DS207" s="234"/>
      <c r="DT207" s="234"/>
      <c r="DU207" s="234"/>
      <c r="DV207" s="234"/>
      <c r="DW207" s="234"/>
      <c r="DX207" s="234"/>
      <c r="DY207" s="234"/>
      <c r="DZ207" s="234"/>
      <c r="EA207" s="234"/>
    </row>
    <row r="208" spans="1:131" s="235" customFormat="1" ht="12.9">
      <c r="A208" s="236"/>
      <c r="B208" s="237"/>
      <c r="C208" s="238"/>
      <c r="D208" s="238"/>
      <c r="E208" s="238"/>
      <c r="F208" s="238"/>
      <c r="G208" s="236"/>
      <c r="H208" s="236"/>
      <c r="I208" s="236"/>
      <c r="J208" s="238"/>
      <c r="K208" s="238"/>
      <c r="L208" s="238"/>
      <c r="M208" s="234"/>
      <c r="N208" s="234"/>
      <c r="O208" s="234"/>
      <c r="P208" s="234"/>
      <c r="Q208" s="234"/>
      <c r="R208" s="234"/>
      <c r="S208" s="234"/>
      <c r="T208" s="234"/>
      <c r="U208" s="234"/>
      <c r="V208" s="234"/>
      <c r="W208" s="234"/>
      <c r="X208" s="234"/>
      <c r="Y208" s="234"/>
      <c r="Z208" s="234"/>
      <c r="AA208" s="234"/>
      <c r="AB208" s="234"/>
      <c r="AC208" s="234"/>
      <c r="AD208" s="234"/>
      <c r="AE208" s="234"/>
      <c r="AF208" s="234"/>
      <c r="AG208" s="234"/>
      <c r="AH208" s="234"/>
      <c r="AI208" s="234"/>
      <c r="AJ208" s="234"/>
      <c r="AK208" s="234"/>
      <c r="AL208" s="234"/>
      <c r="AM208" s="234"/>
      <c r="AN208" s="234"/>
      <c r="AO208" s="234"/>
      <c r="AP208" s="234"/>
      <c r="AQ208" s="234"/>
      <c r="AR208" s="234"/>
      <c r="AS208" s="234"/>
      <c r="AT208" s="234"/>
      <c r="AU208" s="234"/>
      <c r="AV208" s="234"/>
      <c r="AW208" s="234"/>
      <c r="AX208" s="234"/>
      <c r="AY208" s="234"/>
      <c r="AZ208" s="234"/>
      <c r="BA208" s="234"/>
      <c r="BB208" s="234"/>
      <c r="BC208" s="234"/>
      <c r="BD208" s="234"/>
      <c r="BE208" s="234"/>
      <c r="BF208" s="234"/>
      <c r="BG208" s="234"/>
      <c r="BH208" s="234"/>
      <c r="BI208" s="234"/>
      <c r="BJ208" s="234"/>
      <c r="BK208" s="234"/>
      <c r="BL208" s="234"/>
      <c r="BM208" s="234"/>
      <c r="BN208" s="234"/>
      <c r="BO208" s="234"/>
      <c r="BP208" s="234"/>
      <c r="BQ208" s="234"/>
      <c r="BR208" s="234"/>
      <c r="BS208" s="234"/>
      <c r="BT208" s="234"/>
      <c r="BU208" s="234"/>
      <c r="BV208" s="234"/>
      <c r="BW208" s="234"/>
      <c r="BX208" s="234"/>
      <c r="BY208" s="234"/>
      <c r="BZ208" s="234"/>
      <c r="CA208" s="234"/>
      <c r="CB208" s="234"/>
      <c r="CC208" s="234"/>
      <c r="CD208" s="234"/>
      <c r="CE208" s="234"/>
      <c r="CF208" s="234"/>
      <c r="CG208" s="234"/>
      <c r="CH208" s="234"/>
      <c r="CI208" s="234"/>
      <c r="CJ208" s="234"/>
      <c r="CK208" s="234"/>
      <c r="CL208" s="234"/>
      <c r="CM208" s="234"/>
      <c r="CN208" s="234"/>
      <c r="CO208" s="234"/>
      <c r="CP208" s="234"/>
      <c r="CQ208" s="234"/>
      <c r="CR208" s="234"/>
      <c r="CS208" s="234"/>
      <c r="CT208" s="234"/>
      <c r="CU208" s="234"/>
      <c r="CV208" s="234"/>
      <c r="CW208" s="234"/>
      <c r="CX208" s="234"/>
      <c r="CY208" s="234"/>
      <c r="CZ208" s="234"/>
      <c r="DA208" s="234"/>
      <c r="DB208" s="234"/>
      <c r="DC208" s="234"/>
      <c r="DD208" s="234"/>
      <c r="DE208" s="234"/>
      <c r="DF208" s="234"/>
      <c r="DG208" s="234"/>
      <c r="DH208" s="234"/>
      <c r="DI208" s="234"/>
      <c r="DJ208" s="234"/>
      <c r="DK208" s="234"/>
      <c r="DL208" s="234"/>
      <c r="DM208" s="234"/>
      <c r="DN208" s="234"/>
      <c r="DO208" s="234"/>
      <c r="DP208" s="234"/>
      <c r="DQ208" s="234"/>
      <c r="DR208" s="234"/>
      <c r="DS208" s="234"/>
      <c r="DT208" s="234"/>
      <c r="DU208" s="234"/>
      <c r="DV208" s="234"/>
      <c r="DW208" s="234"/>
      <c r="DX208" s="234"/>
      <c r="DY208" s="234"/>
      <c r="DZ208" s="234"/>
      <c r="EA208" s="234"/>
    </row>
    <row r="209" spans="1:131" s="235" customFormat="1" ht="12.9">
      <c r="A209" s="236"/>
      <c r="B209" s="237"/>
      <c r="C209" s="238"/>
      <c r="D209" s="238"/>
      <c r="E209" s="238"/>
      <c r="F209" s="238"/>
      <c r="G209" s="236"/>
      <c r="H209" s="236"/>
      <c r="I209" s="236"/>
      <c r="J209" s="238"/>
      <c r="K209" s="238"/>
      <c r="L209" s="238"/>
      <c r="M209" s="234"/>
      <c r="N209" s="234"/>
      <c r="O209" s="234"/>
      <c r="P209" s="234"/>
      <c r="Q209" s="234"/>
      <c r="R209" s="234"/>
      <c r="S209" s="234"/>
      <c r="T209" s="234"/>
      <c r="U209" s="234"/>
      <c r="V209" s="234"/>
      <c r="W209" s="234"/>
      <c r="X209" s="234"/>
      <c r="Y209" s="234"/>
      <c r="Z209" s="234"/>
      <c r="AA209" s="234"/>
      <c r="AB209" s="234"/>
      <c r="AC209" s="234"/>
      <c r="AD209" s="234"/>
      <c r="AE209" s="234"/>
      <c r="AF209" s="234"/>
      <c r="AG209" s="234"/>
      <c r="AH209" s="234"/>
      <c r="AI209" s="234"/>
      <c r="AJ209" s="234"/>
      <c r="AK209" s="234"/>
      <c r="AL209" s="234"/>
      <c r="AM209" s="234"/>
      <c r="AN209" s="234"/>
      <c r="AO209" s="234"/>
      <c r="AP209" s="234"/>
      <c r="AQ209" s="234"/>
      <c r="AR209" s="234"/>
      <c r="AS209" s="234"/>
      <c r="AT209" s="234"/>
      <c r="AU209" s="234"/>
      <c r="AV209" s="234"/>
      <c r="AW209" s="234"/>
      <c r="AX209" s="234"/>
      <c r="AY209" s="234"/>
      <c r="AZ209" s="234"/>
      <c r="BA209" s="234"/>
      <c r="BB209" s="234"/>
      <c r="BC209" s="234"/>
      <c r="BD209" s="234"/>
      <c r="BE209" s="234"/>
      <c r="BF209" s="234"/>
      <c r="BG209" s="234"/>
      <c r="BH209" s="234"/>
      <c r="BI209" s="234"/>
      <c r="BJ209" s="234"/>
      <c r="BK209" s="234"/>
      <c r="BL209" s="234"/>
      <c r="BM209" s="234"/>
      <c r="BN209" s="234"/>
      <c r="BO209" s="234"/>
      <c r="BP209" s="234"/>
      <c r="BQ209" s="234"/>
      <c r="BR209" s="234"/>
      <c r="BS209" s="234"/>
      <c r="BT209" s="234"/>
      <c r="BU209" s="234"/>
      <c r="BV209" s="234"/>
      <c r="BW209" s="234"/>
      <c r="BX209" s="234"/>
      <c r="BY209" s="234"/>
      <c r="BZ209" s="234"/>
      <c r="CA209" s="234"/>
      <c r="CB209" s="234"/>
      <c r="CC209" s="234"/>
      <c r="CD209" s="234"/>
      <c r="CE209" s="234"/>
      <c r="CF209" s="234"/>
      <c r="CG209" s="234"/>
      <c r="CH209" s="234"/>
      <c r="CI209" s="234"/>
      <c r="CJ209" s="234"/>
      <c r="CK209" s="234"/>
      <c r="CL209" s="234"/>
      <c r="CM209" s="234"/>
      <c r="CN209" s="234"/>
      <c r="CO209" s="234"/>
      <c r="CP209" s="234"/>
      <c r="CQ209" s="234"/>
      <c r="CR209" s="234"/>
      <c r="CS209" s="234"/>
      <c r="CT209" s="234"/>
      <c r="CU209" s="234"/>
      <c r="CV209" s="234"/>
      <c r="CW209" s="234"/>
      <c r="CX209" s="234"/>
      <c r="CY209" s="234"/>
      <c r="CZ209" s="234"/>
      <c r="DA209" s="234"/>
      <c r="DB209" s="234"/>
      <c r="DC209" s="234"/>
      <c r="DD209" s="234"/>
      <c r="DE209" s="234"/>
      <c r="DF209" s="234"/>
      <c r="DG209" s="234"/>
      <c r="DH209" s="234"/>
      <c r="DI209" s="234"/>
      <c r="DJ209" s="234"/>
      <c r="DK209" s="234"/>
      <c r="DL209" s="234"/>
      <c r="DM209" s="234"/>
      <c r="DN209" s="234"/>
      <c r="DO209" s="234"/>
      <c r="DP209" s="234"/>
      <c r="DQ209" s="234"/>
      <c r="DR209" s="234"/>
      <c r="DS209" s="234"/>
      <c r="DT209" s="234"/>
      <c r="DU209" s="234"/>
      <c r="DV209" s="234"/>
      <c r="DW209" s="234"/>
      <c r="DX209" s="234"/>
      <c r="DY209" s="234"/>
      <c r="DZ209" s="234"/>
      <c r="EA209" s="234"/>
    </row>
    <row r="210" spans="1:131" s="235" customFormat="1" ht="12.9">
      <c r="A210" s="236"/>
      <c r="B210" s="237"/>
      <c r="C210" s="238"/>
      <c r="D210" s="238"/>
      <c r="E210" s="238"/>
      <c r="F210" s="238"/>
      <c r="G210" s="236"/>
      <c r="H210" s="236"/>
      <c r="I210" s="236"/>
      <c r="J210" s="238"/>
      <c r="K210" s="238"/>
      <c r="L210" s="238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  <c r="W210" s="234"/>
      <c r="X210" s="234"/>
      <c r="Y210" s="234"/>
      <c r="Z210" s="234"/>
      <c r="AA210" s="234"/>
      <c r="AB210" s="234"/>
      <c r="AC210" s="234"/>
      <c r="AD210" s="234"/>
      <c r="AE210" s="234"/>
      <c r="AF210" s="234"/>
      <c r="AG210" s="234"/>
      <c r="AH210" s="234"/>
      <c r="AI210" s="234"/>
      <c r="AJ210" s="234"/>
      <c r="AK210" s="234"/>
      <c r="AL210" s="234"/>
      <c r="AM210" s="234"/>
      <c r="AN210" s="234"/>
      <c r="AO210" s="234"/>
      <c r="AP210" s="234"/>
      <c r="AQ210" s="234"/>
      <c r="AR210" s="234"/>
      <c r="AS210" s="234"/>
      <c r="AT210" s="234"/>
      <c r="AU210" s="234"/>
      <c r="AV210" s="234"/>
      <c r="AW210" s="234"/>
      <c r="AX210" s="234"/>
      <c r="AY210" s="234"/>
      <c r="AZ210" s="234"/>
      <c r="BA210" s="234"/>
      <c r="BB210" s="234"/>
      <c r="BC210" s="234"/>
      <c r="BD210" s="234"/>
      <c r="BE210" s="234"/>
      <c r="BF210" s="234"/>
      <c r="BG210" s="234"/>
      <c r="BH210" s="234"/>
      <c r="BI210" s="234"/>
      <c r="BJ210" s="234"/>
      <c r="BK210" s="234"/>
      <c r="BL210" s="234"/>
      <c r="BM210" s="234"/>
      <c r="BN210" s="234"/>
      <c r="BO210" s="234"/>
      <c r="BP210" s="234"/>
      <c r="BQ210" s="234"/>
      <c r="BR210" s="234"/>
      <c r="BS210" s="234"/>
      <c r="BT210" s="234"/>
      <c r="BU210" s="234"/>
      <c r="BV210" s="234"/>
      <c r="BW210" s="234"/>
      <c r="BX210" s="234"/>
      <c r="BY210" s="234"/>
      <c r="BZ210" s="234"/>
      <c r="CA210" s="234"/>
      <c r="CB210" s="234"/>
      <c r="CC210" s="234"/>
      <c r="CD210" s="234"/>
      <c r="CE210" s="234"/>
      <c r="CF210" s="234"/>
      <c r="CG210" s="234"/>
      <c r="CH210" s="234"/>
      <c r="CI210" s="234"/>
      <c r="CJ210" s="234"/>
      <c r="CK210" s="234"/>
      <c r="CL210" s="234"/>
      <c r="CM210" s="234"/>
      <c r="CN210" s="234"/>
      <c r="CO210" s="234"/>
      <c r="CP210" s="234"/>
      <c r="CQ210" s="234"/>
      <c r="CR210" s="234"/>
      <c r="CS210" s="234"/>
      <c r="CT210" s="234"/>
      <c r="CU210" s="234"/>
      <c r="CV210" s="234"/>
      <c r="CW210" s="234"/>
      <c r="CX210" s="234"/>
      <c r="CY210" s="234"/>
      <c r="CZ210" s="234"/>
      <c r="DA210" s="234"/>
      <c r="DB210" s="234"/>
      <c r="DC210" s="234"/>
      <c r="DD210" s="234"/>
      <c r="DE210" s="234"/>
      <c r="DF210" s="234"/>
      <c r="DG210" s="234"/>
      <c r="DH210" s="234"/>
      <c r="DI210" s="234"/>
      <c r="DJ210" s="234"/>
      <c r="DK210" s="234"/>
      <c r="DL210" s="234"/>
      <c r="DM210" s="234"/>
      <c r="DN210" s="234"/>
      <c r="DO210" s="234"/>
      <c r="DP210" s="234"/>
      <c r="DQ210" s="234"/>
      <c r="DR210" s="234"/>
      <c r="DS210" s="234"/>
      <c r="DT210" s="234"/>
      <c r="DU210" s="234"/>
      <c r="DV210" s="234"/>
      <c r="DW210" s="234"/>
      <c r="DX210" s="234"/>
      <c r="DY210" s="234"/>
      <c r="DZ210" s="234"/>
      <c r="EA210" s="234"/>
    </row>
    <row r="211" spans="1:131" s="235" customFormat="1" ht="12.9">
      <c r="A211" s="236"/>
      <c r="B211" s="237"/>
      <c r="C211" s="238"/>
      <c r="D211" s="238"/>
      <c r="E211" s="238"/>
      <c r="F211" s="238"/>
      <c r="G211" s="236"/>
      <c r="H211" s="236"/>
      <c r="I211" s="236"/>
      <c r="J211" s="238"/>
      <c r="K211" s="238"/>
      <c r="L211" s="238"/>
      <c r="M211" s="234"/>
      <c r="N211" s="234"/>
      <c r="O211" s="234"/>
      <c r="P211" s="234"/>
      <c r="Q211" s="234"/>
      <c r="R211" s="234"/>
      <c r="S211" s="234"/>
      <c r="T211" s="234"/>
      <c r="U211" s="234"/>
      <c r="V211" s="234"/>
      <c r="W211" s="234"/>
      <c r="X211" s="234"/>
      <c r="Y211" s="234"/>
      <c r="Z211" s="234"/>
      <c r="AA211" s="234"/>
      <c r="AB211" s="234"/>
      <c r="AC211" s="234"/>
      <c r="AD211" s="234"/>
      <c r="AE211" s="234"/>
      <c r="AF211" s="234"/>
      <c r="AG211" s="234"/>
      <c r="AH211" s="234"/>
      <c r="AI211" s="234"/>
      <c r="AJ211" s="234"/>
      <c r="AK211" s="234"/>
      <c r="AL211" s="234"/>
      <c r="AM211" s="234"/>
      <c r="AN211" s="234"/>
      <c r="AO211" s="234"/>
      <c r="AP211" s="234"/>
      <c r="AQ211" s="234"/>
      <c r="AR211" s="234"/>
      <c r="AS211" s="234"/>
      <c r="AT211" s="234"/>
      <c r="AU211" s="234"/>
      <c r="AV211" s="234"/>
      <c r="AW211" s="234"/>
      <c r="AX211" s="234"/>
      <c r="AY211" s="234"/>
      <c r="AZ211" s="234"/>
      <c r="BA211" s="234"/>
      <c r="BB211" s="234"/>
      <c r="BC211" s="234"/>
      <c r="BD211" s="234"/>
      <c r="BE211" s="234"/>
      <c r="BF211" s="234"/>
      <c r="BG211" s="234"/>
      <c r="BH211" s="234"/>
      <c r="BI211" s="234"/>
      <c r="BJ211" s="234"/>
      <c r="BK211" s="234"/>
      <c r="BL211" s="234"/>
      <c r="BM211" s="234"/>
      <c r="BN211" s="234"/>
      <c r="BO211" s="234"/>
      <c r="BP211" s="234"/>
      <c r="BQ211" s="234"/>
      <c r="BR211" s="234"/>
      <c r="BS211" s="234"/>
      <c r="BT211" s="234"/>
      <c r="BU211" s="234"/>
      <c r="BV211" s="234"/>
      <c r="BW211" s="234"/>
      <c r="BX211" s="234"/>
      <c r="BY211" s="234"/>
      <c r="BZ211" s="234"/>
      <c r="CA211" s="234"/>
      <c r="CB211" s="234"/>
      <c r="CC211" s="234"/>
      <c r="CD211" s="234"/>
      <c r="CE211" s="234"/>
      <c r="CF211" s="234"/>
      <c r="CG211" s="234"/>
      <c r="CH211" s="234"/>
      <c r="CI211" s="234"/>
      <c r="CJ211" s="234"/>
      <c r="CK211" s="234"/>
      <c r="CL211" s="234"/>
      <c r="CM211" s="234"/>
      <c r="CN211" s="234"/>
      <c r="CO211" s="234"/>
      <c r="CP211" s="234"/>
      <c r="CQ211" s="234"/>
      <c r="CR211" s="234"/>
      <c r="CS211" s="234"/>
      <c r="CT211" s="234"/>
      <c r="CU211" s="234"/>
      <c r="CV211" s="234"/>
      <c r="CW211" s="234"/>
      <c r="CX211" s="234"/>
      <c r="CY211" s="234"/>
      <c r="CZ211" s="234"/>
      <c r="DA211" s="234"/>
      <c r="DB211" s="234"/>
      <c r="DC211" s="234"/>
      <c r="DD211" s="234"/>
      <c r="DE211" s="234"/>
      <c r="DF211" s="234"/>
      <c r="DG211" s="234"/>
      <c r="DH211" s="234"/>
      <c r="DI211" s="234"/>
      <c r="DJ211" s="234"/>
      <c r="DK211" s="234"/>
      <c r="DL211" s="234"/>
      <c r="DM211" s="234"/>
      <c r="DN211" s="234"/>
      <c r="DO211" s="234"/>
      <c r="DP211" s="234"/>
      <c r="DQ211" s="234"/>
      <c r="DR211" s="234"/>
      <c r="DS211" s="234"/>
      <c r="DT211" s="234"/>
      <c r="DU211" s="234"/>
      <c r="DV211" s="234"/>
      <c r="DW211" s="234"/>
      <c r="DX211" s="234"/>
      <c r="DY211" s="234"/>
      <c r="DZ211" s="234"/>
      <c r="EA211" s="234"/>
    </row>
    <row r="212" spans="1:131" s="235" customFormat="1" ht="12.9">
      <c r="A212" s="236"/>
      <c r="B212" s="237"/>
      <c r="C212" s="238"/>
      <c r="D212" s="238"/>
      <c r="E212" s="238"/>
      <c r="F212" s="238"/>
      <c r="G212" s="236"/>
      <c r="H212" s="236"/>
      <c r="I212" s="236"/>
      <c r="J212" s="238"/>
      <c r="K212" s="238"/>
      <c r="L212" s="238"/>
      <c r="M212" s="234"/>
      <c r="N212" s="234"/>
      <c r="O212" s="234"/>
      <c r="P212" s="234"/>
      <c r="Q212" s="234"/>
      <c r="R212" s="234"/>
      <c r="S212" s="234"/>
      <c r="T212" s="234"/>
      <c r="U212" s="234"/>
      <c r="V212" s="234"/>
      <c r="W212" s="234"/>
      <c r="X212" s="234"/>
      <c r="Y212" s="234"/>
      <c r="Z212" s="234"/>
      <c r="AA212" s="234"/>
      <c r="AB212" s="234"/>
      <c r="AC212" s="234"/>
      <c r="AD212" s="234"/>
      <c r="AE212" s="234"/>
      <c r="AF212" s="234"/>
      <c r="AG212" s="234"/>
      <c r="AH212" s="234"/>
      <c r="AI212" s="234"/>
      <c r="AJ212" s="234"/>
      <c r="AK212" s="234"/>
      <c r="AL212" s="234"/>
      <c r="AM212" s="234"/>
      <c r="AN212" s="234"/>
      <c r="AO212" s="234"/>
      <c r="AP212" s="234"/>
      <c r="AQ212" s="234"/>
      <c r="AR212" s="234"/>
      <c r="AS212" s="234"/>
      <c r="AT212" s="234"/>
      <c r="AU212" s="234"/>
      <c r="AV212" s="234"/>
      <c r="AW212" s="234"/>
      <c r="AX212" s="234"/>
      <c r="AY212" s="234"/>
      <c r="AZ212" s="234"/>
      <c r="BA212" s="234"/>
      <c r="BB212" s="234"/>
      <c r="BC212" s="234"/>
      <c r="BD212" s="234"/>
      <c r="BE212" s="234"/>
      <c r="BF212" s="234"/>
      <c r="BG212" s="234"/>
      <c r="BH212" s="234"/>
      <c r="BI212" s="234"/>
      <c r="BJ212" s="234"/>
      <c r="BK212" s="234"/>
      <c r="BL212" s="234"/>
      <c r="BM212" s="234"/>
      <c r="BN212" s="234"/>
      <c r="BO212" s="234"/>
      <c r="BP212" s="234"/>
      <c r="BQ212" s="234"/>
      <c r="BR212" s="234"/>
      <c r="BS212" s="234"/>
      <c r="BT212" s="234"/>
      <c r="BU212" s="234"/>
      <c r="BV212" s="234"/>
      <c r="BW212" s="234"/>
      <c r="BX212" s="234"/>
      <c r="BY212" s="234"/>
      <c r="BZ212" s="234"/>
      <c r="CA212" s="234"/>
      <c r="CB212" s="234"/>
      <c r="CC212" s="234"/>
      <c r="CD212" s="234"/>
      <c r="CE212" s="234"/>
      <c r="CF212" s="234"/>
      <c r="CG212" s="234"/>
      <c r="CH212" s="234"/>
      <c r="CI212" s="234"/>
      <c r="CJ212" s="234"/>
      <c r="CK212" s="234"/>
      <c r="CL212" s="234"/>
      <c r="CM212" s="234"/>
      <c r="CN212" s="234"/>
      <c r="CO212" s="234"/>
      <c r="CP212" s="234"/>
      <c r="CQ212" s="234"/>
      <c r="CR212" s="234"/>
      <c r="CS212" s="234"/>
      <c r="CT212" s="234"/>
      <c r="CU212" s="234"/>
      <c r="CV212" s="234"/>
      <c r="CW212" s="234"/>
      <c r="CX212" s="234"/>
      <c r="CY212" s="234"/>
      <c r="CZ212" s="234"/>
      <c r="DA212" s="234"/>
      <c r="DB212" s="234"/>
      <c r="DC212" s="234"/>
      <c r="DD212" s="234"/>
      <c r="DE212" s="234"/>
      <c r="DF212" s="234"/>
      <c r="DG212" s="234"/>
      <c r="DH212" s="234"/>
      <c r="DI212" s="234"/>
      <c r="DJ212" s="234"/>
      <c r="DK212" s="234"/>
      <c r="DL212" s="234"/>
      <c r="DM212" s="234"/>
      <c r="DN212" s="234"/>
      <c r="DO212" s="234"/>
      <c r="DP212" s="234"/>
      <c r="DQ212" s="234"/>
      <c r="DR212" s="234"/>
      <c r="DS212" s="234"/>
      <c r="DT212" s="234"/>
      <c r="DU212" s="234"/>
      <c r="DV212" s="234"/>
      <c r="DW212" s="234"/>
      <c r="DX212" s="234"/>
      <c r="DY212" s="234"/>
      <c r="DZ212" s="234"/>
      <c r="EA212" s="234"/>
    </row>
    <row r="213" spans="1:131" s="235" customFormat="1" ht="12.9">
      <c r="A213" s="236"/>
      <c r="B213" s="237"/>
      <c r="C213" s="238"/>
      <c r="D213" s="238"/>
      <c r="E213" s="238"/>
      <c r="F213" s="238"/>
      <c r="G213" s="236"/>
      <c r="H213" s="236"/>
      <c r="I213" s="236"/>
      <c r="J213" s="238"/>
      <c r="K213" s="238"/>
      <c r="L213" s="238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4"/>
      <c r="X213" s="234"/>
      <c r="Y213" s="234"/>
      <c r="Z213" s="234"/>
      <c r="AA213" s="234"/>
      <c r="AB213" s="234"/>
      <c r="AC213" s="234"/>
      <c r="AD213" s="234"/>
      <c r="AE213" s="234"/>
      <c r="AF213" s="234"/>
      <c r="AG213" s="234"/>
      <c r="AH213" s="234"/>
      <c r="AI213" s="234"/>
      <c r="AJ213" s="234"/>
      <c r="AK213" s="234"/>
      <c r="AL213" s="234"/>
      <c r="AM213" s="234"/>
      <c r="AN213" s="234"/>
      <c r="AO213" s="234"/>
      <c r="AP213" s="234"/>
      <c r="AQ213" s="234"/>
      <c r="AR213" s="234"/>
      <c r="AS213" s="234"/>
      <c r="AT213" s="234"/>
      <c r="AU213" s="234"/>
      <c r="AV213" s="234"/>
      <c r="AW213" s="234"/>
      <c r="AX213" s="234"/>
      <c r="AY213" s="234"/>
      <c r="AZ213" s="234"/>
      <c r="BA213" s="234"/>
      <c r="BB213" s="234"/>
      <c r="BC213" s="234"/>
      <c r="BD213" s="234"/>
      <c r="BE213" s="234"/>
      <c r="BF213" s="234"/>
      <c r="BG213" s="234"/>
      <c r="BH213" s="234"/>
      <c r="BI213" s="234"/>
      <c r="BJ213" s="234"/>
      <c r="BK213" s="234"/>
      <c r="BL213" s="234"/>
      <c r="BM213" s="234"/>
      <c r="BN213" s="234"/>
      <c r="BO213" s="234"/>
      <c r="BP213" s="234"/>
      <c r="BQ213" s="234"/>
      <c r="BR213" s="234"/>
      <c r="BS213" s="234"/>
      <c r="BT213" s="234"/>
      <c r="BU213" s="234"/>
      <c r="BV213" s="234"/>
      <c r="BW213" s="234"/>
      <c r="BX213" s="234"/>
      <c r="BY213" s="234"/>
      <c r="BZ213" s="234"/>
      <c r="CA213" s="234"/>
      <c r="CB213" s="234"/>
      <c r="CC213" s="234"/>
      <c r="CD213" s="234"/>
      <c r="CE213" s="234"/>
      <c r="CF213" s="234"/>
      <c r="CG213" s="234"/>
      <c r="CH213" s="234"/>
      <c r="CI213" s="234"/>
      <c r="CJ213" s="234"/>
      <c r="CK213" s="234"/>
      <c r="CL213" s="234"/>
      <c r="CM213" s="234"/>
      <c r="CN213" s="234"/>
      <c r="CO213" s="234"/>
      <c r="CP213" s="234"/>
      <c r="CQ213" s="234"/>
      <c r="CR213" s="234"/>
      <c r="CS213" s="234"/>
      <c r="CT213" s="234"/>
      <c r="CU213" s="234"/>
      <c r="CV213" s="234"/>
      <c r="CW213" s="234"/>
      <c r="CX213" s="234"/>
      <c r="CY213" s="234"/>
      <c r="CZ213" s="234"/>
      <c r="DA213" s="234"/>
      <c r="DB213" s="234"/>
      <c r="DC213" s="234"/>
      <c r="DD213" s="234"/>
      <c r="DE213" s="234"/>
      <c r="DF213" s="234"/>
      <c r="DG213" s="234"/>
      <c r="DH213" s="234"/>
      <c r="DI213" s="234"/>
      <c r="DJ213" s="234"/>
      <c r="DK213" s="234"/>
      <c r="DL213" s="234"/>
      <c r="DM213" s="234"/>
      <c r="DN213" s="234"/>
      <c r="DO213" s="234"/>
      <c r="DP213" s="234"/>
      <c r="DQ213" s="234"/>
      <c r="DR213" s="234"/>
      <c r="DS213" s="234"/>
      <c r="DT213" s="234"/>
      <c r="DU213" s="234"/>
      <c r="DV213" s="234"/>
      <c r="DW213" s="234"/>
      <c r="DX213" s="234"/>
      <c r="DY213" s="234"/>
      <c r="DZ213" s="234"/>
      <c r="EA213" s="234"/>
    </row>
    <row r="214" spans="1:131" s="235" customFormat="1" ht="12.9">
      <c r="A214" s="236"/>
      <c r="B214" s="237"/>
      <c r="C214" s="238"/>
      <c r="D214" s="238"/>
      <c r="E214" s="238"/>
      <c r="F214" s="238"/>
      <c r="G214" s="236"/>
      <c r="H214" s="236"/>
      <c r="I214" s="236"/>
      <c r="J214" s="238"/>
      <c r="K214" s="238"/>
      <c r="L214" s="238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4"/>
      <c r="X214" s="234"/>
      <c r="Y214" s="234"/>
      <c r="Z214" s="234"/>
      <c r="AA214" s="234"/>
      <c r="AB214" s="234"/>
      <c r="AC214" s="234"/>
      <c r="AD214" s="234"/>
      <c r="AE214" s="234"/>
      <c r="AF214" s="234"/>
      <c r="AG214" s="234"/>
      <c r="AH214" s="234"/>
      <c r="AI214" s="234"/>
      <c r="AJ214" s="234"/>
      <c r="AK214" s="234"/>
      <c r="AL214" s="234"/>
      <c r="AM214" s="234"/>
      <c r="AN214" s="234"/>
      <c r="AO214" s="234"/>
      <c r="AP214" s="234"/>
      <c r="AQ214" s="234"/>
      <c r="AR214" s="234"/>
      <c r="AS214" s="234"/>
      <c r="AT214" s="234"/>
      <c r="AU214" s="234"/>
      <c r="AV214" s="234"/>
      <c r="AW214" s="234"/>
      <c r="AX214" s="234"/>
      <c r="AY214" s="234"/>
      <c r="AZ214" s="234"/>
      <c r="BA214" s="234"/>
      <c r="BB214" s="234"/>
      <c r="BC214" s="234"/>
      <c r="BD214" s="234"/>
      <c r="BE214" s="234"/>
      <c r="BF214" s="234"/>
      <c r="BG214" s="234"/>
      <c r="BH214" s="234"/>
      <c r="BI214" s="234"/>
      <c r="BJ214" s="234"/>
      <c r="BK214" s="234"/>
      <c r="BL214" s="234"/>
      <c r="BM214" s="234"/>
      <c r="BN214" s="234"/>
      <c r="BO214" s="234"/>
      <c r="BP214" s="234"/>
      <c r="BQ214" s="234"/>
      <c r="BR214" s="234"/>
      <c r="BS214" s="234"/>
      <c r="BT214" s="234"/>
      <c r="BU214" s="234"/>
      <c r="BV214" s="234"/>
      <c r="BW214" s="234"/>
      <c r="BX214" s="234"/>
      <c r="BY214" s="234"/>
      <c r="BZ214" s="234"/>
      <c r="CA214" s="234"/>
      <c r="CB214" s="234"/>
      <c r="CC214" s="234"/>
      <c r="CD214" s="234"/>
      <c r="CE214" s="234"/>
      <c r="CF214" s="234"/>
      <c r="CG214" s="234"/>
      <c r="CH214" s="234"/>
      <c r="CI214" s="234"/>
      <c r="CJ214" s="234"/>
      <c r="CK214" s="234"/>
      <c r="CL214" s="234"/>
      <c r="CM214" s="234"/>
      <c r="CN214" s="234"/>
      <c r="CO214" s="234"/>
      <c r="CP214" s="234"/>
      <c r="CQ214" s="234"/>
      <c r="CR214" s="234"/>
      <c r="CS214" s="234"/>
      <c r="CT214" s="234"/>
      <c r="CU214" s="234"/>
      <c r="CV214" s="234"/>
      <c r="CW214" s="234"/>
      <c r="CX214" s="234"/>
      <c r="CY214" s="234"/>
      <c r="CZ214" s="234"/>
      <c r="DA214" s="234"/>
      <c r="DB214" s="234"/>
      <c r="DC214" s="234"/>
      <c r="DD214" s="234"/>
      <c r="DE214" s="234"/>
      <c r="DF214" s="234"/>
      <c r="DG214" s="234"/>
      <c r="DH214" s="234"/>
      <c r="DI214" s="234"/>
      <c r="DJ214" s="234"/>
      <c r="DK214" s="234"/>
      <c r="DL214" s="234"/>
      <c r="DM214" s="234"/>
      <c r="DN214" s="234"/>
      <c r="DO214" s="234"/>
      <c r="DP214" s="234"/>
      <c r="DQ214" s="234"/>
      <c r="DR214" s="234"/>
      <c r="DS214" s="234"/>
      <c r="DT214" s="234"/>
      <c r="DU214" s="234"/>
      <c r="DV214" s="234"/>
      <c r="DW214" s="234"/>
      <c r="DX214" s="234"/>
      <c r="DY214" s="234"/>
      <c r="DZ214" s="234"/>
      <c r="EA214" s="234"/>
    </row>
    <row r="215" spans="1:131" s="235" customFormat="1" ht="12.9">
      <c r="A215" s="236"/>
      <c r="B215" s="237"/>
      <c r="C215" s="238"/>
      <c r="D215" s="238"/>
      <c r="E215" s="238"/>
      <c r="F215" s="238"/>
      <c r="G215" s="236"/>
      <c r="H215" s="236"/>
      <c r="I215" s="236"/>
      <c r="J215" s="238"/>
      <c r="K215" s="238"/>
      <c r="L215" s="238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4"/>
      <c r="X215" s="234"/>
      <c r="Y215" s="234"/>
      <c r="Z215" s="234"/>
      <c r="AA215" s="234"/>
      <c r="AB215" s="234"/>
      <c r="AC215" s="234"/>
      <c r="AD215" s="234"/>
      <c r="AE215" s="234"/>
      <c r="AF215" s="234"/>
      <c r="AG215" s="234"/>
      <c r="AH215" s="234"/>
      <c r="AI215" s="234"/>
      <c r="AJ215" s="234"/>
      <c r="AK215" s="234"/>
      <c r="AL215" s="234"/>
      <c r="AM215" s="234"/>
      <c r="AN215" s="234"/>
      <c r="AO215" s="234"/>
      <c r="AP215" s="234"/>
      <c r="AQ215" s="234"/>
      <c r="AR215" s="234"/>
      <c r="AS215" s="234"/>
      <c r="AT215" s="234"/>
      <c r="AU215" s="234"/>
      <c r="AV215" s="234"/>
      <c r="AW215" s="234"/>
      <c r="AX215" s="234"/>
      <c r="AY215" s="234"/>
      <c r="AZ215" s="234"/>
      <c r="BA215" s="234"/>
      <c r="BB215" s="234"/>
      <c r="BC215" s="234"/>
      <c r="BD215" s="234"/>
      <c r="BE215" s="234"/>
      <c r="BF215" s="234"/>
      <c r="BG215" s="234"/>
      <c r="BH215" s="234"/>
      <c r="BI215" s="234"/>
      <c r="BJ215" s="234"/>
      <c r="BK215" s="234"/>
      <c r="BL215" s="234"/>
      <c r="BM215" s="234"/>
      <c r="BN215" s="234"/>
      <c r="BO215" s="234"/>
      <c r="BP215" s="234"/>
      <c r="BQ215" s="234"/>
      <c r="BR215" s="234"/>
      <c r="BS215" s="234"/>
      <c r="BT215" s="234"/>
      <c r="BU215" s="234"/>
      <c r="BV215" s="234"/>
      <c r="BW215" s="234"/>
      <c r="BX215" s="234"/>
      <c r="BY215" s="234"/>
      <c r="BZ215" s="234"/>
      <c r="CA215" s="234"/>
      <c r="CB215" s="234"/>
      <c r="CC215" s="234"/>
      <c r="CD215" s="234"/>
      <c r="CE215" s="234"/>
      <c r="CF215" s="234"/>
      <c r="CG215" s="234"/>
      <c r="CH215" s="234"/>
      <c r="CI215" s="234"/>
      <c r="CJ215" s="234"/>
      <c r="CK215" s="234"/>
      <c r="CL215" s="234"/>
      <c r="CM215" s="234"/>
      <c r="CN215" s="234"/>
      <c r="CO215" s="234"/>
      <c r="CP215" s="234"/>
      <c r="CQ215" s="234"/>
      <c r="CR215" s="234"/>
      <c r="CS215" s="234"/>
      <c r="CT215" s="234"/>
      <c r="CU215" s="234"/>
      <c r="CV215" s="234"/>
      <c r="CW215" s="234"/>
      <c r="CX215" s="234"/>
      <c r="CY215" s="234"/>
      <c r="CZ215" s="234"/>
      <c r="DA215" s="234"/>
      <c r="DB215" s="234"/>
      <c r="DC215" s="234"/>
      <c r="DD215" s="234"/>
      <c r="DE215" s="234"/>
      <c r="DF215" s="234"/>
      <c r="DG215" s="234"/>
      <c r="DH215" s="234"/>
      <c r="DI215" s="234"/>
      <c r="DJ215" s="234"/>
      <c r="DK215" s="234"/>
      <c r="DL215" s="234"/>
      <c r="DM215" s="234"/>
      <c r="DN215" s="234"/>
      <c r="DO215" s="234"/>
      <c r="DP215" s="234"/>
      <c r="DQ215" s="234"/>
      <c r="DR215" s="234"/>
      <c r="DS215" s="234"/>
      <c r="DT215" s="234"/>
      <c r="DU215" s="234"/>
      <c r="DV215" s="234"/>
      <c r="DW215" s="234"/>
      <c r="DX215" s="234"/>
      <c r="DY215" s="234"/>
      <c r="DZ215" s="234"/>
      <c r="EA215" s="234"/>
    </row>
    <row r="216" spans="1:131" s="235" customFormat="1" ht="12.9">
      <c r="A216" s="236"/>
      <c r="B216" s="237"/>
      <c r="C216" s="238"/>
      <c r="D216" s="238"/>
      <c r="E216" s="238"/>
      <c r="F216" s="238"/>
      <c r="G216" s="236"/>
      <c r="H216" s="236"/>
      <c r="I216" s="236"/>
      <c r="J216" s="238"/>
      <c r="K216" s="238"/>
      <c r="L216" s="238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4"/>
      <c r="X216" s="234"/>
      <c r="Y216" s="234"/>
      <c r="Z216" s="234"/>
      <c r="AA216" s="234"/>
      <c r="AB216" s="234"/>
      <c r="AC216" s="234"/>
      <c r="AD216" s="234"/>
      <c r="AE216" s="234"/>
      <c r="AF216" s="234"/>
      <c r="AG216" s="234"/>
      <c r="AH216" s="234"/>
      <c r="AI216" s="234"/>
      <c r="AJ216" s="234"/>
      <c r="AK216" s="234"/>
      <c r="AL216" s="234"/>
      <c r="AM216" s="234"/>
      <c r="AN216" s="234"/>
      <c r="AO216" s="234"/>
      <c r="AP216" s="234"/>
      <c r="AQ216" s="234"/>
      <c r="AR216" s="234"/>
      <c r="AS216" s="234"/>
      <c r="AT216" s="234"/>
      <c r="AU216" s="234"/>
      <c r="AV216" s="234"/>
      <c r="AW216" s="234"/>
      <c r="AX216" s="234"/>
      <c r="AY216" s="234"/>
      <c r="AZ216" s="234"/>
      <c r="BA216" s="234"/>
      <c r="BB216" s="234"/>
      <c r="BC216" s="234"/>
      <c r="BD216" s="234"/>
      <c r="BE216" s="234"/>
      <c r="BF216" s="234"/>
      <c r="BG216" s="234"/>
      <c r="BH216" s="234"/>
      <c r="BI216" s="234"/>
      <c r="BJ216" s="234"/>
      <c r="BK216" s="234"/>
      <c r="BL216" s="234"/>
      <c r="BM216" s="234"/>
      <c r="BN216" s="234"/>
      <c r="BO216" s="234"/>
      <c r="BP216" s="234"/>
      <c r="BQ216" s="234"/>
      <c r="BR216" s="234"/>
      <c r="BS216" s="234"/>
      <c r="BT216" s="234"/>
      <c r="BU216" s="234"/>
      <c r="BV216" s="234"/>
      <c r="BW216" s="234"/>
      <c r="BX216" s="234"/>
      <c r="BY216" s="234"/>
      <c r="BZ216" s="234"/>
      <c r="CA216" s="234"/>
      <c r="CB216" s="234"/>
      <c r="CC216" s="234"/>
      <c r="CD216" s="234"/>
      <c r="CE216" s="234"/>
      <c r="CF216" s="234"/>
      <c r="CG216" s="234"/>
      <c r="CH216" s="234"/>
      <c r="CI216" s="234"/>
      <c r="CJ216" s="234"/>
      <c r="CK216" s="234"/>
      <c r="CL216" s="234"/>
      <c r="CM216" s="234"/>
      <c r="CN216" s="234"/>
      <c r="CO216" s="234"/>
      <c r="CP216" s="234"/>
      <c r="CQ216" s="234"/>
      <c r="CR216" s="234"/>
      <c r="CS216" s="234"/>
      <c r="CT216" s="234"/>
      <c r="CU216" s="234"/>
      <c r="CV216" s="234"/>
      <c r="CW216" s="234"/>
      <c r="CX216" s="234"/>
      <c r="CY216" s="234"/>
      <c r="CZ216" s="234"/>
      <c r="DA216" s="234"/>
      <c r="DB216" s="234"/>
      <c r="DC216" s="234"/>
      <c r="DD216" s="234"/>
      <c r="DE216" s="234"/>
      <c r="DF216" s="234"/>
      <c r="DG216" s="234"/>
      <c r="DH216" s="234"/>
      <c r="DI216" s="234"/>
      <c r="DJ216" s="234"/>
      <c r="DK216" s="234"/>
      <c r="DL216" s="234"/>
      <c r="DM216" s="234"/>
      <c r="DN216" s="234"/>
      <c r="DO216" s="234"/>
      <c r="DP216" s="234"/>
      <c r="DQ216" s="234"/>
      <c r="DR216" s="234"/>
      <c r="DS216" s="234"/>
      <c r="DT216" s="234"/>
      <c r="DU216" s="234"/>
      <c r="DV216" s="234"/>
      <c r="DW216" s="234"/>
      <c r="DX216" s="234"/>
      <c r="DY216" s="234"/>
      <c r="DZ216" s="234"/>
      <c r="EA216" s="234"/>
    </row>
    <row r="217" spans="1:131" s="235" customFormat="1" ht="12.9">
      <c r="A217" s="236"/>
      <c r="B217" s="237"/>
      <c r="C217" s="238"/>
      <c r="D217" s="238"/>
      <c r="E217" s="238"/>
      <c r="F217" s="238"/>
      <c r="G217" s="236"/>
      <c r="H217" s="236"/>
      <c r="I217" s="236"/>
      <c r="J217" s="238"/>
      <c r="K217" s="238"/>
      <c r="L217" s="238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4"/>
      <c r="X217" s="234"/>
      <c r="Y217" s="234"/>
      <c r="Z217" s="234"/>
      <c r="AA217" s="234"/>
      <c r="AB217" s="234"/>
      <c r="AC217" s="234"/>
      <c r="AD217" s="234"/>
      <c r="AE217" s="234"/>
      <c r="AF217" s="234"/>
      <c r="AG217" s="234"/>
      <c r="AH217" s="234"/>
      <c r="AI217" s="234"/>
      <c r="AJ217" s="234"/>
      <c r="AK217" s="234"/>
      <c r="AL217" s="234"/>
      <c r="AM217" s="234"/>
      <c r="AN217" s="234"/>
      <c r="AO217" s="234"/>
      <c r="AP217" s="234"/>
      <c r="AQ217" s="234"/>
      <c r="AR217" s="234"/>
      <c r="AS217" s="234"/>
      <c r="AT217" s="234"/>
      <c r="AU217" s="234"/>
      <c r="AV217" s="234"/>
      <c r="AW217" s="234"/>
      <c r="AX217" s="234"/>
      <c r="AY217" s="234"/>
      <c r="AZ217" s="234"/>
      <c r="BA217" s="234"/>
      <c r="BB217" s="234"/>
      <c r="BC217" s="234"/>
      <c r="BD217" s="234"/>
      <c r="BE217" s="234"/>
      <c r="BF217" s="234"/>
      <c r="BG217" s="234"/>
      <c r="BH217" s="234"/>
      <c r="BI217" s="234"/>
      <c r="BJ217" s="234"/>
      <c r="BK217" s="234"/>
      <c r="BL217" s="234"/>
      <c r="BM217" s="234"/>
      <c r="BN217" s="234"/>
      <c r="BO217" s="234"/>
      <c r="BP217" s="234"/>
      <c r="BQ217" s="234"/>
      <c r="BR217" s="234"/>
      <c r="BS217" s="234"/>
      <c r="BT217" s="234"/>
      <c r="BU217" s="234"/>
      <c r="BV217" s="234"/>
      <c r="BW217" s="234"/>
      <c r="BX217" s="234"/>
      <c r="BY217" s="234"/>
      <c r="BZ217" s="234"/>
      <c r="CA217" s="234"/>
      <c r="CB217" s="234"/>
      <c r="CC217" s="234"/>
      <c r="CD217" s="234"/>
      <c r="CE217" s="234"/>
      <c r="CF217" s="234"/>
      <c r="CG217" s="234"/>
      <c r="CH217" s="234"/>
      <c r="CI217" s="234"/>
      <c r="CJ217" s="234"/>
      <c r="CK217" s="234"/>
      <c r="CL217" s="234"/>
      <c r="CM217" s="234"/>
      <c r="CN217" s="234"/>
      <c r="CO217" s="234"/>
      <c r="CP217" s="234"/>
      <c r="CQ217" s="234"/>
      <c r="CR217" s="234"/>
      <c r="CS217" s="234"/>
      <c r="CT217" s="234"/>
      <c r="CU217" s="234"/>
      <c r="CV217" s="234"/>
      <c r="CW217" s="234"/>
      <c r="CX217" s="234"/>
      <c r="CY217" s="234"/>
      <c r="CZ217" s="234"/>
      <c r="DA217" s="234"/>
      <c r="DB217" s="234"/>
      <c r="DC217" s="234"/>
      <c r="DD217" s="234"/>
      <c r="DE217" s="234"/>
      <c r="DF217" s="234"/>
      <c r="DG217" s="234"/>
      <c r="DH217" s="234"/>
      <c r="DI217" s="234"/>
      <c r="DJ217" s="234"/>
      <c r="DK217" s="234"/>
      <c r="DL217" s="234"/>
      <c r="DM217" s="234"/>
      <c r="DN217" s="234"/>
      <c r="DO217" s="234"/>
      <c r="DP217" s="234"/>
      <c r="DQ217" s="234"/>
      <c r="DR217" s="234"/>
      <c r="DS217" s="234"/>
      <c r="DT217" s="234"/>
      <c r="DU217" s="234"/>
      <c r="DV217" s="234"/>
      <c r="DW217" s="234"/>
      <c r="DX217" s="234"/>
      <c r="DY217" s="234"/>
      <c r="DZ217" s="234"/>
      <c r="EA217" s="234"/>
    </row>
    <row r="218" spans="1:131" s="235" customFormat="1" ht="12.9">
      <c r="A218" s="236"/>
      <c r="B218" s="237"/>
      <c r="C218" s="238"/>
      <c r="D218" s="238"/>
      <c r="E218" s="238"/>
      <c r="F218" s="238"/>
      <c r="G218" s="236"/>
      <c r="H218" s="236"/>
      <c r="I218" s="236"/>
      <c r="J218" s="238"/>
      <c r="K218" s="238"/>
      <c r="L218" s="238"/>
      <c r="M218" s="234"/>
      <c r="N218" s="234"/>
      <c r="O218" s="234"/>
      <c r="P218" s="234"/>
      <c r="Q218" s="234"/>
      <c r="R218" s="234"/>
      <c r="S218" s="234"/>
      <c r="T218" s="234"/>
      <c r="U218" s="234"/>
      <c r="V218" s="234"/>
      <c r="W218" s="234"/>
      <c r="X218" s="234"/>
      <c r="Y218" s="234"/>
      <c r="Z218" s="234"/>
      <c r="AA218" s="234"/>
      <c r="AB218" s="234"/>
      <c r="AC218" s="234"/>
      <c r="AD218" s="234"/>
      <c r="AE218" s="234"/>
      <c r="AF218" s="234"/>
      <c r="AG218" s="234"/>
      <c r="AH218" s="234"/>
      <c r="AI218" s="234"/>
      <c r="AJ218" s="234"/>
      <c r="AK218" s="234"/>
      <c r="AL218" s="234"/>
      <c r="AM218" s="234"/>
      <c r="AN218" s="234"/>
      <c r="AO218" s="234"/>
      <c r="AP218" s="234"/>
      <c r="AQ218" s="234"/>
      <c r="AR218" s="234"/>
      <c r="AS218" s="234"/>
      <c r="AT218" s="234"/>
      <c r="AU218" s="234"/>
      <c r="AV218" s="234"/>
      <c r="AW218" s="234"/>
      <c r="AX218" s="234"/>
      <c r="AY218" s="234"/>
      <c r="AZ218" s="234"/>
      <c r="BA218" s="234"/>
      <c r="BB218" s="234"/>
      <c r="BC218" s="234"/>
      <c r="BD218" s="234"/>
      <c r="BE218" s="234"/>
      <c r="BF218" s="234"/>
      <c r="BG218" s="234"/>
      <c r="BH218" s="234"/>
      <c r="BI218" s="234"/>
      <c r="BJ218" s="234"/>
      <c r="BK218" s="234"/>
      <c r="BL218" s="234"/>
      <c r="BM218" s="234"/>
      <c r="BN218" s="234"/>
      <c r="BO218" s="234"/>
      <c r="BP218" s="234"/>
      <c r="BQ218" s="234"/>
      <c r="BR218" s="234"/>
      <c r="BS218" s="234"/>
      <c r="BT218" s="234"/>
      <c r="BU218" s="234"/>
      <c r="BV218" s="234"/>
      <c r="BW218" s="234"/>
      <c r="BX218" s="234"/>
      <c r="BY218" s="234"/>
      <c r="BZ218" s="234"/>
      <c r="CA218" s="234"/>
      <c r="CB218" s="234"/>
      <c r="CC218" s="234"/>
      <c r="CD218" s="234"/>
      <c r="CE218" s="234"/>
      <c r="CF218" s="234"/>
      <c r="CG218" s="234"/>
      <c r="CH218" s="234"/>
      <c r="CI218" s="234"/>
      <c r="CJ218" s="234"/>
      <c r="CK218" s="234"/>
      <c r="CL218" s="234"/>
      <c r="CM218" s="234"/>
      <c r="CN218" s="234"/>
      <c r="CO218" s="234"/>
      <c r="CP218" s="234"/>
      <c r="CQ218" s="234"/>
      <c r="CR218" s="234"/>
      <c r="CS218" s="234"/>
      <c r="CT218" s="234"/>
      <c r="CU218" s="234"/>
      <c r="CV218" s="234"/>
      <c r="CW218" s="234"/>
      <c r="CX218" s="234"/>
      <c r="CY218" s="234"/>
      <c r="CZ218" s="234"/>
      <c r="DA218" s="234"/>
      <c r="DB218" s="234"/>
      <c r="DC218" s="234"/>
      <c r="DD218" s="234"/>
      <c r="DE218" s="234"/>
      <c r="DF218" s="234"/>
      <c r="DG218" s="234"/>
      <c r="DH218" s="234"/>
      <c r="DI218" s="234"/>
      <c r="DJ218" s="234"/>
      <c r="DK218" s="234"/>
      <c r="DL218" s="234"/>
      <c r="DM218" s="234"/>
      <c r="DN218" s="234"/>
      <c r="DO218" s="234"/>
      <c r="DP218" s="234"/>
      <c r="DQ218" s="234"/>
      <c r="DR218" s="234"/>
      <c r="DS218" s="234"/>
      <c r="DT218" s="234"/>
      <c r="DU218" s="234"/>
      <c r="DV218" s="234"/>
      <c r="DW218" s="234"/>
      <c r="DX218" s="234"/>
      <c r="DY218" s="234"/>
      <c r="DZ218" s="234"/>
      <c r="EA218" s="234"/>
    </row>
    <row r="219" spans="1:131" s="235" customFormat="1" ht="12.9">
      <c r="A219" s="236"/>
      <c r="B219" s="237"/>
      <c r="C219" s="238"/>
      <c r="D219" s="238"/>
      <c r="E219" s="238"/>
      <c r="F219" s="238"/>
      <c r="G219" s="236"/>
      <c r="H219" s="236"/>
      <c r="I219" s="236"/>
      <c r="J219" s="238"/>
      <c r="K219" s="238"/>
      <c r="L219" s="238"/>
      <c r="M219" s="234"/>
      <c r="N219" s="234"/>
      <c r="O219" s="234"/>
      <c r="P219" s="234"/>
      <c r="Q219" s="234"/>
      <c r="R219" s="234"/>
      <c r="S219" s="234"/>
      <c r="T219" s="234"/>
      <c r="U219" s="234"/>
      <c r="V219" s="234"/>
      <c r="W219" s="234"/>
      <c r="X219" s="234"/>
      <c r="Y219" s="234"/>
      <c r="Z219" s="234"/>
      <c r="AA219" s="234"/>
      <c r="AB219" s="234"/>
      <c r="AC219" s="234"/>
      <c r="AD219" s="234"/>
      <c r="AE219" s="234"/>
      <c r="AF219" s="234"/>
      <c r="AG219" s="234"/>
      <c r="AH219" s="234"/>
      <c r="AI219" s="234"/>
      <c r="AJ219" s="234"/>
      <c r="AK219" s="234"/>
      <c r="AL219" s="234"/>
      <c r="AM219" s="234"/>
      <c r="AN219" s="234"/>
      <c r="AO219" s="234"/>
      <c r="AP219" s="234"/>
      <c r="AQ219" s="234"/>
      <c r="AR219" s="234"/>
      <c r="AS219" s="234"/>
      <c r="AT219" s="234"/>
      <c r="AU219" s="234"/>
      <c r="AV219" s="234"/>
      <c r="AW219" s="234"/>
      <c r="AX219" s="234"/>
      <c r="AY219" s="234"/>
      <c r="AZ219" s="234"/>
      <c r="BA219" s="234"/>
      <c r="BB219" s="234"/>
      <c r="BC219" s="234"/>
      <c r="BD219" s="234"/>
      <c r="BE219" s="234"/>
      <c r="BF219" s="234"/>
      <c r="BG219" s="234"/>
      <c r="BH219" s="234"/>
      <c r="BI219" s="234"/>
      <c r="BJ219" s="234"/>
      <c r="BK219" s="234"/>
      <c r="BL219" s="234"/>
      <c r="BM219" s="234"/>
      <c r="BN219" s="234"/>
      <c r="BO219" s="234"/>
      <c r="BP219" s="234"/>
      <c r="BQ219" s="234"/>
      <c r="BR219" s="234"/>
      <c r="BS219" s="234"/>
      <c r="BT219" s="234"/>
      <c r="BU219" s="234"/>
      <c r="BV219" s="234"/>
      <c r="BW219" s="234"/>
      <c r="BX219" s="234"/>
      <c r="BY219" s="234"/>
      <c r="BZ219" s="234"/>
      <c r="CA219" s="234"/>
      <c r="CB219" s="234"/>
      <c r="CC219" s="234"/>
      <c r="CD219" s="234"/>
      <c r="CE219" s="234"/>
      <c r="CF219" s="234"/>
      <c r="CG219" s="234"/>
      <c r="CH219" s="234"/>
      <c r="CI219" s="234"/>
      <c r="CJ219" s="234"/>
      <c r="CK219" s="234"/>
      <c r="CL219" s="234"/>
      <c r="CM219" s="234"/>
      <c r="CN219" s="234"/>
      <c r="CO219" s="234"/>
      <c r="CP219" s="234"/>
      <c r="CQ219" s="234"/>
      <c r="CR219" s="234"/>
      <c r="CS219" s="234"/>
      <c r="CT219" s="234"/>
      <c r="CU219" s="234"/>
      <c r="CV219" s="234"/>
      <c r="CW219" s="234"/>
      <c r="CX219" s="234"/>
      <c r="CY219" s="234"/>
      <c r="CZ219" s="234"/>
      <c r="DA219" s="234"/>
      <c r="DB219" s="234"/>
      <c r="DC219" s="234"/>
      <c r="DD219" s="234"/>
      <c r="DE219" s="234"/>
      <c r="DF219" s="234"/>
      <c r="DG219" s="234"/>
      <c r="DH219" s="234"/>
      <c r="DI219" s="234"/>
      <c r="DJ219" s="234"/>
      <c r="DK219" s="234"/>
      <c r="DL219" s="234"/>
      <c r="DM219" s="234"/>
      <c r="DN219" s="234"/>
      <c r="DO219" s="234"/>
      <c r="DP219" s="234"/>
      <c r="DQ219" s="234"/>
      <c r="DR219" s="234"/>
      <c r="DS219" s="234"/>
      <c r="DT219" s="234"/>
      <c r="DU219" s="234"/>
      <c r="DV219" s="234"/>
      <c r="DW219" s="234"/>
      <c r="DX219" s="234"/>
      <c r="DY219" s="234"/>
      <c r="DZ219" s="234"/>
      <c r="EA219" s="234"/>
    </row>
    <row r="220" spans="1:131" s="235" customFormat="1" ht="12.9">
      <c r="A220" s="236"/>
      <c r="B220" s="237"/>
      <c r="C220" s="238"/>
      <c r="D220" s="238"/>
      <c r="E220" s="238"/>
      <c r="F220" s="238"/>
      <c r="G220" s="236"/>
      <c r="H220" s="236"/>
      <c r="I220" s="236"/>
      <c r="J220" s="238"/>
      <c r="K220" s="238"/>
      <c r="L220" s="238"/>
      <c r="M220" s="234"/>
      <c r="N220" s="234"/>
      <c r="O220" s="234"/>
      <c r="P220" s="234"/>
      <c r="Q220" s="234"/>
      <c r="R220" s="234"/>
      <c r="S220" s="234"/>
      <c r="T220" s="234"/>
      <c r="U220" s="234"/>
      <c r="V220" s="234"/>
      <c r="W220" s="234"/>
      <c r="X220" s="234"/>
      <c r="Y220" s="234"/>
      <c r="Z220" s="234"/>
      <c r="AA220" s="234"/>
      <c r="AB220" s="234"/>
      <c r="AC220" s="234"/>
      <c r="AD220" s="234"/>
      <c r="AE220" s="234"/>
      <c r="AF220" s="234"/>
      <c r="AG220" s="234"/>
      <c r="AH220" s="234"/>
      <c r="AI220" s="234"/>
      <c r="AJ220" s="234"/>
      <c r="AK220" s="234"/>
      <c r="AL220" s="234"/>
      <c r="AM220" s="234"/>
      <c r="AN220" s="234"/>
      <c r="AO220" s="234"/>
      <c r="AP220" s="234"/>
      <c r="AQ220" s="234"/>
      <c r="AR220" s="234"/>
      <c r="AS220" s="234"/>
      <c r="AT220" s="234"/>
      <c r="AU220" s="234"/>
      <c r="AV220" s="234"/>
      <c r="AW220" s="234"/>
      <c r="AX220" s="234"/>
      <c r="AY220" s="234"/>
      <c r="AZ220" s="234"/>
      <c r="BA220" s="234"/>
      <c r="BB220" s="234"/>
      <c r="BC220" s="234"/>
      <c r="BD220" s="234"/>
      <c r="BE220" s="234"/>
      <c r="BF220" s="234"/>
      <c r="BG220" s="234"/>
      <c r="BH220" s="234"/>
      <c r="BI220" s="234"/>
      <c r="BJ220" s="234"/>
      <c r="BK220" s="234"/>
      <c r="BL220" s="234"/>
      <c r="BM220" s="234"/>
      <c r="BN220" s="234"/>
      <c r="BO220" s="234"/>
      <c r="BP220" s="234"/>
      <c r="BQ220" s="234"/>
      <c r="BR220" s="234"/>
      <c r="BS220" s="234"/>
      <c r="BT220" s="234"/>
      <c r="BU220" s="234"/>
      <c r="BV220" s="234"/>
      <c r="BW220" s="234"/>
      <c r="BX220" s="234"/>
      <c r="BY220" s="234"/>
      <c r="BZ220" s="234"/>
      <c r="CA220" s="234"/>
      <c r="CB220" s="234"/>
      <c r="CC220" s="234"/>
      <c r="CD220" s="234"/>
      <c r="CE220" s="234"/>
      <c r="CF220" s="234"/>
      <c r="CG220" s="234"/>
      <c r="CH220" s="234"/>
      <c r="CI220" s="234"/>
      <c r="CJ220" s="234"/>
      <c r="CK220" s="234"/>
      <c r="CL220" s="234"/>
      <c r="CM220" s="234"/>
      <c r="CN220" s="234"/>
      <c r="CO220" s="234"/>
      <c r="CP220" s="234"/>
      <c r="CQ220" s="234"/>
      <c r="CR220" s="234"/>
      <c r="CS220" s="234"/>
      <c r="CT220" s="234"/>
      <c r="CU220" s="234"/>
      <c r="CV220" s="234"/>
      <c r="CW220" s="234"/>
      <c r="CX220" s="234"/>
      <c r="CY220" s="234"/>
      <c r="CZ220" s="234"/>
      <c r="DA220" s="234"/>
      <c r="DB220" s="234"/>
      <c r="DC220" s="234"/>
      <c r="DD220" s="234"/>
      <c r="DE220" s="234"/>
      <c r="DF220" s="234"/>
      <c r="DG220" s="234"/>
      <c r="DH220" s="234"/>
      <c r="DI220" s="234"/>
      <c r="DJ220" s="234"/>
      <c r="DK220" s="234"/>
      <c r="DL220" s="234"/>
      <c r="DM220" s="234"/>
      <c r="DN220" s="234"/>
      <c r="DO220" s="234"/>
      <c r="DP220" s="234"/>
      <c r="DQ220" s="234"/>
      <c r="DR220" s="234"/>
      <c r="DS220" s="234"/>
      <c r="DT220" s="234"/>
      <c r="DU220" s="234"/>
      <c r="DV220" s="234"/>
      <c r="DW220" s="234"/>
      <c r="DX220" s="234"/>
      <c r="DY220" s="234"/>
      <c r="DZ220" s="234"/>
      <c r="EA220" s="234"/>
    </row>
    <row r="221" spans="1:131" s="235" customFormat="1" ht="12.9">
      <c r="A221" s="236"/>
      <c r="B221" s="237"/>
      <c r="C221" s="238"/>
      <c r="D221" s="238"/>
      <c r="E221" s="238"/>
      <c r="F221" s="238"/>
      <c r="G221" s="236"/>
      <c r="H221" s="236"/>
      <c r="I221" s="236"/>
      <c r="J221" s="238"/>
      <c r="K221" s="238"/>
      <c r="L221" s="238"/>
      <c r="M221" s="234"/>
      <c r="N221" s="234"/>
      <c r="O221" s="234"/>
      <c r="P221" s="234"/>
      <c r="Q221" s="234"/>
      <c r="R221" s="234"/>
      <c r="S221" s="234"/>
      <c r="T221" s="234"/>
      <c r="U221" s="234"/>
      <c r="V221" s="234"/>
      <c r="W221" s="234"/>
      <c r="X221" s="234"/>
      <c r="Y221" s="234"/>
      <c r="Z221" s="234"/>
      <c r="AA221" s="234"/>
      <c r="AB221" s="234"/>
      <c r="AC221" s="234"/>
      <c r="AD221" s="234"/>
      <c r="AE221" s="234"/>
      <c r="AF221" s="234"/>
      <c r="AG221" s="234"/>
      <c r="AH221" s="234"/>
      <c r="AI221" s="234"/>
      <c r="AJ221" s="234"/>
      <c r="AK221" s="234"/>
      <c r="AL221" s="234"/>
      <c r="AM221" s="234"/>
      <c r="AN221" s="234"/>
      <c r="AO221" s="234"/>
      <c r="AP221" s="234"/>
      <c r="AQ221" s="234"/>
      <c r="AR221" s="234"/>
      <c r="AS221" s="234"/>
      <c r="AT221" s="234"/>
      <c r="AU221" s="234"/>
      <c r="AV221" s="234"/>
      <c r="AW221" s="234"/>
      <c r="AX221" s="234"/>
      <c r="AY221" s="234"/>
      <c r="AZ221" s="234"/>
      <c r="BA221" s="234"/>
      <c r="BB221" s="234"/>
      <c r="BC221" s="234"/>
      <c r="BD221" s="234"/>
      <c r="BE221" s="234"/>
      <c r="BF221" s="234"/>
      <c r="BG221" s="234"/>
      <c r="BH221" s="234"/>
      <c r="BI221" s="234"/>
      <c r="BJ221" s="234"/>
      <c r="BK221" s="234"/>
      <c r="BL221" s="234"/>
      <c r="BM221" s="234"/>
      <c r="BN221" s="234"/>
      <c r="BO221" s="234"/>
      <c r="BP221" s="234"/>
      <c r="BQ221" s="234"/>
      <c r="BR221" s="234"/>
      <c r="BS221" s="234"/>
      <c r="BT221" s="234"/>
      <c r="BU221" s="234"/>
      <c r="BV221" s="234"/>
      <c r="BW221" s="234"/>
      <c r="BX221" s="234"/>
      <c r="BY221" s="234"/>
      <c r="BZ221" s="234"/>
      <c r="CA221" s="234"/>
      <c r="CB221" s="234"/>
      <c r="CC221" s="234"/>
      <c r="CD221" s="234"/>
      <c r="CE221" s="234"/>
      <c r="CF221" s="234"/>
      <c r="CG221" s="234"/>
      <c r="CH221" s="234"/>
      <c r="CI221" s="234"/>
      <c r="CJ221" s="234"/>
      <c r="CK221" s="234"/>
      <c r="CL221" s="234"/>
      <c r="CM221" s="234"/>
      <c r="CN221" s="234"/>
      <c r="CO221" s="234"/>
      <c r="CP221" s="234"/>
      <c r="CQ221" s="234"/>
      <c r="CR221" s="234"/>
      <c r="CS221" s="234"/>
      <c r="CT221" s="234"/>
      <c r="CU221" s="234"/>
      <c r="CV221" s="234"/>
      <c r="CW221" s="234"/>
      <c r="CX221" s="234"/>
      <c r="CY221" s="234"/>
      <c r="CZ221" s="234"/>
      <c r="DA221" s="234"/>
      <c r="DB221" s="234"/>
      <c r="DC221" s="234"/>
      <c r="DD221" s="234"/>
      <c r="DE221" s="234"/>
      <c r="DF221" s="234"/>
      <c r="DG221" s="234"/>
      <c r="DH221" s="234"/>
      <c r="DI221" s="234"/>
      <c r="DJ221" s="234"/>
      <c r="DK221" s="234"/>
      <c r="DL221" s="234"/>
      <c r="DM221" s="234"/>
      <c r="DN221" s="234"/>
      <c r="DO221" s="234"/>
      <c r="DP221" s="234"/>
      <c r="DQ221" s="234"/>
      <c r="DR221" s="234"/>
      <c r="DS221" s="234"/>
      <c r="DT221" s="234"/>
      <c r="DU221" s="234"/>
      <c r="DV221" s="234"/>
      <c r="DW221" s="234"/>
      <c r="DX221" s="234"/>
      <c r="DY221" s="234"/>
      <c r="DZ221" s="234"/>
      <c r="EA221" s="234"/>
    </row>
    <row r="222" spans="1:131" s="235" customFormat="1" ht="12.9">
      <c r="A222" s="236"/>
      <c r="B222" s="237"/>
      <c r="C222" s="238"/>
      <c r="D222" s="238"/>
      <c r="E222" s="238"/>
      <c r="F222" s="238"/>
      <c r="G222" s="236"/>
      <c r="H222" s="236"/>
      <c r="I222" s="236"/>
      <c r="J222" s="238"/>
      <c r="K222" s="238"/>
      <c r="L222" s="238"/>
      <c r="M222" s="234"/>
      <c r="N222" s="234"/>
      <c r="O222" s="234"/>
      <c r="P222" s="234"/>
      <c r="Q222" s="234"/>
      <c r="R222" s="234"/>
      <c r="S222" s="234"/>
      <c r="T222" s="234"/>
      <c r="U222" s="234"/>
      <c r="V222" s="234"/>
      <c r="W222" s="234"/>
      <c r="X222" s="234"/>
      <c r="Y222" s="234"/>
      <c r="Z222" s="234"/>
      <c r="AA222" s="234"/>
      <c r="AB222" s="234"/>
      <c r="AC222" s="234"/>
      <c r="AD222" s="234"/>
      <c r="AE222" s="234"/>
      <c r="AF222" s="234"/>
      <c r="AG222" s="234"/>
      <c r="AH222" s="234"/>
      <c r="AI222" s="234"/>
      <c r="AJ222" s="234"/>
      <c r="AK222" s="234"/>
      <c r="AL222" s="234"/>
      <c r="AM222" s="234"/>
      <c r="AN222" s="234"/>
      <c r="AO222" s="234"/>
      <c r="AP222" s="234"/>
      <c r="AQ222" s="234"/>
      <c r="AR222" s="234"/>
      <c r="AS222" s="234"/>
      <c r="AT222" s="234"/>
      <c r="AU222" s="234"/>
      <c r="AV222" s="234"/>
      <c r="AW222" s="234"/>
      <c r="AX222" s="234"/>
      <c r="AY222" s="234"/>
      <c r="AZ222" s="234"/>
      <c r="BA222" s="234"/>
      <c r="BB222" s="234"/>
      <c r="BC222" s="234"/>
      <c r="BD222" s="234"/>
      <c r="BE222" s="234"/>
      <c r="BF222" s="234"/>
      <c r="BG222" s="234"/>
      <c r="BH222" s="234"/>
      <c r="BI222" s="234"/>
      <c r="BJ222" s="234"/>
      <c r="BK222" s="234"/>
      <c r="BL222" s="234"/>
      <c r="BM222" s="234"/>
      <c r="BN222" s="234"/>
      <c r="BO222" s="234"/>
      <c r="BP222" s="234"/>
      <c r="BQ222" s="234"/>
      <c r="BR222" s="234"/>
      <c r="BS222" s="234"/>
      <c r="BT222" s="234"/>
      <c r="BU222" s="234"/>
      <c r="BV222" s="234"/>
      <c r="BW222" s="234"/>
      <c r="BX222" s="234"/>
      <c r="BY222" s="234"/>
      <c r="BZ222" s="234"/>
      <c r="CA222" s="234"/>
      <c r="CB222" s="234"/>
      <c r="CC222" s="234"/>
      <c r="CD222" s="234"/>
      <c r="CE222" s="234"/>
      <c r="CF222" s="234"/>
      <c r="CG222" s="234"/>
      <c r="CH222" s="234"/>
      <c r="CI222" s="234"/>
      <c r="CJ222" s="234"/>
      <c r="CK222" s="234"/>
      <c r="CL222" s="234"/>
      <c r="CM222" s="234"/>
      <c r="CN222" s="234"/>
      <c r="CO222" s="234"/>
      <c r="CP222" s="234"/>
      <c r="CQ222" s="234"/>
      <c r="CR222" s="234"/>
      <c r="CS222" s="234"/>
      <c r="CT222" s="234"/>
      <c r="CU222" s="234"/>
      <c r="CV222" s="234"/>
      <c r="CW222" s="234"/>
      <c r="CX222" s="234"/>
      <c r="CY222" s="234"/>
      <c r="CZ222" s="234"/>
      <c r="DA222" s="234"/>
      <c r="DB222" s="234"/>
      <c r="DC222" s="234"/>
      <c r="DD222" s="234"/>
      <c r="DE222" s="234"/>
      <c r="DF222" s="234"/>
      <c r="DG222" s="234"/>
      <c r="DH222" s="234"/>
      <c r="DI222" s="234"/>
      <c r="DJ222" s="234"/>
      <c r="DK222" s="234"/>
      <c r="DL222" s="234"/>
      <c r="DM222" s="234"/>
      <c r="DN222" s="234"/>
      <c r="DO222" s="234"/>
      <c r="DP222" s="234"/>
      <c r="DQ222" s="234"/>
      <c r="DR222" s="234"/>
      <c r="DS222" s="234"/>
      <c r="DT222" s="234"/>
      <c r="DU222" s="234"/>
      <c r="DV222" s="234"/>
      <c r="DW222" s="234"/>
      <c r="DX222" s="234"/>
      <c r="DY222" s="234"/>
      <c r="DZ222" s="234"/>
      <c r="EA222" s="234"/>
    </row>
    <row r="223" spans="1:131" s="235" customFormat="1" ht="12.9">
      <c r="A223" s="236"/>
      <c r="B223" s="237"/>
      <c r="C223" s="238"/>
      <c r="D223" s="238"/>
      <c r="E223" s="238"/>
      <c r="F223" s="238"/>
      <c r="G223" s="236"/>
      <c r="H223" s="236"/>
      <c r="I223" s="236"/>
      <c r="J223" s="238"/>
      <c r="K223" s="238"/>
      <c r="L223" s="238"/>
      <c r="M223" s="234"/>
      <c r="N223" s="234"/>
      <c r="O223" s="234"/>
      <c r="P223" s="234"/>
      <c r="Q223" s="234"/>
      <c r="R223" s="234"/>
      <c r="S223" s="234"/>
      <c r="T223" s="234"/>
      <c r="U223" s="234"/>
      <c r="V223" s="234"/>
      <c r="W223" s="234"/>
      <c r="X223" s="234"/>
      <c r="Y223" s="234"/>
      <c r="Z223" s="234"/>
      <c r="AA223" s="234"/>
      <c r="AB223" s="234"/>
      <c r="AC223" s="234"/>
      <c r="AD223" s="234"/>
      <c r="AE223" s="234"/>
      <c r="AF223" s="234"/>
      <c r="AG223" s="234"/>
      <c r="AH223" s="234"/>
      <c r="AI223" s="234"/>
      <c r="AJ223" s="234"/>
      <c r="AK223" s="234"/>
      <c r="AL223" s="234"/>
      <c r="AM223" s="234"/>
      <c r="AN223" s="234"/>
      <c r="AO223" s="234"/>
      <c r="AP223" s="234"/>
      <c r="AQ223" s="234"/>
      <c r="AR223" s="234"/>
      <c r="AS223" s="234"/>
      <c r="AT223" s="234"/>
      <c r="AU223" s="234"/>
      <c r="AV223" s="234"/>
      <c r="AW223" s="234"/>
      <c r="AX223" s="234"/>
      <c r="AY223" s="234"/>
      <c r="AZ223" s="234"/>
      <c r="BA223" s="234"/>
      <c r="BB223" s="234"/>
      <c r="BC223" s="234"/>
      <c r="BD223" s="234"/>
      <c r="BE223" s="234"/>
      <c r="BF223" s="234"/>
      <c r="BG223" s="234"/>
      <c r="BH223" s="234"/>
      <c r="BI223" s="234"/>
      <c r="BJ223" s="234"/>
      <c r="BK223" s="234"/>
      <c r="BL223" s="234"/>
      <c r="BM223" s="234"/>
      <c r="BN223" s="234"/>
      <c r="BO223" s="234"/>
      <c r="BP223" s="234"/>
      <c r="BQ223" s="234"/>
      <c r="BR223" s="234"/>
      <c r="BS223" s="234"/>
      <c r="BT223" s="234"/>
      <c r="BU223" s="234"/>
      <c r="BV223" s="234"/>
      <c r="BW223" s="234"/>
      <c r="BX223" s="234"/>
      <c r="BY223" s="234"/>
      <c r="BZ223" s="234"/>
      <c r="CA223" s="234"/>
      <c r="CB223" s="234"/>
      <c r="CC223" s="234"/>
      <c r="CD223" s="234"/>
      <c r="CE223" s="234"/>
      <c r="CF223" s="234"/>
      <c r="CG223" s="234"/>
      <c r="CH223" s="234"/>
      <c r="CI223" s="234"/>
      <c r="CJ223" s="234"/>
      <c r="CK223" s="234"/>
      <c r="CL223" s="234"/>
      <c r="CM223" s="234"/>
      <c r="CN223" s="234"/>
      <c r="CO223" s="234"/>
      <c r="CP223" s="234"/>
      <c r="CQ223" s="234"/>
      <c r="CR223" s="234"/>
      <c r="CS223" s="234"/>
      <c r="CT223" s="234"/>
      <c r="CU223" s="234"/>
      <c r="CV223" s="234"/>
      <c r="CW223" s="234"/>
      <c r="CX223" s="234"/>
      <c r="CY223" s="234"/>
      <c r="CZ223" s="234"/>
      <c r="DA223" s="234"/>
      <c r="DB223" s="234"/>
      <c r="DC223" s="234"/>
      <c r="DD223" s="234"/>
      <c r="DE223" s="234"/>
      <c r="DF223" s="234"/>
      <c r="DG223" s="234"/>
      <c r="DH223" s="234"/>
      <c r="DI223" s="234"/>
      <c r="DJ223" s="234"/>
      <c r="DK223" s="234"/>
      <c r="DL223" s="234"/>
      <c r="DM223" s="234"/>
      <c r="DN223" s="234"/>
      <c r="DO223" s="234"/>
      <c r="DP223" s="234"/>
      <c r="DQ223" s="234"/>
      <c r="DR223" s="234"/>
      <c r="DS223" s="234"/>
      <c r="DT223" s="234"/>
      <c r="DU223" s="234"/>
      <c r="DV223" s="234"/>
      <c r="DW223" s="234"/>
      <c r="DX223" s="234"/>
      <c r="DY223" s="234"/>
      <c r="DZ223" s="234"/>
      <c r="EA223" s="234"/>
    </row>
    <row r="224" spans="1:131" s="235" customFormat="1" ht="12.9">
      <c r="A224" s="236"/>
      <c r="B224" s="237"/>
      <c r="C224" s="238"/>
      <c r="D224" s="238"/>
      <c r="E224" s="238"/>
      <c r="F224" s="238"/>
      <c r="G224" s="236"/>
      <c r="H224" s="236"/>
      <c r="I224" s="236"/>
      <c r="J224" s="238"/>
      <c r="K224" s="238"/>
      <c r="L224" s="238"/>
      <c r="M224" s="234"/>
      <c r="N224" s="234"/>
      <c r="O224" s="234"/>
      <c r="P224" s="234"/>
      <c r="Q224" s="234"/>
      <c r="R224" s="234"/>
      <c r="S224" s="234"/>
      <c r="T224" s="234"/>
      <c r="U224" s="234"/>
      <c r="V224" s="234"/>
      <c r="W224" s="234"/>
      <c r="X224" s="234"/>
      <c r="Y224" s="234"/>
      <c r="Z224" s="234"/>
      <c r="AA224" s="234"/>
      <c r="AB224" s="234"/>
      <c r="AC224" s="234"/>
      <c r="AD224" s="234"/>
      <c r="AE224" s="234"/>
      <c r="AF224" s="234"/>
      <c r="AG224" s="234"/>
      <c r="AH224" s="234"/>
      <c r="AI224" s="234"/>
      <c r="AJ224" s="234"/>
      <c r="AK224" s="234"/>
      <c r="AL224" s="234"/>
      <c r="AM224" s="234"/>
      <c r="AN224" s="234"/>
      <c r="AO224" s="234"/>
      <c r="AP224" s="234"/>
      <c r="AQ224" s="234"/>
      <c r="AR224" s="234"/>
      <c r="AS224" s="234"/>
      <c r="AT224" s="234"/>
      <c r="AU224" s="234"/>
      <c r="AV224" s="234"/>
      <c r="AW224" s="234"/>
      <c r="AX224" s="234"/>
      <c r="AY224" s="234"/>
      <c r="AZ224" s="234"/>
      <c r="BA224" s="234"/>
      <c r="BB224" s="234"/>
      <c r="BC224" s="234"/>
      <c r="BD224" s="234"/>
      <c r="BE224" s="234"/>
      <c r="BF224" s="234"/>
      <c r="BG224" s="234"/>
      <c r="BH224" s="234"/>
      <c r="BI224" s="234"/>
      <c r="BJ224" s="234"/>
      <c r="BK224" s="234"/>
      <c r="BL224" s="234"/>
      <c r="BM224" s="234"/>
      <c r="BN224" s="234"/>
      <c r="BO224" s="234"/>
      <c r="BP224" s="234"/>
      <c r="BQ224" s="234"/>
      <c r="BR224" s="234"/>
      <c r="BS224" s="234"/>
      <c r="BT224" s="234"/>
      <c r="BU224" s="234"/>
      <c r="BV224" s="234"/>
      <c r="BW224" s="234"/>
      <c r="BX224" s="234"/>
      <c r="BY224" s="234"/>
      <c r="BZ224" s="234"/>
      <c r="CA224" s="234"/>
      <c r="CB224" s="234"/>
      <c r="CC224" s="234"/>
      <c r="CD224" s="234"/>
      <c r="CE224" s="234"/>
      <c r="CF224" s="234"/>
      <c r="CG224" s="234"/>
      <c r="CH224" s="234"/>
      <c r="CI224" s="234"/>
      <c r="CJ224" s="234"/>
      <c r="CK224" s="234"/>
      <c r="CL224" s="234"/>
      <c r="CM224" s="234"/>
      <c r="CN224" s="234"/>
      <c r="CO224" s="234"/>
      <c r="CP224" s="234"/>
      <c r="CQ224" s="234"/>
      <c r="CR224" s="234"/>
      <c r="CS224" s="234"/>
      <c r="CT224" s="234"/>
      <c r="CU224" s="234"/>
      <c r="CV224" s="234"/>
      <c r="CW224" s="234"/>
      <c r="CX224" s="234"/>
      <c r="CY224" s="234"/>
      <c r="CZ224" s="234"/>
      <c r="DA224" s="234"/>
      <c r="DB224" s="234"/>
      <c r="DC224" s="234"/>
      <c r="DD224" s="234"/>
      <c r="DE224" s="234"/>
      <c r="DF224" s="234"/>
      <c r="DG224" s="234"/>
      <c r="DH224" s="234"/>
      <c r="DI224" s="234"/>
      <c r="DJ224" s="234"/>
      <c r="DK224" s="234"/>
      <c r="DL224" s="234"/>
      <c r="DM224" s="234"/>
      <c r="DN224" s="234"/>
      <c r="DO224" s="234"/>
      <c r="DP224" s="234"/>
      <c r="DQ224" s="234"/>
      <c r="DR224" s="234"/>
      <c r="DS224" s="234"/>
      <c r="DT224" s="234"/>
      <c r="DU224" s="234"/>
      <c r="DV224" s="234"/>
      <c r="DW224" s="234"/>
      <c r="DX224" s="234"/>
      <c r="DY224" s="234"/>
      <c r="DZ224" s="234"/>
      <c r="EA224" s="234"/>
    </row>
    <row r="225" spans="1:131" s="235" customFormat="1" ht="12.9">
      <c r="A225" s="236"/>
      <c r="B225" s="237"/>
      <c r="C225" s="238"/>
      <c r="D225" s="238"/>
      <c r="E225" s="238"/>
      <c r="F225" s="238"/>
      <c r="G225" s="236"/>
      <c r="H225" s="236"/>
      <c r="I225" s="236"/>
      <c r="J225" s="238"/>
      <c r="K225" s="238"/>
      <c r="L225" s="238"/>
      <c r="M225" s="234"/>
      <c r="N225" s="234"/>
      <c r="O225" s="234"/>
      <c r="P225" s="234"/>
      <c r="Q225" s="234"/>
      <c r="R225" s="234"/>
      <c r="S225" s="234"/>
      <c r="T225" s="234"/>
      <c r="U225" s="234"/>
      <c r="V225" s="234"/>
      <c r="W225" s="234"/>
      <c r="X225" s="234"/>
      <c r="Y225" s="234"/>
      <c r="Z225" s="234"/>
      <c r="AA225" s="234"/>
      <c r="AB225" s="234"/>
      <c r="AC225" s="234"/>
      <c r="AD225" s="234"/>
      <c r="AE225" s="234"/>
      <c r="AF225" s="234"/>
      <c r="AG225" s="234"/>
      <c r="AH225" s="234"/>
      <c r="AI225" s="234"/>
      <c r="AJ225" s="234"/>
      <c r="AK225" s="234"/>
      <c r="AL225" s="234"/>
      <c r="AM225" s="234"/>
      <c r="AN225" s="234"/>
      <c r="AO225" s="234"/>
      <c r="AP225" s="234"/>
      <c r="AQ225" s="234"/>
      <c r="AR225" s="234"/>
      <c r="AS225" s="234"/>
      <c r="AT225" s="234"/>
      <c r="AU225" s="234"/>
      <c r="AV225" s="234"/>
      <c r="AW225" s="234"/>
      <c r="AX225" s="234"/>
      <c r="AY225" s="234"/>
      <c r="AZ225" s="234"/>
      <c r="BA225" s="234"/>
      <c r="BB225" s="234"/>
      <c r="BC225" s="234"/>
      <c r="BD225" s="234"/>
      <c r="BE225" s="234"/>
      <c r="BF225" s="234"/>
      <c r="BG225" s="234"/>
      <c r="BH225" s="234"/>
      <c r="BI225" s="234"/>
      <c r="BJ225" s="234"/>
      <c r="BK225" s="234"/>
      <c r="BL225" s="234"/>
      <c r="BM225" s="234"/>
      <c r="BN225" s="234"/>
      <c r="BO225" s="234"/>
      <c r="BP225" s="234"/>
      <c r="BQ225" s="234"/>
      <c r="BR225" s="234"/>
      <c r="BS225" s="234"/>
      <c r="BT225" s="234"/>
      <c r="BU225" s="234"/>
      <c r="BV225" s="234"/>
      <c r="BW225" s="234"/>
      <c r="BX225" s="234"/>
      <c r="BY225" s="234"/>
      <c r="BZ225" s="234"/>
      <c r="CA225" s="234"/>
      <c r="CB225" s="234"/>
      <c r="CC225" s="234"/>
      <c r="CD225" s="234"/>
      <c r="CE225" s="234"/>
      <c r="CF225" s="234"/>
      <c r="CG225" s="234"/>
      <c r="CH225" s="234"/>
      <c r="CI225" s="234"/>
      <c r="CJ225" s="234"/>
      <c r="CK225" s="234"/>
      <c r="CL225" s="234"/>
      <c r="CM225" s="234"/>
      <c r="CN225" s="234"/>
      <c r="CO225" s="234"/>
      <c r="CP225" s="234"/>
      <c r="CQ225" s="234"/>
      <c r="CR225" s="234"/>
      <c r="CS225" s="234"/>
      <c r="CT225" s="234"/>
      <c r="CU225" s="234"/>
      <c r="CV225" s="234"/>
      <c r="CW225" s="234"/>
      <c r="CX225" s="234"/>
      <c r="CY225" s="234"/>
      <c r="CZ225" s="234"/>
      <c r="DA225" s="234"/>
      <c r="DB225" s="234"/>
      <c r="DC225" s="234"/>
      <c r="DD225" s="234"/>
      <c r="DE225" s="234"/>
      <c r="DF225" s="234"/>
      <c r="DG225" s="234"/>
      <c r="DH225" s="234"/>
      <c r="DI225" s="234"/>
      <c r="DJ225" s="234"/>
      <c r="DK225" s="234"/>
      <c r="DL225" s="234"/>
      <c r="DM225" s="234"/>
      <c r="DN225" s="234"/>
      <c r="DO225" s="234"/>
      <c r="DP225" s="234"/>
      <c r="DQ225" s="234"/>
      <c r="DR225" s="234"/>
      <c r="DS225" s="234"/>
      <c r="DT225" s="234"/>
      <c r="DU225" s="234"/>
      <c r="DV225" s="234"/>
      <c r="DW225" s="234"/>
      <c r="DX225" s="234"/>
      <c r="DY225" s="234"/>
      <c r="DZ225" s="234"/>
      <c r="EA225" s="234"/>
    </row>
    <row r="226" spans="1:131" s="235" customFormat="1" ht="12.9">
      <c r="A226" s="236"/>
      <c r="B226" s="237"/>
      <c r="C226" s="238"/>
      <c r="D226" s="238"/>
      <c r="E226" s="238"/>
      <c r="F226" s="238"/>
      <c r="G226" s="236"/>
      <c r="H226" s="236"/>
      <c r="I226" s="236"/>
      <c r="J226" s="238"/>
      <c r="K226" s="238"/>
      <c r="L226" s="238"/>
      <c r="M226" s="234"/>
      <c r="N226" s="234"/>
      <c r="O226" s="234"/>
      <c r="P226" s="234"/>
      <c r="Q226" s="234"/>
      <c r="R226" s="234"/>
      <c r="S226" s="234"/>
      <c r="T226" s="234"/>
      <c r="U226" s="234"/>
      <c r="V226" s="234"/>
      <c r="W226" s="234"/>
      <c r="X226" s="234"/>
      <c r="Y226" s="234"/>
      <c r="Z226" s="234"/>
      <c r="AA226" s="234"/>
      <c r="AB226" s="234"/>
      <c r="AC226" s="234"/>
      <c r="AD226" s="234"/>
      <c r="AE226" s="234"/>
      <c r="AF226" s="234"/>
      <c r="AG226" s="234"/>
      <c r="AH226" s="234"/>
      <c r="AI226" s="234"/>
      <c r="AJ226" s="234"/>
      <c r="AK226" s="234"/>
      <c r="AL226" s="234"/>
      <c r="AM226" s="234"/>
      <c r="AN226" s="234"/>
      <c r="AO226" s="234"/>
      <c r="AP226" s="234"/>
      <c r="AQ226" s="234"/>
      <c r="AR226" s="234"/>
      <c r="AS226" s="234"/>
      <c r="AT226" s="234"/>
      <c r="AU226" s="234"/>
      <c r="AV226" s="234"/>
      <c r="AW226" s="234"/>
      <c r="AX226" s="234"/>
      <c r="AY226" s="234"/>
      <c r="AZ226" s="234"/>
      <c r="BA226" s="234"/>
      <c r="BB226" s="234"/>
      <c r="BC226" s="234"/>
      <c r="BD226" s="234"/>
      <c r="BE226" s="234"/>
      <c r="BF226" s="234"/>
      <c r="BG226" s="234"/>
      <c r="BH226" s="234"/>
      <c r="BI226" s="234"/>
      <c r="BJ226" s="234"/>
      <c r="BK226" s="234"/>
      <c r="BL226" s="234"/>
      <c r="BM226" s="234"/>
      <c r="BN226" s="234"/>
      <c r="BO226" s="234"/>
      <c r="BP226" s="234"/>
      <c r="BQ226" s="234"/>
      <c r="BR226" s="234"/>
      <c r="BS226" s="234"/>
      <c r="BT226" s="234"/>
      <c r="BU226" s="234"/>
      <c r="BV226" s="234"/>
      <c r="BW226" s="234"/>
      <c r="BX226" s="234"/>
      <c r="BY226" s="234"/>
      <c r="BZ226" s="234"/>
      <c r="CA226" s="234"/>
      <c r="CB226" s="234"/>
      <c r="CC226" s="234"/>
      <c r="CD226" s="234"/>
      <c r="CE226" s="234"/>
      <c r="CF226" s="234"/>
      <c r="CG226" s="234"/>
      <c r="CH226" s="234"/>
      <c r="CI226" s="234"/>
      <c r="CJ226" s="234"/>
      <c r="CK226" s="234"/>
      <c r="CL226" s="234"/>
      <c r="CM226" s="234"/>
      <c r="CN226" s="234"/>
      <c r="CO226" s="234"/>
      <c r="CP226" s="234"/>
      <c r="CQ226" s="234"/>
      <c r="CR226" s="234"/>
      <c r="CS226" s="234"/>
      <c r="CT226" s="234"/>
      <c r="CU226" s="234"/>
      <c r="CV226" s="234"/>
      <c r="CW226" s="234"/>
      <c r="CX226" s="234"/>
      <c r="CY226" s="234"/>
      <c r="CZ226" s="234"/>
      <c r="DA226" s="234"/>
      <c r="DB226" s="234"/>
      <c r="DC226" s="234"/>
      <c r="DD226" s="234"/>
      <c r="DE226" s="234"/>
      <c r="DF226" s="234"/>
      <c r="DG226" s="234"/>
      <c r="DH226" s="234"/>
      <c r="DI226" s="234"/>
      <c r="DJ226" s="234"/>
      <c r="DK226" s="234"/>
      <c r="DL226" s="234"/>
      <c r="DM226" s="234"/>
      <c r="DN226" s="234"/>
      <c r="DO226" s="234"/>
      <c r="DP226" s="234"/>
      <c r="DQ226" s="234"/>
      <c r="DR226" s="234"/>
      <c r="DS226" s="234"/>
      <c r="DT226" s="234"/>
      <c r="DU226" s="234"/>
      <c r="DV226" s="234"/>
      <c r="DW226" s="234"/>
      <c r="DX226" s="234"/>
      <c r="DY226" s="234"/>
      <c r="DZ226" s="234"/>
      <c r="EA226" s="234"/>
    </row>
    <row r="227" spans="1:131" s="235" customFormat="1" ht="12.9">
      <c r="A227" s="236"/>
      <c r="B227" s="237"/>
      <c r="C227" s="238"/>
      <c r="D227" s="238"/>
      <c r="E227" s="238"/>
      <c r="F227" s="238"/>
      <c r="G227" s="236"/>
      <c r="H227" s="236"/>
      <c r="I227" s="236"/>
      <c r="J227" s="238"/>
      <c r="K227" s="238"/>
      <c r="L227" s="238"/>
      <c r="M227" s="234"/>
      <c r="N227" s="234"/>
      <c r="O227" s="234"/>
      <c r="P227" s="234"/>
      <c r="Q227" s="234"/>
      <c r="R227" s="234"/>
      <c r="S227" s="234"/>
      <c r="T227" s="234"/>
      <c r="U227" s="234"/>
      <c r="V227" s="234"/>
      <c r="W227" s="234"/>
      <c r="X227" s="234"/>
      <c r="Y227" s="234"/>
      <c r="Z227" s="234"/>
      <c r="AA227" s="234"/>
      <c r="AB227" s="234"/>
      <c r="AC227" s="234"/>
      <c r="AD227" s="234"/>
      <c r="AE227" s="234"/>
      <c r="AF227" s="234"/>
      <c r="AG227" s="234"/>
      <c r="AH227" s="234"/>
      <c r="AI227" s="234"/>
      <c r="AJ227" s="234"/>
      <c r="AK227" s="234"/>
      <c r="AL227" s="234"/>
      <c r="AM227" s="234"/>
      <c r="AN227" s="234"/>
      <c r="AO227" s="234"/>
      <c r="AP227" s="234"/>
      <c r="AQ227" s="234"/>
      <c r="AR227" s="234"/>
      <c r="AS227" s="234"/>
      <c r="AT227" s="234"/>
      <c r="AU227" s="234"/>
      <c r="AV227" s="234"/>
      <c r="AW227" s="234"/>
      <c r="AX227" s="234"/>
      <c r="AY227" s="234"/>
      <c r="AZ227" s="234"/>
      <c r="BA227" s="234"/>
      <c r="BB227" s="234"/>
      <c r="BC227" s="234"/>
      <c r="BD227" s="234"/>
      <c r="BE227" s="234"/>
      <c r="BF227" s="234"/>
      <c r="BG227" s="234"/>
      <c r="BH227" s="234"/>
      <c r="BI227" s="234"/>
      <c r="BJ227" s="234"/>
      <c r="BK227" s="234"/>
      <c r="BL227" s="234"/>
      <c r="BM227" s="234"/>
      <c r="BN227" s="234"/>
      <c r="BO227" s="234"/>
      <c r="BP227" s="234"/>
      <c r="BQ227" s="234"/>
      <c r="BR227" s="234"/>
      <c r="BS227" s="234"/>
      <c r="BT227" s="234"/>
      <c r="BU227" s="234"/>
      <c r="BV227" s="234"/>
      <c r="BW227" s="234"/>
      <c r="BX227" s="234"/>
      <c r="BY227" s="234"/>
      <c r="BZ227" s="234"/>
      <c r="CA227" s="234"/>
      <c r="CB227" s="234"/>
      <c r="CC227" s="234"/>
      <c r="CD227" s="234"/>
      <c r="CE227" s="234"/>
      <c r="CF227" s="234"/>
      <c r="CG227" s="234"/>
      <c r="CH227" s="234"/>
      <c r="CI227" s="234"/>
      <c r="CJ227" s="234"/>
      <c r="CK227" s="234"/>
      <c r="CL227" s="234"/>
      <c r="CM227" s="234"/>
      <c r="CN227" s="234"/>
      <c r="CO227" s="234"/>
      <c r="CP227" s="234"/>
      <c r="CQ227" s="234"/>
      <c r="CR227" s="234"/>
      <c r="CS227" s="234"/>
      <c r="CT227" s="234"/>
      <c r="CU227" s="234"/>
      <c r="CV227" s="234"/>
      <c r="CW227" s="234"/>
      <c r="CX227" s="234"/>
      <c r="CY227" s="234"/>
      <c r="CZ227" s="234"/>
      <c r="DA227" s="234"/>
      <c r="DB227" s="234"/>
      <c r="DC227" s="234"/>
      <c r="DD227" s="234"/>
      <c r="DE227" s="234"/>
      <c r="DF227" s="234"/>
      <c r="DG227" s="234"/>
      <c r="DH227" s="234"/>
      <c r="DI227" s="234"/>
      <c r="DJ227" s="234"/>
      <c r="DK227" s="234"/>
      <c r="DL227" s="234"/>
      <c r="DM227" s="234"/>
      <c r="DN227" s="234"/>
      <c r="DO227" s="234"/>
      <c r="DP227" s="234"/>
      <c r="DQ227" s="234"/>
      <c r="DR227" s="234"/>
      <c r="DS227" s="234"/>
      <c r="DT227" s="234"/>
      <c r="DU227" s="234"/>
      <c r="DV227" s="234"/>
      <c r="DW227" s="234"/>
      <c r="DX227" s="234"/>
      <c r="DY227" s="234"/>
      <c r="DZ227" s="234"/>
      <c r="EA227" s="234"/>
    </row>
    <row r="228" spans="1:131" s="235" customFormat="1" ht="12.9">
      <c r="A228" s="236"/>
      <c r="B228" s="237"/>
      <c r="C228" s="238"/>
      <c r="D228" s="238"/>
      <c r="E228" s="238"/>
      <c r="F228" s="238"/>
      <c r="G228" s="236"/>
      <c r="H228" s="236"/>
      <c r="I228" s="236"/>
      <c r="J228" s="238"/>
      <c r="K228" s="238"/>
      <c r="L228" s="238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4"/>
      <c r="X228" s="234"/>
      <c r="Y228" s="234"/>
      <c r="Z228" s="234"/>
      <c r="AA228" s="234"/>
      <c r="AB228" s="234"/>
      <c r="AC228" s="234"/>
      <c r="AD228" s="234"/>
      <c r="AE228" s="234"/>
      <c r="AF228" s="234"/>
      <c r="AG228" s="234"/>
      <c r="AH228" s="234"/>
      <c r="AI228" s="234"/>
      <c r="AJ228" s="234"/>
      <c r="AK228" s="234"/>
      <c r="AL228" s="234"/>
      <c r="AM228" s="234"/>
      <c r="AN228" s="234"/>
      <c r="AO228" s="234"/>
      <c r="AP228" s="234"/>
      <c r="AQ228" s="234"/>
      <c r="AR228" s="234"/>
      <c r="AS228" s="234"/>
      <c r="AT228" s="234"/>
      <c r="AU228" s="234"/>
      <c r="AV228" s="234"/>
      <c r="AW228" s="234"/>
      <c r="AX228" s="234"/>
      <c r="AY228" s="234"/>
      <c r="AZ228" s="234"/>
      <c r="BA228" s="234"/>
      <c r="BB228" s="234"/>
      <c r="BC228" s="234"/>
      <c r="BD228" s="234"/>
      <c r="BE228" s="234"/>
      <c r="BF228" s="234"/>
      <c r="BG228" s="234"/>
      <c r="BH228" s="234"/>
      <c r="BI228" s="234"/>
      <c r="BJ228" s="234"/>
      <c r="BK228" s="234"/>
      <c r="BL228" s="234"/>
      <c r="BM228" s="234"/>
      <c r="BN228" s="234"/>
      <c r="BO228" s="234"/>
      <c r="BP228" s="234"/>
      <c r="BQ228" s="234"/>
      <c r="BR228" s="234"/>
      <c r="BS228" s="234"/>
      <c r="BT228" s="234"/>
      <c r="BU228" s="234"/>
      <c r="BV228" s="234"/>
      <c r="BW228" s="234"/>
      <c r="BX228" s="234"/>
      <c r="BY228" s="234"/>
      <c r="BZ228" s="234"/>
      <c r="CA228" s="234"/>
      <c r="CB228" s="234"/>
      <c r="CC228" s="234"/>
      <c r="CD228" s="234"/>
      <c r="CE228" s="234"/>
      <c r="CF228" s="234"/>
      <c r="CG228" s="234"/>
      <c r="CH228" s="234"/>
      <c r="CI228" s="234"/>
      <c r="CJ228" s="234"/>
      <c r="CK228" s="234"/>
      <c r="CL228" s="234"/>
      <c r="CM228" s="234"/>
      <c r="CN228" s="234"/>
      <c r="CO228" s="234"/>
      <c r="CP228" s="234"/>
      <c r="CQ228" s="234"/>
      <c r="CR228" s="234"/>
      <c r="CS228" s="234"/>
      <c r="CT228" s="234"/>
      <c r="CU228" s="234"/>
      <c r="CV228" s="234"/>
      <c r="CW228" s="234"/>
      <c r="CX228" s="234"/>
      <c r="CY228" s="234"/>
      <c r="CZ228" s="234"/>
      <c r="DA228" s="234"/>
      <c r="DB228" s="234"/>
      <c r="DC228" s="234"/>
      <c r="DD228" s="234"/>
      <c r="DE228" s="234"/>
      <c r="DF228" s="234"/>
      <c r="DG228" s="234"/>
      <c r="DH228" s="234"/>
      <c r="DI228" s="234"/>
      <c r="DJ228" s="234"/>
      <c r="DK228" s="234"/>
      <c r="DL228" s="234"/>
      <c r="DM228" s="234"/>
      <c r="DN228" s="234"/>
      <c r="DO228" s="234"/>
      <c r="DP228" s="234"/>
      <c r="DQ228" s="234"/>
      <c r="DR228" s="234"/>
      <c r="DS228" s="234"/>
      <c r="DT228" s="234"/>
      <c r="DU228" s="234"/>
      <c r="DV228" s="234"/>
      <c r="DW228" s="234"/>
      <c r="DX228" s="234"/>
      <c r="DY228" s="234"/>
      <c r="DZ228" s="234"/>
      <c r="EA228" s="234"/>
    </row>
    <row r="229" spans="1:131" s="235" customFormat="1" ht="12.9">
      <c r="A229" s="236"/>
      <c r="B229" s="237"/>
      <c r="C229" s="238"/>
      <c r="D229" s="238"/>
      <c r="E229" s="238"/>
      <c r="F229" s="238"/>
      <c r="G229" s="236"/>
      <c r="H229" s="236"/>
      <c r="I229" s="236"/>
      <c r="J229" s="238"/>
      <c r="K229" s="238"/>
      <c r="L229" s="238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4"/>
      <c r="X229" s="234"/>
      <c r="Y229" s="234"/>
      <c r="Z229" s="234"/>
      <c r="AA229" s="234"/>
      <c r="AB229" s="234"/>
      <c r="AC229" s="234"/>
      <c r="AD229" s="234"/>
      <c r="AE229" s="234"/>
      <c r="AF229" s="234"/>
      <c r="AG229" s="234"/>
      <c r="AH229" s="234"/>
      <c r="AI229" s="234"/>
      <c r="AJ229" s="234"/>
      <c r="AK229" s="234"/>
      <c r="AL229" s="234"/>
      <c r="AM229" s="234"/>
      <c r="AN229" s="234"/>
      <c r="AO229" s="234"/>
      <c r="AP229" s="234"/>
      <c r="AQ229" s="234"/>
      <c r="AR229" s="234"/>
      <c r="AS229" s="234"/>
      <c r="AT229" s="234"/>
      <c r="AU229" s="234"/>
      <c r="AV229" s="234"/>
      <c r="AW229" s="234"/>
      <c r="AX229" s="234"/>
      <c r="AY229" s="234"/>
      <c r="AZ229" s="234"/>
      <c r="BA229" s="234"/>
      <c r="BB229" s="234"/>
      <c r="BC229" s="234"/>
      <c r="BD229" s="234"/>
      <c r="BE229" s="234"/>
      <c r="BF229" s="234"/>
      <c r="BG229" s="234"/>
      <c r="BH229" s="234"/>
      <c r="BI229" s="234"/>
      <c r="BJ229" s="234"/>
      <c r="BK229" s="234"/>
      <c r="BL229" s="234"/>
      <c r="BM229" s="234"/>
      <c r="BN229" s="234"/>
      <c r="BO229" s="234"/>
      <c r="BP229" s="234"/>
      <c r="BQ229" s="234"/>
      <c r="BR229" s="234"/>
      <c r="BS229" s="234"/>
      <c r="BT229" s="234"/>
      <c r="BU229" s="234"/>
      <c r="BV229" s="234"/>
      <c r="BW229" s="234"/>
      <c r="BX229" s="234"/>
      <c r="BY229" s="234"/>
      <c r="BZ229" s="234"/>
      <c r="CA229" s="234"/>
      <c r="CB229" s="234"/>
      <c r="CC229" s="234"/>
      <c r="CD229" s="234"/>
      <c r="CE229" s="234"/>
      <c r="CF229" s="234"/>
      <c r="CG229" s="234"/>
      <c r="CH229" s="234"/>
      <c r="CI229" s="234"/>
      <c r="CJ229" s="234"/>
      <c r="CK229" s="234"/>
      <c r="CL229" s="234"/>
      <c r="CM229" s="234"/>
      <c r="CN229" s="234"/>
      <c r="CO229" s="234"/>
      <c r="CP229" s="234"/>
      <c r="CQ229" s="234"/>
      <c r="CR229" s="234"/>
      <c r="CS229" s="234"/>
      <c r="CT229" s="234"/>
      <c r="CU229" s="234"/>
      <c r="CV229" s="234"/>
      <c r="CW229" s="234"/>
      <c r="CX229" s="234"/>
      <c r="CY229" s="234"/>
      <c r="CZ229" s="234"/>
      <c r="DA229" s="234"/>
      <c r="DB229" s="234"/>
      <c r="DC229" s="234"/>
      <c r="DD229" s="234"/>
      <c r="DE229" s="234"/>
      <c r="DF229" s="234"/>
      <c r="DG229" s="234"/>
      <c r="DH229" s="234"/>
      <c r="DI229" s="234"/>
      <c r="DJ229" s="234"/>
      <c r="DK229" s="234"/>
      <c r="DL229" s="234"/>
      <c r="DM229" s="234"/>
      <c r="DN229" s="234"/>
      <c r="DO229" s="234"/>
      <c r="DP229" s="234"/>
      <c r="DQ229" s="234"/>
      <c r="DR229" s="234"/>
      <c r="DS229" s="234"/>
      <c r="DT229" s="234"/>
      <c r="DU229" s="234"/>
      <c r="DV229" s="234"/>
      <c r="DW229" s="234"/>
      <c r="DX229" s="234"/>
      <c r="DY229" s="234"/>
      <c r="DZ229" s="234"/>
      <c r="EA229" s="234"/>
    </row>
    <row r="230" spans="1:131" s="235" customFormat="1" ht="12.9">
      <c r="A230" s="236"/>
      <c r="B230" s="237"/>
      <c r="C230" s="238"/>
      <c r="D230" s="238"/>
      <c r="E230" s="238"/>
      <c r="F230" s="238"/>
      <c r="G230" s="236"/>
      <c r="H230" s="236"/>
      <c r="I230" s="236"/>
      <c r="J230" s="238"/>
      <c r="K230" s="238"/>
      <c r="L230" s="238"/>
      <c r="M230" s="234"/>
      <c r="N230" s="234"/>
      <c r="O230" s="234"/>
      <c r="P230" s="234"/>
      <c r="Q230" s="234"/>
      <c r="R230" s="234"/>
      <c r="S230" s="234"/>
      <c r="T230" s="234"/>
      <c r="U230" s="234"/>
      <c r="V230" s="234"/>
      <c r="W230" s="234"/>
      <c r="X230" s="234"/>
      <c r="Y230" s="234"/>
      <c r="Z230" s="234"/>
      <c r="AA230" s="234"/>
      <c r="AB230" s="234"/>
      <c r="AC230" s="234"/>
      <c r="AD230" s="234"/>
      <c r="AE230" s="234"/>
      <c r="AF230" s="234"/>
      <c r="AG230" s="234"/>
      <c r="AH230" s="234"/>
      <c r="AI230" s="234"/>
      <c r="AJ230" s="234"/>
      <c r="AK230" s="234"/>
      <c r="AL230" s="234"/>
      <c r="AM230" s="234"/>
      <c r="AN230" s="234"/>
      <c r="AO230" s="234"/>
      <c r="AP230" s="234"/>
      <c r="AQ230" s="234"/>
      <c r="AR230" s="234"/>
      <c r="AS230" s="234"/>
      <c r="AT230" s="234"/>
      <c r="AU230" s="234"/>
      <c r="AV230" s="234"/>
      <c r="AW230" s="234"/>
      <c r="AX230" s="234"/>
      <c r="AY230" s="234"/>
      <c r="AZ230" s="234"/>
      <c r="BA230" s="234"/>
      <c r="BB230" s="234"/>
      <c r="BC230" s="234"/>
      <c r="BD230" s="234"/>
      <c r="BE230" s="234"/>
      <c r="BF230" s="234"/>
      <c r="BG230" s="234"/>
      <c r="BH230" s="234"/>
      <c r="BI230" s="234"/>
      <c r="BJ230" s="234"/>
      <c r="BK230" s="234"/>
      <c r="BL230" s="234"/>
      <c r="BM230" s="234"/>
      <c r="BN230" s="234"/>
      <c r="BO230" s="234"/>
      <c r="BP230" s="234"/>
      <c r="BQ230" s="234"/>
      <c r="BR230" s="234"/>
      <c r="BS230" s="234"/>
      <c r="BT230" s="234"/>
      <c r="BU230" s="234"/>
      <c r="BV230" s="234"/>
      <c r="BW230" s="234"/>
      <c r="BX230" s="234"/>
      <c r="BY230" s="234"/>
      <c r="BZ230" s="234"/>
      <c r="CA230" s="234"/>
      <c r="CB230" s="234"/>
      <c r="CC230" s="234"/>
      <c r="CD230" s="234"/>
      <c r="CE230" s="234"/>
      <c r="CF230" s="234"/>
      <c r="CG230" s="234"/>
      <c r="CH230" s="234"/>
      <c r="CI230" s="234"/>
      <c r="CJ230" s="234"/>
      <c r="CK230" s="234"/>
      <c r="CL230" s="234"/>
      <c r="CM230" s="234"/>
      <c r="CN230" s="234"/>
      <c r="CO230" s="234"/>
      <c r="CP230" s="234"/>
      <c r="CQ230" s="234"/>
      <c r="CR230" s="234"/>
      <c r="CS230" s="234"/>
      <c r="CT230" s="234"/>
      <c r="CU230" s="234"/>
      <c r="CV230" s="234"/>
      <c r="CW230" s="234"/>
      <c r="CX230" s="234"/>
      <c r="CY230" s="234"/>
      <c r="CZ230" s="234"/>
      <c r="DA230" s="234"/>
      <c r="DB230" s="234"/>
      <c r="DC230" s="234"/>
      <c r="DD230" s="234"/>
      <c r="DE230" s="234"/>
      <c r="DF230" s="234"/>
      <c r="DG230" s="234"/>
      <c r="DH230" s="234"/>
      <c r="DI230" s="234"/>
      <c r="DJ230" s="234"/>
      <c r="DK230" s="234"/>
      <c r="DL230" s="234"/>
      <c r="DM230" s="234"/>
      <c r="DN230" s="234"/>
      <c r="DO230" s="234"/>
      <c r="DP230" s="234"/>
      <c r="DQ230" s="234"/>
      <c r="DR230" s="234"/>
      <c r="DS230" s="234"/>
      <c r="DT230" s="234"/>
      <c r="DU230" s="234"/>
      <c r="DV230" s="234"/>
      <c r="DW230" s="234"/>
      <c r="DX230" s="234"/>
      <c r="DY230" s="234"/>
      <c r="DZ230" s="234"/>
      <c r="EA230" s="234"/>
    </row>
    <row r="231" spans="1:131" s="235" customFormat="1" ht="12.9">
      <c r="A231" s="236"/>
      <c r="B231" s="237"/>
      <c r="C231" s="238"/>
      <c r="D231" s="238"/>
      <c r="E231" s="238"/>
      <c r="F231" s="238"/>
      <c r="G231" s="236"/>
      <c r="H231" s="236"/>
      <c r="I231" s="236"/>
      <c r="J231" s="238"/>
      <c r="K231" s="238"/>
      <c r="L231" s="238"/>
      <c r="M231" s="234"/>
      <c r="N231" s="234"/>
      <c r="O231" s="234"/>
      <c r="P231" s="234"/>
      <c r="Q231" s="234"/>
      <c r="R231" s="234"/>
      <c r="S231" s="234"/>
      <c r="T231" s="234"/>
      <c r="U231" s="234"/>
      <c r="V231" s="234"/>
      <c r="W231" s="234"/>
      <c r="X231" s="234"/>
      <c r="Y231" s="234"/>
      <c r="Z231" s="234"/>
      <c r="AA231" s="234"/>
      <c r="AB231" s="234"/>
      <c r="AC231" s="234"/>
      <c r="AD231" s="234"/>
      <c r="AE231" s="234"/>
      <c r="AF231" s="234"/>
      <c r="AG231" s="234"/>
      <c r="AH231" s="234"/>
      <c r="AI231" s="234"/>
      <c r="AJ231" s="234"/>
      <c r="AK231" s="234"/>
      <c r="AL231" s="234"/>
      <c r="AM231" s="234"/>
      <c r="AN231" s="234"/>
      <c r="AO231" s="234"/>
      <c r="AP231" s="234"/>
      <c r="AQ231" s="234"/>
      <c r="AR231" s="234"/>
      <c r="AS231" s="234"/>
      <c r="AT231" s="234"/>
      <c r="AU231" s="234"/>
      <c r="AV231" s="234"/>
      <c r="AW231" s="234"/>
      <c r="AX231" s="234"/>
      <c r="AY231" s="234"/>
      <c r="AZ231" s="234"/>
      <c r="BA231" s="234"/>
      <c r="BB231" s="234"/>
      <c r="BC231" s="234"/>
      <c r="BD231" s="234"/>
      <c r="BE231" s="234"/>
      <c r="BF231" s="234"/>
      <c r="BG231" s="234"/>
      <c r="BH231" s="234"/>
      <c r="BI231" s="234"/>
      <c r="BJ231" s="234"/>
      <c r="BK231" s="234"/>
      <c r="BL231" s="234"/>
      <c r="BM231" s="234"/>
      <c r="BN231" s="234"/>
      <c r="BO231" s="234"/>
      <c r="BP231" s="234"/>
      <c r="BQ231" s="234"/>
      <c r="BR231" s="234"/>
      <c r="BS231" s="234"/>
      <c r="BT231" s="234"/>
      <c r="BU231" s="234"/>
      <c r="BV231" s="234"/>
      <c r="BW231" s="234"/>
      <c r="BX231" s="234"/>
      <c r="BY231" s="234"/>
      <c r="BZ231" s="234"/>
      <c r="CA231" s="234"/>
      <c r="CB231" s="234"/>
      <c r="CC231" s="234"/>
      <c r="CD231" s="234"/>
      <c r="CE231" s="234"/>
      <c r="CF231" s="234"/>
      <c r="CG231" s="234"/>
      <c r="CH231" s="234"/>
      <c r="CI231" s="234"/>
      <c r="CJ231" s="234"/>
      <c r="CK231" s="234"/>
      <c r="CL231" s="234"/>
      <c r="CM231" s="234"/>
      <c r="CN231" s="234"/>
      <c r="CO231" s="234"/>
      <c r="CP231" s="234"/>
      <c r="CQ231" s="234"/>
      <c r="CR231" s="234"/>
      <c r="CS231" s="234"/>
      <c r="CT231" s="234"/>
      <c r="CU231" s="234"/>
      <c r="CV231" s="234"/>
      <c r="CW231" s="234"/>
      <c r="CX231" s="234"/>
      <c r="CY231" s="234"/>
      <c r="CZ231" s="234"/>
      <c r="DA231" s="234"/>
      <c r="DB231" s="234"/>
      <c r="DC231" s="234"/>
      <c r="DD231" s="234"/>
      <c r="DE231" s="234"/>
      <c r="DF231" s="234"/>
      <c r="DG231" s="234"/>
      <c r="DH231" s="234"/>
      <c r="DI231" s="234"/>
      <c r="DJ231" s="234"/>
      <c r="DK231" s="234"/>
      <c r="DL231" s="234"/>
      <c r="DM231" s="234"/>
      <c r="DN231" s="234"/>
      <c r="DO231" s="234"/>
      <c r="DP231" s="234"/>
      <c r="DQ231" s="234"/>
      <c r="DR231" s="234"/>
      <c r="DS231" s="234"/>
      <c r="DT231" s="234"/>
      <c r="DU231" s="234"/>
      <c r="DV231" s="234"/>
      <c r="DW231" s="234"/>
      <c r="DX231" s="234"/>
      <c r="DY231" s="234"/>
      <c r="DZ231" s="234"/>
      <c r="EA231" s="234"/>
    </row>
    <row r="232" spans="1:131" s="235" customFormat="1" ht="12.9">
      <c r="A232" s="236"/>
      <c r="B232" s="237"/>
      <c r="C232" s="238"/>
      <c r="D232" s="238"/>
      <c r="E232" s="238"/>
      <c r="F232" s="238"/>
      <c r="G232" s="236"/>
      <c r="H232" s="236"/>
      <c r="I232" s="236"/>
      <c r="J232" s="238"/>
      <c r="K232" s="238"/>
      <c r="L232" s="238"/>
      <c r="M232" s="234"/>
      <c r="N232" s="234"/>
      <c r="O232" s="234"/>
      <c r="P232" s="234"/>
      <c r="Q232" s="234"/>
      <c r="R232" s="234"/>
      <c r="S232" s="234"/>
      <c r="T232" s="234"/>
      <c r="U232" s="234"/>
      <c r="V232" s="234"/>
      <c r="W232" s="234"/>
      <c r="X232" s="234"/>
      <c r="Y232" s="234"/>
      <c r="Z232" s="234"/>
      <c r="AA232" s="234"/>
      <c r="AB232" s="234"/>
      <c r="AC232" s="234"/>
      <c r="AD232" s="234"/>
      <c r="AE232" s="234"/>
      <c r="AF232" s="234"/>
      <c r="AG232" s="234"/>
      <c r="AH232" s="234"/>
      <c r="AI232" s="234"/>
      <c r="AJ232" s="234"/>
      <c r="AK232" s="234"/>
      <c r="AL232" s="234"/>
      <c r="AM232" s="234"/>
      <c r="AN232" s="234"/>
      <c r="AO232" s="234"/>
      <c r="AP232" s="234"/>
      <c r="AQ232" s="234"/>
      <c r="AR232" s="234"/>
      <c r="AS232" s="234"/>
      <c r="AT232" s="234"/>
      <c r="AU232" s="234"/>
      <c r="AV232" s="234"/>
      <c r="AW232" s="234"/>
      <c r="AX232" s="234"/>
      <c r="AY232" s="234"/>
      <c r="AZ232" s="234"/>
      <c r="BA232" s="234"/>
      <c r="BB232" s="234"/>
      <c r="BC232" s="234"/>
      <c r="BD232" s="234"/>
      <c r="BE232" s="234"/>
      <c r="BF232" s="234"/>
      <c r="BG232" s="234"/>
      <c r="BH232" s="234"/>
      <c r="BI232" s="234"/>
      <c r="BJ232" s="234"/>
      <c r="BK232" s="234"/>
      <c r="BL232" s="234"/>
      <c r="BM232" s="234"/>
      <c r="BN232" s="234"/>
      <c r="BO232" s="234"/>
      <c r="BP232" s="234"/>
      <c r="BQ232" s="234"/>
      <c r="BR232" s="234"/>
      <c r="BS232" s="234"/>
      <c r="BT232" s="234"/>
      <c r="BU232" s="234"/>
      <c r="BV232" s="234"/>
      <c r="BW232" s="234"/>
      <c r="BX232" s="234"/>
      <c r="BY232" s="234"/>
      <c r="BZ232" s="234"/>
      <c r="CA232" s="234"/>
      <c r="CB232" s="234"/>
      <c r="CC232" s="234"/>
      <c r="CD232" s="234"/>
      <c r="CE232" s="234"/>
      <c r="CF232" s="234"/>
      <c r="CG232" s="234"/>
      <c r="CH232" s="234"/>
      <c r="CI232" s="234"/>
      <c r="CJ232" s="234"/>
      <c r="CK232" s="234"/>
      <c r="CL232" s="234"/>
      <c r="CM232" s="234"/>
      <c r="CN232" s="234"/>
      <c r="CO232" s="234"/>
      <c r="CP232" s="234"/>
      <c r="CQ232" s="234"/>
      <c r="CR232" s="234"/>
      <c r="CS232" s="234"/>
      <c r="CT232" s="234"/>
      <c r="CU232" s="234"/>
      <c r="CV232" s="234"/>
      <c r="CW232" s="234"/>
      <c r="CX232" s="234"/>
      <c r="CY232" s="234"/>
      <c r="CZ232" s="234"/>
      <c r="DA232" s="234"/>
      <c r="DB232" s="234"/>
      <c r="DC232" s="234"/>
      <c r="DD232" s="234"/>
      <c r="DE232" s="234"/>
      <c r="DF232" s="234"/>
      <c r="DG232" s="234"/>
      <c r="DH232" s="234"/>
      <c r="DI232" s="234"/>
      <c r="DJ232" s="234"/>
      <c r="DK232" s="234"/>
      <c r="DL232" s="234"/>
      <c r="DM232" s="234"/>
      <c r="DN232" s="234"/>
      <c r="DO232" s="234"/>
      <c r="DP232" s="234"/>
      <c r="DQ232" s="234"/>
      <c r="DR232" s="234"/>
      <c r="DS232" s="234"/>
      <c r="DT232" s="234"/>
      <c r="DU232" s="234"/>
      <c r="DV232" s="234"/>
      <c r="DW232" s="234"/>
      <c r="DX232" s="234"/>
      <c r="DY232" s="234"/>
      <c r="DZ232" s="234"/>
      <c r="EA232" s="234"/>
    </row>
    <row r="233" spans="1:131" s="235" customFormat="1" ht="12.9">
      <c r="A233" s="236"/>
      <c r="B233" s="237"/>
      <c r="C233" s="238"/>
      <c r="D233" s="238"/>
      <c r="E233" s="238"/>
      <c r="F233" s="238"/>
      <c r="G233" s="236"/>
      <c r="H233" s="236"/>
      <c r="I233" s="236"/>
      <c r="J233" s="238"/>
      <c r="K233" s="238"/>
      <c r="L233" s="238"/>
      <c r="M233" s="234"/>
      <c r="N233" s="234"/>
      <c r="O233" s="234"/>
      <c r="P233" s="234"/>
      <c r="Q233" s="234"/>
      <c r="R233" s="234"/>
      <c r="S233" s="234"/>
      <c r="T233" s="234"/>
      <c r="U233" s="234"/>
      <c r="V233" s="234"/>
      <c r="W233" s="234"/>
      <c r="X233" s="234"/>
      <c r="Y233" s="234"/>
      <c r="Z233" s="234"/>
      <c r="AA233" s="234"/>
      <c r="AB233" s="234"/>
      <c r="AC233" s="234"/>
      <c r="AD233" s="234"/>
      <c r="AE233" s="234"/>
      <c r="AF233" s="234"/>
      <c r="AG233" s="234"/>
      <c r="AH233" s="234"/>
      <c r="AI233" s="234"/>
      <c r="AJ233" s="234"/>
      <c r="AK233" s="234"/>
      <c r="AL233" s="234"/>
      <c r="AM233" s="234"/>
      <c r="AN233" s="234"/>
      <c r="AO233" s="234"/>
      <c r="AP233" s="234"/>
      <c r="AQ233" s="234"/>
      <c r="AR233" s="234"/>
      <c r="AS233" s="234"/>
      <c r="AT233" s="234"/>
      <c r="AU233" s="234"/>
      <c r="AV233" s="234"/>
      <c r="AW233" s="234"/>
      <c r="AX233" s="234"/>
      <c r="AY233" s="234"/>
      <c r="AZ233" s="234"/>
      <c r="BA233" s="234"/>
      <c r="BB233" s="234"/>
      <c r="BC233" s="234"/>
      <c r="BD233" s="234"/>
      <c r="BE233" s="234"/>
      <c r="BF233" s="234"/>
      <c r="BG233" s="234"/>
      <c r="BH233" s="234"/>
      <c r="BI233" s="234"/>
      <c r="BJ233" s="234"/>
      <c r="BK233" s="234"/>
      <c r="BL233" s="234"/>
      <c r="BM233" s="234"/>
      <c r="BN233" s="234"/>
      <c r="BO233" s="234"/>
      <c r="BP233" s="234"/>
      <c r="BQ233" s="234"/>
      <c r="BR233" s="234"/>
      <c r="BS233" s="234"/>
      <c r="BT233" s="234"/>
      <c r="BU233" s="234"/>
      <c r="BV233" s="234"/>
      <c r="BW233" s="234"/>
      <c r="BX233" s="234"/>
      <c r="BY233" s="234"/>
      <c r="BZ233" s="234"/>
      <c r="CA233" s="234"/>
      <c r="CB233" s="234"/>
      <c r="CC233" s="234"/>
      <c r="CD233" s="234"/>
      <c r="CE233" s="234"/>
      <c r="CF233" s="234"/>
      <c r="CG233" s="234"/>
      <c r="CH233" s="234"/>
      <c r="CI233" s="234"/>
      <c r="CJ233" s="234"/>
      <c r="CK233" s="234"/>
      <c r="CL233" s="234"/>
      <c r="CM233" s="234"/>
      <c r="CN233" s="234"/>
      <c r="CO233" s="234"/>
      <c r="CP233" s="234"/>
      <c r="CQ233" s="234"/>
      <c r="CR233" s="234"/>
      <c r="CS233" s="234"/>
      <c r="CT233" s="234"/>
      <c r="CU233" s="234"/>
      <c r="CV233" s="234"/>
      <c r="CW233" s="234"/>
      <c r="CX233" s="234"/>
      <c r="CY233" s="234"/>
      <c r="CZ233" s="234"/>
      <c r="DA233" s="234"/>
      <c r="DB233" s="234"/>
      <c r="DC233" s="234"/>
      <c r="DD233" s="234"/>
      <c r="DE233" s="234"/>
      <c r="DF233" s="234"/>
      <c r="DG233" s="234"/>
      <c r="DH233" s="234"/>
      <c r="DI233" s="234"/>
      <c r="DJ233" s="234"/>
      <c r="DK233" s="234"/>
      <c r="DL233" s="234"/>
      <c r="DM233" s="234"/>
      <c r="DN233" s="234"/>
      <c r="DO233" s="234"/>
      <c r="DP233" s="234"/>
      <c r="DQ233" s="234"/>
      <c r="DR233" s="234"/>
      <c r="DS233" s="234"/>
      <c r="DT233" s="234"/>
      <c r="DU233" s="234"/>
      <c r="DV233" s="234"/>
      <c r="DW233" s="234"/>
      <c r="DX233" s="234"/>
      <c r="DY233" s="234"/>
      <c r="DZ233" s="234"/>
      <c r="EA233" s="234"/>
    </row>
    <row r="234" spans="1:131" s="235" customFormat="1" ht="12.9">
      <c r="A234" s="236"/>
      <c r="B234" s="237"/>
      <c r="C234" s="238"/>
      <c r="D234" s="238"/>
      <c r="E234" s="238"/>
      <c r="F234" s="238"/>
      <c r="G234" s="236"/>
      <c r="H234" s="236"/>
      <c r="I234" s="236"/>
      <c r="J234" s="238"/>
      <c r="K234" s="238"/>
      <c r="L234" s="238"/>
      <c r="M234" s="234"/>
      <c r="N234" s="234"/>
      <c r="O234" s="234"/>
      <c r="P234" s="234"/>
      <c r="Q234" s="234"/>
      <c r="R234" s="234"/>
      <c r="S234" s="234"/>
      <c r="T234" s="234"/>
      <c r="U234" s="234"/>
      <c r="V234" s="234"/>
      <c r="W234" s="234"/>
      <c r="X234" s="234"/>
      <c r="Y234" s="234"/>
      <c r="Z234" s="234"/>
      <c r="AA234" s="234"/>
      <c r="AB234" s="234"/>
      <c r="AC234" s="234"/>
      <c r="AD234" s="234"/>
      <c r="AE234" s="234"/>
      <c r="AF234" s="234"/>
      <c r="AG234" s="234"/>
      <c r="AH234" s="234"/>
      <c r="AI234" s="234"/>
      <c r="AJ234" s="234"/>
      <c r="AK234" s="234"/>
      <c r="AL234" s="234"/>
      <c r="AM234" s="234"/>
      <c r="AN234" s="234"/>
      <c r="AO234" s="234"/>
      <c r="AP234" s="234"/>
      <c r="AQ234" s="234"/>
      <c r="AR234" s="234"/>
      <c r="AS234" s="234"/>
      <c r="AT234" s="234"/>
      <c r="AU234" s="234"/>
      <c r="AV234" s="234"/>
      <c r="AW234" s="234"/>
      <c r="AX234" s="234"/>
      <c r="AY234" s="234"/>
      <c r="AZ234" s="234"/>
      <c r="BA234" s="234"/>
      <c r="BB234" s="234"/>
      <c r="BC234" s="234"/>
      <c r="BD234" s="234"/>
      <c r="BE234" s="234"/>
      <c r="BF234" s="234"/>
      <c r="BG234" s="234"/>
      <c r="BH234" s="234"/>
      <c r="BI234" s="234"/>
      <c r="BJ234" s="234"/>
      <c r="BK234" s="234"/>
      <c r="BL234" s="234"/>
      <c r="BM234" s="234"/>
      <c r="BN234" s="234"/>
      <c r="BO234" s="234"/>
      <c r="BP234" s="234"/>
      <c r="BQ234" s="234"/>
      <c r="BR234" s="234"/>
      <c r="BS234" s="234"/>
      <c r="BT234" s="234"/>
      <c r="BU234" s="234"/>
      <c r="BV234" s="234"/>
      <c r="BW234" s="234"/>
      <c r="BX234" s="234"/>
      <c r="BY234" s="234"/>
      <c r="BZ234" s="234"/>
      <c r="CA234" s="234"/>
      <c r="CB234" s="234"/>
      <c r="CC234" s="234"/>
      <c r="CD234" s="234"/>
      <c r="CE234" s="234"/>
      <c r="CF234" s="234"/>
      <c r="CG234" s="234"/>
      <c r="CH234" s="234"/>
      <c r="CI234" s="234"/>
      <c r="CJ234" s="234"/>
      <c r="CK234" s="234"/>
      <c r="CL234" s="234"/>
      <c r="CM234" s="234"/>
      <c r="CN234" s="234"/>
      <c r="CO234" s="234"/>
      <c r="CP234" s="234"/>
      <c r="CQ234" s="234"/>
      <c r="CR234" s="234"/>
      <c r="CS234" s="234"/>
      <c r="CT234" s="234"/>
      <c r="CU234" s="234"/>
      <c r="CV234" s="234"/>
      <c r="CW234" s="234"/>
      <c r="CX234" s="234"/>
      <c r="CY234" s="234"/>
      <c r="CZ234" s="234"/>
      <c r="DA234" s="234"/>
      <c r="DB234" s="234"/>
      <c r="DC234" s="234"/>
      <c r="DD234" s="234"/>
      <c r="DE234" s="234"/>
      <c r="DF234" s="234"/>
      <c r="DG234" s="234"/>
      <c r="DH234" s="234"/>
      <c r="DI234" s="234"/>
      <c r="DJ234" s="234"/>
      <c r="DK234" s="234"/>
      <c r="DL234" s="234"/>
      <c r="DM234" s="234"/>
      <c r="DN234" s="234"/>
      <c r="DO234" s="234"/>
      <c r="DP234" s="234"/>
      <c r="DQ234" s="234"/>
      <c r="DR234" s="234"/>
      <c r="DS234" s="234"/>
      <c r="DT234" s="234"/>
      <c r="DU234" s="234"/>
      <c r="DV234" s="234"/>
      <c r="DW234" s="234"/>
      <c r="DX234" s="234"/>
      <c r="DY234" s="234"/>
      <c r="DZ234" s="234"/>
      <c r="EA234" s="234"/>
    </row>
    <row r="235" spans="1:131" s="235" customFormat="1" ht="12.9">
      <c r="A235" s="236"/>
      <c r="B235" s="237"/>
      <c r="C235" s="238"/>
      <c r="D235" s="238"/>
      <c r="E235" s="238"/>
      <c r="F235" s="238"/>
      <c r="G235" s="236"/>
      <c r="H235" s="236"/>
      <c r="I235" s="236"/>
      <c r="J235" s="238"/>
      <c r="K235" s="238"/>
      <c r="L235" s="238"/>
      <c r="M235" s="234"/>
      <c r="N235" s="234"/>
      <c r="O235" s="234"/>
      <c r="P235" s="234"/>
      <c r="Q235" s="234"/>
      <c r="R235" s="234"/>
      <c r="S235" s="234"/>
      <c r="T235" s="234"/>
      <c r="U235" s="234"/>
      <c r="V235" s="234"/>
      <c r="W235" s="234"/>
      <c r="X235" s="234"/>
      <c r="Y235" s="234"/>
      <c r="Z235" s="234"/>
      <c r="AA235" s="234"/>
      <c r="AB235" s="234"/>
      <c r="AC235" s="234"/>
      <c r="AD235" s="234"/>
      <c r="AE235" s="234"/>
      <c r="AF235" s="234"/>
      <c r="AG235" s="234"/>
      <c r="AH235" s="234"/>
      <c r="AI235" s="234"/>
      <c r="AJ235" s="234"/>
      <c r="AK235" s="234"/>
      <c r="AL235" s="234"/>
      <c r="AM235" s="234"/>
      <c r="AN235" s="234"/>
      <c r="AO235" s="234"/>
      <c r="AP235" s="234"/>
      <c r="AQ235" s="234"/>
      <c r="AR235" s="234"/>
      <c r="AS235" s="234"/>
      <c r="AT235" s="234"/>
      <c r="AU235" s="234"/>
      <c r="AV235" s="234"/>
      <c r="AW235" s="234"/>
      <c r="AX235" s="234"/>
      <c r="AY235" s="234"/>
      <c r="AZ235" s="234"/>
      <c r="BA235" s="234"/>
      <c r="BB235" s="234"/>
      <c r="BC235" s="234"/>
      <c r="BD235" s="234"/>
      <c r="BE235" s="234"/>
      <c r="BF235" s="234"/>
      <c r="BG235" s="234"/>
      <c r="BH235" s="234"/>
      <c r="BI235" s="234"/>
      <c r="BJ235" s="234"/>
      <c r="BK235" s="234"/>
      <c r="BL235" s="234"/>
      <c r="BM235" s="234"/>
      <c r="BN235" s="234"/>
      <c r="BO235" s="234"/>
      <c r="BP235" s="234"/>
      <c r="BQ235" s="234"/>
      <c r="BR235" s="234"/>
      <c r="BS235" s="234"/>
      <c r="BT235" s="234"/>
      <c r="BU235" s="234"/>
      <c r="BV235" s="234"/>
      <c r="BW235" s="234"/>
      <c r="BX235" s="234"/>
      <c r="BY235" s="234"/>
      <c r="BZ235" s="234"/>
      <c r="CA235" s="234"/>
      <c r="CB235" s="234"/>
      <c r="CC235" s="234"/>
      <c r="CD235" s="234"/>
      <c r="CE235" s="234"/>
      <c r="CF235" s="234"/>
      <c r="CG235" s="234"/>
      <c r="CH235" s="234"/>
      <c r="CI235" s="234"/>
      <c r="CJ235" s="234"/>
      <c r="CK235" s="234"/>
      <c r="CL235" s="234"/>
      <c r="CM235" s="234"/>
      <c r="CN235" s="234"/>
      <c r="CO235" s="234"/>
      <c r="CP235" s="234"/>
      <c r="CQ235" s="234"/>
      <c r="CR235" s="234"/>
      <c r="CS235" s="234"/>
      <c r="CT235" s="234"/>
      <c r="CU235" s="234"/>
      <c r="CV235" s="234"/>
      <c r="CW235" s="234"/>
      <c r="CX235" s="234"/>
      <c r="CY235" s="234"/>
      <c r="CZ235" s="234"/>
      <c r="DA235" s="234"/>
      <c r="DB235" s="234"/>
      <c r="DC235" s="234"/>
      <c r="DD235" s="234"/>
      <c r="DE235" s="234"/>
      <c r="DF235" s="234"/>
      <c r="DG235" s="234"/>
      <c r="DH235" s="234"/>
      <c r="DI235" s="234"/>
      <c r="DJ235" s="234"/>
      <c r="DK235" s="234"/>
      <c r="DL235" s="234"/>
      <c r="DM235" s="234"/>
      <c r="DN235" s="234"/>
      <c r="DO235" s="234"/>
      <c r="DP235" s="234"/>
      <c r="DQ235" s="234"/>
      <c r="DR235" s="234"/>
      <c r="DS235" s="234"/>
      <c r="DT235" s="234"/>
      <c r="DU235" s="234"/>
      <c r="DV235" s="234"/>
      <c r="DW235" s="234"/>
      <c r="DX235" s="234"/>
      <c r="DY235" s="234"/>
      <c r="DZ235" s="234"/>
      <c r="EA235" s="234"/>
    </row>
    <row r="236" spans="1:131" s="235" customFormat="1" ht="12.9">
      <c r="A236" s="236"/>
      <c r="B236" s="237"/>
      <c r="C236" s="238"/>
      <c r="D236" s="238"/>
      <c r="E236" s="238"/>
      <c r="F236" s="238"/>
      <c r="G236" s="236"/>
      <c r="H236" s="236"/>
      <c r="I236" s="236"/>
      <c r="J236" s="238"/>
      <c r="K236" s="238"/>
      <c r="L236" s="238"/>
      <c r="M236" s="234"/>
      <c r="N236" s="234"/>
      <c r="O236" s="234"/>
      <c r="P236" s="234"/>
      <c r="Q236" s="234"/>
      <c r="R236" s="234"/>
      <c r="S236" s="234"/>
      <c r="T236" s="234"/>
      <c r="U236" s="234"/>
      <c r="V236" s="234"/>
      <c r="W236" s="234"/>
      <c r="X236" s="234"/>
      <c r="Y236" s="234"/>
      <c r="Z236" s="234"/>
      <c r="AA236" s="234"/>
      <c r="AB236" s="234"/>
      <c r="AC236" s="234"/>
      <c r="AD236" s="234"/>
      <c r="AE236" s="234"/>
      <c r="AF236" s="234"/>
      <c r="AG236" s="234"/>
      <c r="AH236" s="234"/>
      <c r="AI236" s="234"/>
      <c r="AJ236" s="234"/>
      <c r="AK236" s="234"/>
      <c r="AL236" s="234"/>
      <c r="AM236" s="234"/>
      <c r="AN236" s="234"/>
      <c r="AO236" s="234"/>
      <c r="AP236" s="234"/>
      <c r="AQ236" s="234"/>
      <c r="AR236" s="234"/>
      <c r="AS236" s="234"/>
      <c r="AT236" s="234"/>
      <c r="AU236" s="234"/>
      <c r="AV236" s="234"/>
      <c r="AW236" s="234"/>
      <c r="AX236" s="234"/>
      <c r="AY236" s="234"/>
      <c r="AZ236" s="234"/>
      <c r="BA236" s="234"/>
      <c r="BB236" s="234"/>
      <c r="BC236" s="234"/>
      <c r="BD236" s="234"/>
      <c r="BE236" s="234"/>
      <c r="BF236" s="234"/>
      <c r="BG236" s="234"/>
      <c r="BH236" s="234"/>
      <c r="BI236" s="234"/>
      <c r="BJ236" s="234"/>
      <c r="BK236" s="234"/>
      <c r="BL236" s="234"/>
      <c r="BM236" s="234"/>
      <c r="BN236" s="234"/>
      <c r="BO236" s="234"/>
      <c r="BP236" s="234"/>
      <c r="BQ236" s="234"/>
      <c r="BR236" s="234"/>
      <c r="BS236" s="234"/>
      <c r="BT236" s="234"/>
      <c r="BU236" s="234"/>
      <c r="BV236" s="234"/>
      <c r="BW236" s="234"/>
      <c r="BX236" s="234"/>
      <c r="BY236" s="234"/>
      <c r="BZ236" s="234"/>
      <c r="CA236" s="234"/>
      <c r="CB236" s="234"/>
      <c r="CC236" s="234"/>
      <c r="CD236" s="234"/>
      <c r="CE236" s="234"/>
      <c r="CF236" s="234"/>
      <c r="CG236" s="234"/>
      <c r="CH236" s="234"/>
      <c r="CI236" s="234"/>
      <c r="CJ236" s="234"/>
      <c r="CK236" s="234"/>
      <c r="CL236" s="234"/>
      <c r="CM236" s="234"/>
      <c r="CN236" s="234"/>
      <c r="CO236" s="234"/>
      <c r="CP236" s="234"/>
      <c r="CQ236" s="234"/>
      <c r="CR236" s="234"/>
      <c r="CS236" s="234"/>
      <c r="CT236" s="234"/>
      <c r="CU236" s="234"/>
      <c r="CV236" s="234"/>
      <c r="CW236" s="234"/>
      <c r="CX236" s="234"/>
      <c r="CY236" s="234"/>
      <c r="CZ236" s="234"/>
      <c r="DA236" s="234"/>
      <c r="DB236" s="234"/>
      <c r="DC236" s="234"/>
      <c r="DD236" s="234"/>
      <c r="DE236" s="234"/>
      <c r="DF236" s="234"/>
      <c r="DG236" s="234"/>
      <c r="DH236" s="234"/>
      <c r="DI236" s="234"/>
      <c r="DJ236" s="234"/>
      <c r="DK236" s="234"/>
      <c r="DL236" s="234"/>
      <c r="DM236" s="234"/>
      <c r="DN236" s="234"/>
      <c r="DO236" s="234"/>
      <c r="DP236" s="234"/>
      <c r="DQ236" s="234"/>
      <c r="DR236" s="234"/>
      <c r="DS236" s="234"/>
      <c r="DT236" s="234"/>
      <c r="DU236" s="234"/>
      <c r="DV236" s="234"/>
      <c r="DW236" s="234"/>
      <c r="DX236" s="234"/>
      <c r="DY236" s="234"/>
      <c r="DZ236" s="234"/>
      <c r="EA236" s="234"/>
    </row>
    <row r="237" spans="1:131" s="235" customFormat="1" ht="12.9">
      <c r="A237" s="236"/>
      <c r="B237" s="237"/>
      <c r="C237" s="238"/>
      <c r="D237" s="238"/>
      <c r="E237" s="238"/>
      <c r="F237" s="238"/>
      <c r="G237" s="236"/>
      <c r="H237" s="236"/>
      <c r="I237" s="236"/>
      <c r="J237" s="238"/>
      <c r="K237" s="238"/>
      <c r="L237" s="238"/>
      <c r="M237" s="234"/>
      <c r="N237" s="234"/>
      <c r="O237" s="234"/>
      <c r="P237" s="234"/>
      <c r="Q237" s="234"/>
      <c r="R237" s="234"/>
      <c r="S237" s="234"/>
      <c r="T237" s="234"/>
      <c r="U237" s="234"/>
      <c r="V237" s="234"/>
      <c r="W237" s="234"/>
      <c r="X237" s="234"/>
      <c r="Y237" s="234"/>
      <c r="Z237" s="234"/>
      <c r="AA237" s="234"/>
      <c r="AB237" s="234"/>
      <c r="AC237" s="234"/>
      <c r="AD237" s="234"/>
      <c r="AE237" s="234"/>
      <c r="AF237" s="234"/>
      <c r="AG237" s="234"/>
      <c r="AH237" s="234"/>
      <c r="AI237" s="234"/>
      <c r="AJ237" s="234"/>
      <c r="AK237" s="234"/>
      <c r="AL237" s="234"/>
      <c r="AM237" s="234"/>
      <c r="AN237" s="234"/>
      <c r="AO237" s="234"/>
      <c r="AP237" s="234"/>
      <c r="AQ237" s="234"/>
      <c r="AR237" s="234"/>
      <c r="AS237" s="234"/>
      <c r="AT237" s="234"/>
      <c r="AU237" s="234"/>
      <c r="AV237" s="234"/>
      <c r="AW237" s="234"/>
      <c r="AX237" s="234"/>
      <c r="AY237" s="234"/>
      <c r="AZ237" s="234"/>
      <c r="BA237" s="234"/>
      <c r="BB237" s="234"/>
      <c r="BC237" s="234"/>
      <c r="BD237" s="234"/>
      <c r="BE237" s="234"/>
      <c r="BF237" s="234"/>
      <c r="BG237" s="234"/>
      <c r="BH237" s="234"/>
      <c r="BI237" s="234"/>
      <c r="BJ237" s="234"/>
      <c r="BK237" s="234"/>
      <c r="BL237" s="234"/>
      <c r="BM237" s="234"/>
      <c r="BN237" s="234"/>
      <c r="BO237" s="234"/>
      <c r="BP237" s="234"/>
      <c r="BQ237" s="234"/>
      <c r="BR237" s="234"/>
      <c r="BS237" s="234"/>
      <c r="BT237" s="234"/>
      <c r="BU237" s="234"/>
      <c r="BV237" s="234"/>
      <c r="BW237" s="234"/>
      <c r="BX237" s="234"/>
      <c r="BY237" s="234"/>
      <c r="BZ237" s="234"/>
      <c r="CA237" s="234"/>
      <c r="CB237" s="234"/>
      <c r="CC237" s="234"/>
      <c r="CD237" s="234"/>
      <c r="CE237" s="234"/>
      <c r="CF237" s="234"/>
      <c r="CG237" s="234"/>
      <c r="CH237" s="234"/>
      <c r="CI237" s="234"/>
      <c r="CJ237" s="234"/>
      <c r="CK237" s="234"/>
      <c r="CL237" s="234"/>
      <c r="CM237" s="234"/>
      <c r="CN237" s="234"/>
      <c r="CO237" s="234"/>
      <c r="CP237" s="234"/>
      <c r="CQ237" s="234"/>
      <c r="CR237" s="234"/>
      <c r="CS237" s="234"/>
      <c r="CT237" s="234"/>
      <c r="CU237" s="234"/>
      <c r="CV237" s="234"/>
      <c r="CW237" s="234"/>
      <c r="CX237" s="234"/>
      <c r="CY237" s="234"/>
      <c r="CZ237" s="234"/>
      <c r="DA237" s="234"/>
      <c r="DB237" s="234"/>
      <c r="DC237" s="234"/>
      <c r="DD237" s="234"/>
      <c r="DE237" s="234"/>
      <c r="DF237" s="234"/>
      <c r="DG237" s="234"/>
      <c r="DH237" s="234"/>
      <c r="DI237" s="234"/>
      <c r="DJ237" s="234"/>
      <c r="DK237" s="234"/>
      <c r="DL237" s="234"/>
      <c r="DM237" s="234"/>
      <c r="DN237" s="234"/>
      <c r="DO237" s="234"/>
      <c r="DP237" s="234"/>
      <c r="DQ237" s="234"/>
      <c r="DR237" s="234"/>
      <c r="DS237" s="234"/>
      <c r="DT237" s="234"/>
      <c r="DU237" s="234"/>
      <c r="DV237" s="234"/>
      <c r="DW237" s="234"/>
      <c r="DX237" s="234"/>
      <c r="DY237" s="234"/>
      <c r="DZ237" s="234"/>
      <c r="EA237" s="234"/>
    </row>
    <row r="238" spans="1:131" s="235" customFormat="1" ht="12.9">
      <c r="A238" s="236"/>
      <c r="B238" s="237"/>
      <c r="C238" s="238"/>
      <c r="D238" s="238"/>
      <c r="E238" s="238"/>
      <c r="F238" s="238"/>
      <c r="G238" s="236"/>
      <c r="H238" s="236"/>
      <c r="I238" s="236"/>
      <c r="J238" s="238"/>
      <c r="K238" s="238"/>
      <c r="L238" s="238"/>
      <c r="M238" s="234"/>
      <c r="N238" s="234"/>
      <c r="O238" s="234"/>
      <c r="P238" s="234"/>
      <c r="Q238" s="234"/>
      <c r="R238" s="234"/>
      <c r="S238" s="234"/>
      <c r="T238" s="234"/>
      <c r="U238" s="234"/>
      <c r="V238" s="234"/>
      <c r="W238" s="234"/>
      <c r="X238" s="234"/>
      <c r="Y238" s="234"/>
      <c r="Z238" s="234"/>
      <c r="AA238" s="234"/>
      <c r="AB238" s="234"/>
      <c r="AC238" s="234"/>
      <c r="AD238" s="234"/>
      <c r="AE238" s="234"/>
      <c r="AF238" s="234"/>
      <c r="AG238" s="234"/>
      <c r="AH238" s="234"/>
      <c r="AI238" s="234"/>
      <c r="AJ238" s="234"/>
      <c r="AK238" s="234"/>
      <c r="AL238" s="234"/>
      <c r="AM238" s="234"/>
      <c r="AN238" s="234"/>
      <c r="AO238" s="234"/>
      <c r="AP238" s="234"/>
      <c r="AQ238" s="234"/>
      <c r="AR238" s="234"/>
      <c r="AS238" s="234"/>
      <c r="AT238" s="234"/>
      <c r="AU238" s="234"/>
      <c r="AV238" s="234"/>
      <c r="AW238" s="234"/>
      <c r="AX238" s="234"/>
      <c r="AY238" s="234"/>
      <c r="AZ238" s="234"/>
      <c r="BA238" s="234"/>
      <c r="BB238" s="234"/>
      <c r="BC238" s="234"/>
      <c r="BD238" s="234"/>
      <c r="BE238" s="234"/>
      <c r="BF238" s="234"/>
      <c r="BG238" s="234"/>
      <c r="BH238" s="234"/>
      <c r="BI238" s="234"/>
      <c r="BJ238" s="234"/>
      <c r="BK238" s="234"/>
      <c r="BL238" s="234"/>
      <c r="BM238" s="234"/>
      <c r="BN238" s="234"/>
      <c r="BO238" s="234"/>
      <c r="BP238" s="234"/>
      <c r="BQ238" s="234"/>
      <c r="BR238" s="234"/>
      <c r="BS238" s="234"/>
      <c r="BT238" s="234"/>
      <c r="BU238" s="234"/>
      <c r="BV238" s="234"/>
      <c r="BW238" s="234"/>
      <c r="BX238" s="234"/>
      <c r="BY238" s="234"/>
      <c r="BZ238" s="234"/>
      <c r="CA238" s="234"/>
      <c r="CB238" s="234"/>
      <c r="CC238" s="234"/>
      <c r="CD238" s="234"/>
      <c r="CE238" s="234"/>
      <c r="CF238" s="234"/>
      <c r="CG238" s="234"/>
      <c r="CH238" s="234"/>
      <c r="CI238" s="234"/>
      <c r="CJ238" s="234"/>
      <c r="CK238" s="234"/>
      <c r="CL238" s="234"/>
      <c r="CM238" s="234"/>
      <c r="CN238" s="234"/>
      <c r="CO238" s="234"/>
      <c r="CP238" s="234"/>
      <c r="CQ238" s="234"/>
      <c r="CR238" s="234"/>
      <c r="CS238" s="234"/>
      <c r="CT238" s="234"/>
      <c r="CU238" s="234"/>
      <c r="CV238" s="234"/>
      <c r="CW238" s="234"/>
      <c r="CX238" s="234"/>
      <c r="CY238" s="234"/>
      <c r="CZ238" s="234"/>
      <c r="DA238" s="234"/>
      <c r="DB238" s="234"/>
      <c r="DC238" s="234"/>
      <c r="DD238" s="234"/>
      <c r="DE238" s="234"/>
      <c r="DF238" s="234"/>
      <c r="DG238" s="234"/>
      <c r="DH238" s="234"/>
      <c r="DI238" s="234"/>
      <c r="DJ238" s="234"/>
      <c r="DK238" s="234"/>
      <c r="DL238" s="234"/>
      <c r="DM238" s="234"/>
      <c r="DN238" s="234"/>
      <c r="DO238" s="234"/>
      <c r="DP238" s="234"/>
      <c r="DQ238" s="234"/>
      <c r="DR238" s="234"/>
      <c r="DS238" s="234"/>
      <c r="DT238" s="234"/>
      <c r="DU238" s="234"/>
      <c r="DV238" s="234"/>
      <c r="DW238" s="234"/>
      <c r="DX238" s="234"/>
      <c r="DY238" s="234"/>
      <c r="DZ238" s="234"/>
      <c r="EA238" s="234"/>
    </row>
    <row r="239" spans="1:131" s="235" customFormat="1" ht="12.9">
      <c r="A239" s="236"/>
      <c r="B239" s="237"/>
      <c r="C239" s="238"/>
      <c r="D239" s="238"/>
      <c r="E239" s="238"/>
      <c r="F239" s="238"/>
      <c r="G239" s="236"/>
      <c r="H239" s="236"/>
      <c r="I239" s="236"/>
      <c r="J239" s="238"/>
      <c r="K239" s="238"/>
      <c r="L239" s="238"/>
      <c r="M239" s="234"/>
      <c r="N239" s="234"/>
      <c r="O239" s="234"/>
      <c r="P239" s="234"/>
      <c r="Q239" s="234"/>
      <c r="R239" s="234"/>
      <c r="S239" s="234"/>
      <c r="T239" s="234"/>
      <c r="U239" s="234"/>
      <c r="V239" s="234"/>
      <c r="W239" s="234"/>
      <c r="X239" s="234"/>
      <c r="Y239" s="234"/>
      <c r="Z239" s="234"/>
      <c r="AA239" s="234"/>
      <c r="AB239" s="234"/>
      <c r="AC239" s="234"/>
      <c r="AD239" s="234"/>
      <c r="AE239" s="234"/>
      <c r="AF239" s="234"/>
      <c r="AG239" s="234"/>
      <c r="AH239" s="234"/>
      <c r="AI239" s="234"/>
      <c r="AJ239" s="234"/>
      <c r="AK239" s="234"/>
      <c r="AL239" s="234"/>
      <c r="AM239" s="234"/>
      <c r="AN239" s="234"/>
      <c r="AO239" s="234"/>
      <c r="AP239" s="234"/>
      <c r="AQ239" s="234"/>
      <c r="AR239" s="234"/>
      <c r="AS239" s="234"/>
      <c r="AT239" s="234"/>
      <c r="AU239" s="234"/>
      <c r="AV239" s="234"/>
      <c r="AW239" s="234"/>
      <c r="AX239" s="234"/>
      <c r="AY239" s="234"/>
      <c r="AZ239" s="234"/>
      <c r="BA239" s="234"/>
      <c r="BB239" s="234"/>
      <c r="BC239" s="234"/>
      <c r="BD239" s="234"/>
      <c r="BE239" s="234"/>
      <c r="BF239" s="234"/>
      <c r="BG239" s="234"/>
      <c r="BH239" s="234"/>
      <c r="BI239" s="234"/>
      <c r="BJ239" s="234"/>
      <c r="BK239" s="234"/>
      <c r="BL239" s="234"/>
      <c r="BM239" s="234"/>
      <c r="BN239" s="234"/>
      <c r="BO239" s="234"/>
      <c r="BP239" s="234"/>
      <c r="BQ239" s="234"/>
      <c r="BR239" s="234"/>
      <c r="BS239" s="234"/>
      <c r="BT239" s="234"/>
      <c r="BU239" s="234"/>
      <c r="BV239" s="234"/>
      <c r="BW239" s="234"/>
      <c r="BX239" s="234"/>
      <c r="BY239" s="234"/>
      <c r="BZ239" s="234"/>
      <c r="CA239" s="234"/>
      <c r="CB239" s="234"/>
      <c r="CC239" s="234"/>
      <c r="CD239" s="234"/>
      <c r="CE239" s="234"/>
      <c r="CF239" s="234"/>
      <c r="CG239" s="234"/>
      <c r="CH239" s="234"/>
      <c r="CI239" s="234"/>
      <c r="CJ239" s="234"/>
      <c r="CK239" s="234"/>
      <c r="CL239" s="234"/>
      <c r="CM239" s="234"/>
      <c r="CN239" s="234"/>
      <c r="CO239" s="234"/>
      <c r="CP239" s="234"/>
      <c r="CQ239" s="234"/>
      <c r="CR239" s="234"/>
      <c r="CS239" s="234"/>
      <c r="CT239" s="234"/>
      <c r="CU239" s="234"/>
      <c r="CV239" s="234"/>
      <c r="CW239" s="234"/>
      <c r="CX239" s="234"/>
      <c r="CY239" s="234"/>
      <c r="CZ239" s="234"/>
      <c r="DA239" s="234"/>
      <c r="DB239" s="234"/>
      <c r="DC239" s="234"/>
      <c r="DD239" s="234"/>
      <c r="DE239" s="234"/>
      <c r="DF239" s="234"/>
      <c r="DG239" s="234"/>
      <c r="DH239" s="234"/>
      <c r="DI239" s="234"/>
      <c r="DJ239" s="234"/>
      <c r="DK239" s="234"/>
      <c r="DL239" s="234"/>
      <c r="DM239" s="234"/>
      <c r="DN239" s="234"/>
      <c r="DO239" s="234"/>
      <c r="DP239" s="234"/>
      <c r="DQ239" s="234"/>
      <c r="DR239" s="234"/>
      <c r="DS239" s="234"/>
      <c r="DT239" s="234"/>
      <c r="DU239" s="234"/>
      <c r="DV239" s="234"/>
      <c r="DW239" s="234"/>
      <c r="DX239" s="234"/>
      <c r="DY239" s="234"/>
      <c r="DZ239" s="234"/>
      <c r="EA239" s="234"/>
    </row>
    <row r="240" spans="1:131" s="235" customFormat="1" ht="12.9">
      <c r="A240" s="236"/>
      <c r="B240" s="237"/>
      <c r="C240" s="238"/>
      <c r="D240" s="238"/>
      <c r="E240" s="238"/>
      <c r="F240" s="238"/>
      <c r="G240" s="236"/>
      <c r="H240" s="236"/>
      <c r="I240" s="236"/>
      <c r="J240" s="238"/>
      <c r="K240" s="238"/>
      <c r="L240" s="238"/>
      <c r="M240" s="234"/>
      <c r="N240" s="234"/>
      <c r="O240" s="234"/>
      <c r="P240" s="234"/>
      <c r="Q240" s="234"/>
      <c r="R240" s="234"/>
      <c r="S240" s="234"/>
      <c r="T240" s="234"/>
      <c r="U240" s="234"/>
      <c r="V240" s="234"/>
      <c r="W240" s="234"/>
      <c r="X240" s="234"/>
      <c r="Y240" s="234"/>
      <c r="Z240" s="234"/>
      <c r="AA240" s="234"/>
      <c r="AB240" s="234"/>
      <c r="AC240" s="234"/>
      <c r="AD240" s="234"/>
      <c r="AE240" s="234"/>
      <c r="AF240" s="234"/>
      <c r="AG240" s="234"/>
      <c r="AH240" s="234"/>
      <c r="AI240" s="234"/>
      <c r="AJ240" s="234"/>
      <c r="AK240" s="234"/>
      <c r="AL240" s="234"/>
      <c r="AM240" s="234"/>
      <c r="AN240" s="234"/>
      <c r="AO240" s="234"/>
      <c r="AP240" s="234"/>
      <c r="AQ240" s="234"/>
      <c r="AR240" s="234"/>
      <c r="AS240" s="234"/>
      <c r="AT240" s="234"/>
      <c r="AU240" s="234"/>
      <c r="AV240" s="234"/>
      <c r="AW240" s="234"/>
      <c r="AX240" s="234"/>
      <c r="AY240" s="234"/>
      <c r="AZ240" s="234"/>
      <c r="BA240" s="234"/>
      <c r="BB240" s="234"/>
      <c r="BC240" s="234"/>
      <c r="BD240" s="234"/>
      <c r="BE240" s="234"/>
      <c r="BF240" s="234"/>
      <c r="BG240" s="234"/>
      <c r="BH240" s="234"/>
      <c r="BI240" s="234"/>
      <c r="BJ240" s="234"/>
      <c r="BK240" s="234"/>
      <c r="BL240" s="234"/>
      <c r="BM240" s="234"/>
      <c r="BN240" s="234"/>
      <c r="BO240" s="234"/>
      <c r="BP240" s="234"/>
      <c r="BQ240" s="234"/>
      <c r="BR240" s="234"/>
      <c r="BS240" s="234"/>
      <c r="BT240" s="234"/>
      <c r="BU240" s="234"/>
      <c r="BV240" s="234"/>
      <c r="BW240" s="234"/>
      <c r="BX240" s="234"/>
      <c r="BY240" s="234"/>
      <c r="BZ240" s="234"/>
      <c r="CA240" s="234"/>
      <c r="CB240" s="234"/>
      <c r="CC240" s="234"/>
      <c r="CD240" s="234"/>
      <c r="CE240" s="234"/>
      <c r="CF240" s="234"/>
      <c r="CG240" s="234"/>
      <c r="CH240" s="234"/>
      <c r="CI240" s="234"/>
      <c r="CJ240" s="234"/>
      <c r="CK240" s="234"/>
      <c r="CL240" s="234"/>
      <c r="CM240" s="234"/>
      <c r="CN240" s="234"/>
      <c r="CO240" s="234"/>
      <c r="CP240" s="234"/>
      <c r="CQ240" s="234"/>
      <c r="CR240" s="234"/>
      <c r="CS240" s="234"/>
      <c r="CT240" s="234"/>
      <c r="CU240" s="234"/>
      <c r="CV240" s="234"/>
      <c r="CW240" s="234"/>
      <c r="CX240" s="234"/>
      <c r="CY240" s="234"/>
      <c r="CZ240" s="234"/>
      <c r="DA240" s="234"/>
      <c r="DB240" s="234"/>
      <c r="DC240" s="234"/>
      <c r="DD240" s="234"/>
      <c r="DE240" s="234"/>
      <c r="DF240" s="234"/>
      <c r="DG240" s="234"/>
      <c r="DH240" s="234"/>
      <c r="DI240" s="234"/>
      <c r="DJ240" s="234"/>
      <c r="DK240" s="234"/>
      <c r="DL240" s="234"/>
      <c r="DM240" s="234"/>
      <c r="DN240" s="234"/>
      <c r="DO240" s="234"/>
      <c r="DP240" s="234"/>
      <c r="DQ240" s="234"/>
      <c r="DR240" s="234"/>
      <c r="DS240" s="234"/>
      <c r="DT240" s="234"/>
      <c r="DU240" s="234"/>
      <c r="DV240" s="234"/>
      <c r="DW240" s="234"/>
      <c r="DX240" s="234"/>
      <c r="DY240" s="234"/>
      <c r="DZ240" s="234"/>
      <c r="EA240" s="234"/>
    </row>
    <row r="241" spans="1:131" s="235" customFormat="1" ht="12.9">
      <c r="A241" s="236"/>
      <c r="B241" s="237"/>
      <c r="C241" s="238"/>
      <c r="D241" s="238"/>
      <c r="E241" s="238"/>
      <c r="F241" s="238"/>
      <c r="G241" s="236"/>
      <c r="H241" s="236"/>
      <c r="I241" s="236"/>
      <c r="J241" s="238"/>
      <c r="K241" s="238"/>
      <c r="L241" s="238"/>
      <c r="M241" s="234"/>
      <c r="N241" s="234"/>
      <c r="O241" s="234"/>
      <c r="P241" s="234"/>
      <c r="Q241" s="234"/>
      <c r="R241" s="234"/>
      <c r="S241" s="234"/>
      <c r="T241" s="234"/>
      <c r="U241" s="234"/>
      <c r="V241" s="234"/>
      <c r="W241" s="234"/>
      <c r="X241" s="234"/>
      <c r="Y241" s="234"/>
      <c r="Z241" s="234"/>
      <c r="AA241" s="234"/>
      <c r="AB241" s="234"/>
      <c r="AC241" s="234"/>
      <c r="AD241" s="234"/>
      <c r="AE241" s="234"/>
      <c r="AF241" s="234"/>
      <c r="AG241" s="234"/>
      <c r="AH241" s="234"/>
      <c r="AI241" s="234"/>
      <c r="AJ241" s="234"/>
      <c r="AK241" s="234"/>
      <c r="AL241" s="234"/>
      <c r="AM241" s="234"/>
      <c r="AN241" s="234"/>
      <c r="AO241" s="234"/>
      <c r="AP241" s="234"/>
      <c r="AQ241" s="234"/>
      <c r="AR241" s="234"/>
      <c r="AS241" s="234"/>
      <c r="AT241" s="234"/>
      <c r="AU241" s="234"/>
      <c r="AV241" s="234"/>
      <c r="AW241" s="234"/>
      <c r="AX241" s="234"/>
      <c r="AY241" s="234"/>
      <c r="AZ241" s="234"/>
      <c r="BA241" s="234"/>
      <c r="BB241" s="234"/>
      <c r="BC241" s="234"/>
      <c r="BD241" s="234"/>
      <c r="BE241" s="234"/>
      <c r="BF241" s="234"/>
      <c r="BG241" s="234"/>
      <c r="BH241" s="234"/>
      <c r="BI241" s="234"/>
      <c r="BJ241" s="234"/>
      <c r="BK241" s="234"/>
      <c r="BL241" s="234"/>
      <c r="BM241" s="234"/>
      <c r="BN241" s="234"/>
      <c r="BO241" s="234"/>
      <c r="BP241" s="234"/>
      <c r="BQ241" s="234"/>
      <c r="BR241" s="234"/>
      <c r="BS241" s="234"/>
      <c r="BT241" s="234"/>
      <c r="BU241" s="234"/>
      <c r="BV241" s="234"/>
      <c r="BW241" s="234"/>
      <c r="BX241" s="234"/>
      <c r="BY241" s="234"/>
      <c r="BZ241" s="234"/>
      <c r="CA241" s="234"/>
      <c r="CB241" s="234"/>
      <c r="CC241" s="234"/>
      <c r="CD241" s="234"/>
      <c r="CE241" s="234"/>
      <c r="CF241" s="234"/>
      <c r="CG241" s="234"/>
      <c r="CH241" s="234"/>
      <c r="CI241" s="234"/>
      <c r="CJ241" s="234"/>
      <c r="CK241" s="234"/>
      <c r="CL241" s="234"/>
      <c r="CM241" s="234"/>
      <c r="CN241" s="234"/>
      <c r="CO241" s="234"/>
      <c r="CP241" s="234"/>
      <c r="CQ241" s="234"/>
      <c r="CR241" s="234"/>
      <c r="CS241" s="234"/>
      <c r="CT241" s="234"/>
      <c r="CU241" s="234"/>
      <c r="CV241" s="234"/>
      <c r="CW241" s="234"/>
      <c r="CX241" s="234"/>
      <c r="CY241" s="234"/>
      <c r="CZ241" s="234"/>
      <c r="DA241" s="234"/>
      <c r="DB241" s="234"/>
      <c r="DC241" s="234"/>
      <c r="DD241" s="234"/>
      <c r="DE241" s="234"/>
      <c r="DF241" s="234"/>
      <c r="DG241" s="234"/>
      <c r="DH241" s="234"/>
      <c r="DI241" s="234"/>
      <c r="DJ241" s="234"/>
      <c r="DK241" s="234"/>
      <c r="DL241" s="234"/>
      <c r="DM241" s="234"/>
      <c r="DN241" s="234"/>
      <c r="DO241" s="234"/>
      <c r="DP241" s="234"/>
      <c r="DQ241" s="234"/>
      <c r="DR241" s="234"/>
      <c r="DS241" s="234"/>
      <c r="DT241" s="234"/>
      <c r="DU241" s="234"/>
      <c r="DV241" s="234"/>
      <c r="DW241" s="234"/>
      <c r="DX241" s="234"/>
      <c r="DY241" s="234"/>
      <c r="DZ241" s="234"/>
      <c r="EA241" s="234"/>
    </row>
    <row r="242" spans="1:131" s="235" customFormat="1" ht="12.9">
      <c r="A242" s="236"/>
      <c r="B242" s="237"/>
      <c r="C242" s="238"/>
      <c r="D242" s="238"/>
      <c r="E242" s="238"/>
      <c r="F242" s="238"/>
      <c r="G242" s="236"/>
      <c r="H242" s="236"/>
      <c r="I242" s="236"/>
      <c r="J242" s="238"/>
      <c r="K242" s="238"/>
      <c r="L242" s="238"/>
      <c r="M242" s="234"/>
      <c r="N242" s="234"/>
      <c r="O242" s="234"/>
      <c r="P242" s="234"/>
      <c r="Q242" s="234"/>
      <c r="R242" s="234"/>
      <c r="S242" s="234"/>
      <c r="T242" s="234"/>
      <c r="U242" s="234"/>
      <c r="V242" s="234"/>
      <c r="W242" s="234"/>
      <c r="X242" s="234"/>
      <c r="Y242" s="234"/>
      <c r="Z242" s="234"/>
      <c r="AA242" s="234"/>
      <c r="AB242" s="234"/>
      <c r="AC242" s="234"/>
      <c r="AD242" s="234"/>
      <c r="AE242" s="234"/>
      <c r="AF242" s="234"/>
      <c r="AG242" s="234"/>
      <c r="AH242" s="234"/>
      <c r="AI242" s="234"/>
      <c r="AJ242" s="234"/>
      <c r="AK242" s="234"/>
      <c r="AL242" s="234"/>
      <c r="AM242" s="234"/>
      <c r="AN242" s="234"/>
      <c r="AO242" s="234"/>
      <c r="AP242" s="234"/>
      <c r="AQ242" s="234"/>
      <c r="AR242" s="234"/>
      <c r="AS242" s="234"/>
      <c r="AT242" s="234"/>
      <c r="AU242" s="234"/>
      <c r="AV242" s="234"/>
      <c r="AW242" s="234"/>
      <c r="AX242" s="234"/>
      <c r="AY242" s="234"/>
      <c r="AZ242" s="234"/>
      <c r="BA242" s="234"/>
      <c r="BB242" s="234"/>
      <c r="BC242" s="234"/>
      <c r="BD242" s="234"/>
      <c r="BE242" s="234"/>
      <c r="BF242" s="234"/>
      <c r="BG242" s="234"/>
      <c r="BH242" s="234"/>
      <c r="BI242" s="234"/>
      <c r="BJ242" s="234"/>
      <c r="BK242" s="234"/>
      <c r="BL242" s="234"/>
      <c r="BM242" s="234"/>
      <c r="BN242" s="234"/>
      <c r="BO242" s="234"/>
      <c r="BP242" s="234"/>
      <c r="BQ242" s="234"/>
      <c r="BR242" s="234"/>
      <c r="BS242" s="234"/>
      <c r="BT242" s="234"/>
      <c r="BU242" s="234"/>
      <c r="BV242" s="234"/>
      <c r="BW242" s="234"/>
      <c r="BX242" s="234"/>
      <c r="BY242" s="234"/>
      <c r="BZ242" s="234"/>
      <c r="CA242" s="234"/>
      <c r="CB242" s="234"/>
      <c r="CC242" s="234"/>
      <c r="CD242" s="234"/>
      <c r="CE242" s="234"/>
      <c r="CF242" s="234"/>
      <c r="CG242" s="234"/>
      <c r="CH242" s="234"/>
      <c r="CI242" s="234"/>
      <c r="CJ242" s="234"/>
      <c r="CK242" s="234"/>
      <c r="CL242" s="234"/>
      <c r="CM242" s="234"/>
      <c r="CN242" s="234"/>
      <c r="CO242" s="234"/>
      <c r="CP242" s="234"/>
      <c r="CQ242" s="234"/>
      <c r="CR242" s="234"/>
      <c r="CS242" s="234"/>
      <c r="CT242" s="234"/>
      <c r="CU242" s="234"/>
      <c r="CV242" s="234"/>
      <c r="CW242" s="234"/>
      <c r="CX242" s="234"/>
      <c r="CY242" s="234"/>
      <c r="CZ242" s="234"/>
      <c r="DA242" s="234"/>
      <c r="DB242" s="234"/>
      <c r="DC242" s="234"/>
      <c r="DD242" s="234"/>
      <c r="DE242" s="234"/>
      <c r="DF242" s="234"/>
      <c r="DG242" s="234"/>
      <c r="DH242" s="234"/>
      <c r="DI242" s="234"/>
      <c r="DJ242" s="234"/>
      <c r="DK242" s="234"/>
      <c r="DL242" s="234"/>
      <c r="DM242" s="234"/>
      <c r="DN242" s="234"/>
      <c r="DO242" s="234"/>
      <c r="DP242" s="234"/>
      <c r="DQ242" s="234"/>
      <c r="DR242" s="234"/>
      <c r="DS242" s="234"/>
      <c r="DT242" s="234"/>
      <c r="DU242" s="234"/>
      <c r="DV242" s="234"/>
      <c r="DW242" s="234"/>
      <c r="DX242" s="234"/>
      <c r="DY242" s="234"/>
      <c r="DZ242" s="234"/>
      <c r="EA242" s="234"/>
    </row>
    <row r="243" spans="1:131" s="235" customFormat="1" ht="12.9">
      <c r="A243" s="236"/>
      <c r="B243" s="237"/>
      <c r="C243" s="238"/>
      <c r="D243" s="238"/>
      <c r="E243" s="238"/>
      <c r="F243" s="238"/>
      <c r="G243" s="236"/>
      <c r="H243" s="236"/>
      <c r="I243" s="236"/>
      <c r="J243" s="238"/>
      <c r="K243" s="238"/>
      <c r="L243" s="238"/>
      <c r="M243" s="234"/>
      <c r="N243" s="234"/>
      <c r="O243" s="234"/>
      <c r="P243" s="234"/>
      <c r="Q243" s="234"/>
      <c r="R243" s="234"/>
      <c r="S243" s="234"/>
      <c r="T243" s="234"/>
      <c r="U243" s="234"/>
      <c r="V243" s="234"/>
      <c r="W243" s="234"/>
      <c r="X243" s="234"/>
      <c r="Y243" s="234"/>
      <c r="Z243" s="234"/>
      <c r="AA243" s="234"/>
      <c r="AB243" s="234"/>
      <c r="AC243" s="234"/>
      <c r="AD243" s="234"/>
      <c r="AE243" s="234"/>
      <c r="AF243" s="234"/>
      <c r="AG243" s="234"/>
      <c r="AH243" s="234"/>
      <c r="AI243" s="234"/>
      <c r="AJ243" s="234"/>
      <c r="AK243" s="234"/>
      <c r="AL243" s="234"/>
      <c r="AM243" s="234"/>
      <c r="AN243" s="234"/>
      <c r="AO243" s="234"/>
      <c r="AP243" s="234"/>
      <c r="AQ243" s="234"/>
      <c r="AR243" s="234"/>
      <c r="AS243" s="234"/>
      <c r="AT243" s="234"/>
      <c r="AU243" s="234"/>
      <c r="AV243" s="234"/>
      <c r="AW243" s="234"/>
      <c r="AX243" s="234"/>
      <c r="AY243" s="234"/>
      <c r="AZ243" s="234"/>
      <c r="BA243" s="234"/>
      <c r="BB243" s="234"/>
      <c r="BC243" s="234"/>
      <c r="BD243" s="234"/>
      <c r="BE243" s="234"/>
      <c r="BF243" s="234"/>
      <c r="BG243" s="234"/>
      <c r="BH243" s="234"/>
      <c r="BI243" s="234"/>
      <c r="BJ243" s="234"/>
      <c r="BK243" s="234"/>
      <c r="BL243" s="234"/>
      <c r="BM243" s="234"/>
      <c r="BN243" s="234"/>
      <c r="BO243" s="234"/>
      <c r="BP243" s="234"/>
      <c r="BQ243" s="234"/>
      <c r="BR243" s="234"/>
      <c r="BS243" s="234"/>
      <c r="BT243" s="234"/>
      <c r="BU243" s="234"/>
      <c r="BV243" s="234"/>
      <c r="BW243" s="234"/>
      <c r="BX243" s="234"/>
      <c r="BY243" s="234"/>
      <c r="BZ243" s="234"/>
      <c r="CA243" s="234"/>
      <c r="CB243" s="234"/>
      <c r="CC243" s="234"/>
      <c r="CD243" s="234"/>
      <c r="CE243" s="234"/>
      <c r="CF243" s="234"/>
      <c r="CG243" s="234"/>
      <c r="CH243" s="234"/>
      <c r="CI243" s="234"/>
      <c r="CJ243" s="234"/>
      <c r="CK243" s="234"/>
      <c r="CL243" s="234"/>
      <c r="CM243" s="234"/>
      <c r="CN243" s="234"/>
      <c r="CO243" s="234"/>
      <c r="CP243" s="234"/>
      <c r="CQ243" s="234"/>
      <c r="CR243" s="234"/>
      <c r="CS243" s="234"/>
      <c r="CT243" s="234"/>
      <c r="CU243" s="234"/>
      <c r="CV243" s="234"/>
      <c r="CW243" s="234"/>
      <c r="CX243" s="234"/>
      <c r="CY243" s="234"/>
      <c r="CZ243" s="234"/>
      <c r="DA243" s="234"/>
      <c r="DB243" s="234"/>
      <c r="DC243" s="234"/>
      <c r="DD243" s="234"/>
      <c r="DE243" s="234"/>
      <c r="DF243" s="234"/>
      <c r="DG243" s="234"/>
      <c r="DH243" s="234"/>
      <c r="DI243" s="234"/>
      <c r="DJ243" s="234"/>
      <c r="DK243" s="234"/>
      <c r="DL243" s="234"/>
      <c r="DM243" s="234"/>
      <c r="DN243" s="234"/>
      <c r="DO243" s="234"/>
      <c r="DP243" s="234"/>
      <c r="DQ243" s="234"/>
      <c r="DR243" s="234"/>
      <c r="DS243" s="234"/>
      <c r="DT243" s="234"/>
      <c r="DU243" s="234"/>
      <c r="DV243" s="234"/>
      <c r="DW243" s="234"/>
      <c r="DX243" s="234"/>
      <c r="DY243" s="234"/>
      <c r="DZ243" s="234"/>
      <c r="EA243" s="234"/>
    </row>
    <row r="244" spans="1:131" s="235" customFormat="1" ht="12.9">
      <c r="A244" s="236"/>
      <c r="B244" s="237"/>
      <c r="C244" s="238"/>
      <c r="D244" s="238"/>
      <c r="E244" s="238"/>
      <c r="F244" s="238"/>
      <c r="G244" s="236"/>
      <c r="H244" s="236"/>
      <c r="I244" s="236"/>
      <c r="J244" s="238"/>
      <c r="K244" s="238"/>
      <c r="L244" s="238"/>
      <c r="M244" s="234"/>
      <c r="N244" s="234"/>
      <c r="O244" s="234"/>
      <c r="P244" s="234"/>
      <c r="Q244" s="234"/>
      <c r="R244" s="234"/>
      <c r="S244" s="234"/>
      <c r="T244" s="234"/>
      <c r="U244" s="234"/>
      <c r="V244" s="234"/>
      <c r="W244" s="234"/>
      <c r="X244" s="234"/>
      <c r="Y244" s="234"/>
      <c r="Z244" s="234"/>
      <c r="AA244" s="234"/>
      <c r="AB244" s="234"/>
      <c r="AC244" s="234"/>
      <c r="AD244" s="234"/>
      <c r="AE244" s="234"/>
      <c r="AF244" s="234"/>
      <c r="AG244" s="234"/>
      <c r="AH244" s="234"/>
      <c r="AI244" s="234"/>
      <c r="AJ244" s="234"/>
      <c r="AK244" s="234"/>
      <c r="AL244" s="234"/>
      <c r="AM244" s="234"/>
      <c r="AN244" s="234"/>
      <c r="AO244" s="234"/>
      <c r="AP244" s="234"/>
      <c r="AQ244" s="234"/>
      <c r="AR244" s="234"/>
      <c r="AS244" s="234"/>
      <c r="AT244" s="234"/>
      <c r="AU244" s="234"/>
      <c r="AV244" s="234"/>
      <c r="AW244" s="234"/>
      <c r="AX244" s="234"/>
      <c r="AY244" s="234"/>
      <c r="AZ244" s="234"/>
      <c r="BA244" s="234"/>
      <c r="BB244" s="234"/>
      <c r="BC244" s="234"/>
      <c r="BD244" s="234"/>
      <c r="BE244" s="234"/>
      <c r="BF244" s="234"/>
      <c r="BG244" s="234"/>
      <c r="BH244" s="234"/>
      <c r="BI244" s="234"/>
      <c r="BJ244" s="234"/>
      <c r="BK244" s="234"/>
      <c r="BL244" s="234"/>
      <c r="BM244" s="234"/>
      <c r="BN244" s="234"/>
      <c r="BO244" s="234"/>
      <c r="BP244" s="234"/>
      <c r="BQ244" s="234"/>
      <c r="BR244" s="234"/>
      <c r="BS244" s="234"/>
      <c r="BT244" s="234"/>
      <c r="BU244" s="234"/>
      <c r="BV244" s="234"/>
      <c r="BW244" s="234"/>
      <c r="BX244" s="234"/>
      <c r="BY244" s="234"/>
      <c r="BZ244" s="234"/>
      <c r="CA244" s="234"/>
      <c r="CB244" s="234"/>
      <c r="CC244" s="234"/>
      <c r="CD244" s="234"/>
      <c r="CE244" s="234"/>
      <c r="CF244" s="234"/>
      <c r="CG244" s="234"/>
      <c r="CH244" s="234"/>
      <c r="CI244" s="234"/>
      <c r="CJ244" s="234"/>
      <c r="CK244" s="234"/>
      <c r="CL244" s="234"/>
      <c r="CM244" s="234"/>
      <c r="CN244" s="234"/>
      <c r="CO244" s="234"/>
      <c r="CP244" s="234"/>
      <c r="CQ244" s="234"/>
      <c r="CR244" s="234"/>
      <c r="CS244" s="234"/>
      <c r="CT244" s="234"/>
      <c r="CU244" s="234"/>
      <c r="CV244" s="234"/>
      <c r="CW244" s="234"/>
      <c r="CX244" s="234"/>
      <c r="CY244" s="234"/>
      <c r="CZ244" s="234"/>
      <c r="DA244" s="234"/>
      <c r="DB244" s="234"/>
      <c r="DC244" s="234"/>
      <c r="DD244" s="234"/>
      <c r="DE244" s="234"/>
      <c r="DF244" s="234"/>
      <c r="DG244" s="234"/>
      <c r="DH244" s="234"/>
      <c r="DI244" s="234"/>
      <c r="DJ244" s="234"/>
      <c r="DK244" s="234"/>
      <c r="DL244" s="234"/>
      <c r="DM244" s="234"/>
      <c r="DN244" s="234"/>
      <c r="DO244" s="234"/>
      <c r="DP244" s="234"/>
      <c r="DQ244" s="234"/>
      <c r="DR244" s="234"/>
      <c r="DS244" s="234"/>
      <c r="DT244" s="234"/>
      <c r="DU244" s="234"/>
      <c r="DV244" s="234"/>
      <c r="DW244" s="234"/>
      <c r="DX244" s="234"/>
      <c r="DY244" s="234"/>
      <c r="DZ244" s="234"/>
      <c r="EA244" s="234"/>
    </row>
    <row r="245" spans="1:131" s="235" customFormat="1" ht="12.9">
      <c r="A245" s="236"/>
      <c r="B245" s="237"/>
      <c r="C245" s="238"/>
      <c r="D245" s="238"/>
      <c r="E245" s="238"/>
      <c r="F245" s="238"/>
      <c r="G245" s="236"/>
      <c r="H245" s="236"/>
      <c r="I245" s="236"/>
      <c r="J245" s="238"/>
      <c r="K245" s="238"/>
      <c r="L245" s="238"/>
      <c r="M245" s="234"/>
      <c r="N245" s="234"/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/>
      <c r="AU245" s="234"/>
      <c r="AV245" s="234"/>
      <c r="AW245" s="234"/>
      <c r="AX245" s="234"/>
      <c r="AY245" s="234"/>
      <c r="AZ245" s="234"/>
      <c r="BA245" s="234"/>
      <c r="BB245" s="234"/>
      <c r="BC245" s="234"/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/>
      <c r="CJ245" s="234"/>
      <c r="CK245" s="234"/>
      <c r="CL245" s="234"/>
      <c r="CM245" s="234"/>
      <c r="CN245" s="234"/>
      <c r="CO245" s="234"/>
      <c r="CP245" s="234"/>
      <c r="CQ245" s="234"/>
      <c r="CR245" s="234"/>
      <c r="CS245" s="234"/>
      <c r="CT245" s="234"/>
      <c r="CU245" s="234"/>
      <c r="CV245" s="234"/>
      <c r="CW245" s="234"/>
      <c r="CX245" s="234"/>
      <c r="CY245" s="234"/>
      <c r="CZ245" s="234"/>
      <c r="DA245" s="234"/>
      <c r="DB245" s="234"/>
      <c r="DC245" s="234"/>
      <c r="DD245" s="234"/>
      <c r="DE245" s="234"/>
      <c r="DF245" s="234"/>
      <c r="DG245" s="234"/>
      <c r="DH245" s="234"/>
      <c r="DI245" s="234"/>
      <c r="DJ245" s="234"/>
      <c r="DK245" s="234"/>
      <c r="DL245" s="234"/>
      <c r="DM245" s="234"/>
      <c r="DN245" s="234"/>
      <c r="DO245" s="234"/>
      <c r="DP245" s="234"/>
      <c r="DQ245" s="234"/>
      <c r="DR245" s="234"/>
      <c r="DS245" s="234"/>
      <c r="DT245" s="234"/>
      <c r="DU245" s="234"/>
      <c r="DV245" s="234"/>
      <c r="DW245" s="234"/>
      <c r="DX245" s="234"/>
      <c r="DY245" s="234"/>
      <c r="DZ245" s="234"/>
      <c r="EA245" s="234"/>
    </row>
    <row r="246" spans="1:131" s="235" customFormat="1" ht="12.9">
      <c r="A246" s="236"/>
      <c r="B246" s="237"/>
      <c r="C246" s="238"/>
      <c r="D246" s="238"/>
      <c r="E246" s="238"/>
      <c r="F246" s="238"/>
      <c r="G246" s="236"/>
      <c r="H246" s="236"/>
      <c r="I246" s="236"/>
      <c r="J246" s="238"/>
      <c r="K246" s="238"/>
      <c r="L246" s="238"/>
      <c r="M246" s="234"/>
      <c r="N246" s="234"/>
      <c r="O246" s="234"/>
      <c r="P246" s="234"/>
      <c r="Q246" s="234"/>
      <c r="R246" s="234"/>
      <c r="S246" s="234"/>
      <c r="T246" s="234"/>
      <c r="U246" s="234"/>
      <c r="V246" s="234"/>
      <c r="W246" s="234"/>
      <c r="X246" s="234"/>
      <c r="Y246" s="234"/>
      <c r="Z246" s="234"/>
      <c r="AA246" s="234"/>
      <c r="AB246" s="234"/>
      <c r="AC246" s="234"/>
      <c r="AD246" s="234"/>
      <c r="AE246" s="234"/>
      <c r="AF246" s="234"/>
      <c r="AG246" s="234"/>
      <c r="AH246" s="234"/>
      <c r="AI246" s="234"/>
      <c r="AJ246" s="234"/>
      <c r="AK246" s="234"/>
      <c r="AL246" s="234"/>
      <c r="AM246" s="234"/>
      <c r="AN246" s="234"/>
      <c r="AO246" s="234"/>
      <c r="AP246" s="234"/>
      <c r="AQ246" s="234"/>
      <c r="AR246" s="234"/>
      <c r="AS246" s="234"/>
      <c r="AT246" s="234"/>
      <c r="AU246" s="234"/>
      <c r="AV246" s="234"/>
      <c r="AW246" s="234"/>
      <c r="AX246" s="234"/>
      <c r="AY246" s="234"/>
      <c r="AZ246" s="234"/>
      <c r="BA246" s="234"/>
      <c r="BB246" s="234"/>
      <c r="BC246" s="234"/>
      <c r="BD246" s="234"/>
      <c r="BE246" s="234"/>
      <c r="BF246" s="234"/>
      <c r="BG246" s="234"/>
      <c r="BH246" s="234"/>
      <c r="BI246" s="234"/>
      <c r="BJ246" s="234"/>
      <c r="BK246" s="234"/>
      <c r="BL246" s="234"/>
      <c r="BM246" s="234"/>
      <c r="BN246" s="234"/>
      <c r="BO246" s="234"/>
      <c r="BP246" s="234"/>
      <c r="BQ246" s="234"/>
      <c r="BR246" s="234"/>
      <c r="BS246" s="234"/>
      <c r="BT246" s="234"/>
      <c r="BU246" s="234"/>
      <c r="BV246" s="234"/>
      <c r="BW246" s="234"/>
      <c r="BX246" s="234"/>
      <c r="BY246" s="234"/>
      <c r="BZ246" s="234"/>
      <c r="CA246" s="234"/>
      <c r="CB246" s="234"/>
      <c r="CC246" s="234"/>
      <c r="CD246" s="234"/>
      <c r="CE246" s="234"/>
      <c r="CF246" s="234"/>
      <c r="CG246" s="234"/>
      <c r="CH246" s="234"/>
      <c r="CI246" s="234"/>
      <c r="CJ246" s="234"/>
      <c r="CK246" s="234"/>
      <c r="CL246" s="234"/>
      <c r="CM246" s="234"/>
      <c r="CN246" s="234"/>
      <c r="CO246" s="234"/>
      <c r="CP246" s="234"/>
      <c r="CQ246" s="234"/>
      <c r="CR246" s="234"/>
      <c r="CS246" s="234"/>
      <c r="CT246" s="234"/>
      <c r="CU246" s="234"/>
      <c r="CV246" s="234"/>
      <c r="CW246" s="234"/>
      <c r="CX246" s="234"/>
      <c r="CY246" s="234"/>
      <c r="CZ246" s="234"/>
      <c r="DA246" s="234"/>
      <c r="DB246" s="234"/>
      <c r="DC246" s="234"/>
      <c r="DD246" s="234"/>
      <c r="DE246" s="234"/>
      <c r="DF246" s="234"/>
      <c r="DG246" s="234"/>
      <c r="DH246" s="234"/>
      <c r="DI246" s="234"/>
      <c r="DJ246" s="234"/>
      <c r="DK246" s="234"/>
      <c r="DL246" s="234"/>
      <c r="DM246" s="234"/>
      <c r="DN246" s="234"/>
      <c r="DO246" s="234"/>
      <c r="DP246" s="234"/>
      <c r="DQ246" s="234"/>
      <c r="DR246" s="234"/>
      <c r="DS246" s="234"/>
      <c r="DT246" s="234"/>
      <c r="DU246" s="234"/>
      <c r="DV246" s="234"/>
      <c r="DW246" s="234"/>
      <c r="DX246" s="234"/>
      <c r="DY246" s="234"/>
      <c r="DZ246" s="234"/>
      <c r="EA246" s="234"/>
    </row>
    <row r="247" spans="1:131" s="235" customFormat="1" ht="12.9">
      <c r="A247" s="236"/>
      <c r="B247" s="237"/>
      <c r="C247" s="238"/>
      <c r="D247" s="238"/>
      <c r="E247" s="238"/>
      <c r="F247" s="238"/>
      <c r="G247" s="236"/>
      <c r="H247" s="236"/>
      <c r="I247" s="236"/>
      <c r="J247" s="238"/>
      <c r="K247" s="238"/>
      <c r="L247" s="238"/>
      <c r="M247" s="234"/>
      <c r="N247" s="234"/>
      <c r="O247" s="234"/>
      <c r="P247" s="234"/>
      <c r="Q247" s="234"/>
      <c r="R247" s="234"/>
      <c r="S247" s="234"/>
      <c r="T247" s="234"/>
      <c r="U247" s="234"/>
      <c r="V247" s="234"/>
      <c r="W247" s="234"/>
      <c r="X247" s="234"/>
      <c r="Y247" s="234"/>
      <c r="Z247" s="234"/>
      <c r="AA247" s="234"/>
      <c r="AB247" s="234"/>
      <c r="AC247" s="234"/>
      <c r="AD247" s="234"/>
      <c r="AE247" s="234"/>
      <c r="AF247" s="234"/>
      <c r="AG247" s="234"/>
      <c r="AH247" s="234"/>
      <c r="AI247" s="234"/>
      <c r="AJ247" s="234"/>
      <c r="AK247" s="234"/>
      <c r="AL247" s="234"/>
      <c r="AM247" s="234"/>
      <c r="AN247" s="234"/>
      <c r="AO247" s="234"/>
      <c r="AP247" s="234"/>
      <c r="AQ247" s="234"/>
      <c r="AR247" s="234"/>
      <c r="AS247" s="234"/>
      <c r="AT247" s="234"/>
      <c r="AU247" s="234"/>
      <c r="AV247" s="234"/>
      <c r="AW247" s="234"/>
      <c r="AX247" s="234"/>
      <c r="AY247" s="234"/>
      <c r="AZ247" s="234"/>
      <c r="BA247" s="234"/>
      <c r="BB247" s="234"/>
      <c r="BC247" s="234"/>
      <c r="BD247" s="234"/>
      <c r="BE247" s="234"/>
      <c r="BF247" s="234"/>
      <c r="BG247" s="234"/>
      <c r="BH247" s="234"/>
      <c r="BI247" s="234"/>
      <c r="BJ247" s="234"/>
      <c r="BK247" s="234"/>
      <c r="BL247" s="234"/>
      <c r="BM247" s="234"/>
      <c r="BN247" s="234"/>
      <c r="BO247" s="234"/>
      <c r="BP247" s="234"/>
      <c r="BQ247" s="234"/>
      <c r="BR247" s="234"/>
      <c r="BS247" s="234"/>
      <c r="BT247" s="234"/>
      <c r="BU247" s="234"/>
      <c r="BV247" s="234"/>
      <c r="BW247" s="234"/>
      <c r="BX247" s="234"/>
      <c r="BY247" s="234"/>
      <c r="BZ247" s="234"/>
      <c r="CA247" s="234"/>
      <c r="CB247" s="234"/>
      <c r="CC247" s="234"/>
      <c r="CD247" s="234"/>
      <c r="CE247" s="234"/>
      <c r="CF247" s="234"/>
      <c r="CG247" s="234"/>
      <c r="CH247" s="234"/>
      <c r="CI247" s="234"/>
      <c r="CJ247" s="234"/>
      <c r="CK247" s="234"/>
      <c r="CL247" s="234"/>
      <c r="CM247" s="234"/>
      <c r="CN247" s="234"/>
      <c r="CO247" s="234"/>
      <c r="CP247" s="234"/>
      <c r="CQ247" s="234"/>
      <c r="CR247" s="234"/>
      <c r="CS247" s="234"/>
      <c r="CT247" s="234"/>
      <c r="CU247" s="234"/>
      <c r="CV247" s="234"/>
      <c r="CW247" s="234"/>
      <c r="CX247" s="234"/>
      <c r="CY247" s="234"/>
      <c r="CZ247" s="234"/>
      <c r="DA247" s="234"/>
      <c r="DB247" s="234"/>
      <c r="DC247" s="234"/>
      <c r="DD247" s="234"/>
      <c r="DE247" s="234"/>
      <c r="DF247" s="234"/>
      <c r="DG247" s="234"/>
      <c r="DH247" s="234"/>
      <c r="DI247" s="234"/>
      <c r="DJ247" s="234"/>
      <c r="DK247" s="234"/>
      <c r="DL247" s="234"/>
      <c r="DM247" s="234"/>
      <c r="DN247" s="234"/>
      <c r="DO247" s="234"/>
      <c r="DP247" s="234"/>
      <c r="DQ247" s="234"/>
      <c r="DR247" s="234"/>
      <c r="DS247" s="234"/>
      <c r="DT247" s="234"/>
      <c r="DU247" s="234"/>
      <c r="DV247" s="234"/>
      <c r="DW247" s="234"/>
      <c r="DX247" s="234"/>
      <c r="DY247" s="234"/>
      <c r="DZ247" s="234"/>
      <c r="EA247" s="234"/>
    </row>
    <row r="248" spans="1:131" s="235" customFormat="1" ht="12.9">
      <c r="A248" s="236"/>
      <c r="B248" s="237"/>
      <c r="C248" s="238"/>
      <c r="D248" s="238"/>
      <c r="E248" s="238"/>
      <c r="F248" s="238"/>
      <c r="G248" s="236"/>
      <c r="H248" s="236"/>
      <c r="I248" s="236"/>
      <c r="J248" s="238"/>
      <c r="K248" s="238"/>
      <c r="L248" s="238"/>
      <c r="M248" s="234"/>
      <c r="N248" s="234"/>
      <c r="O248" s="234"/>
      <c r="P248" s="234"/>
      <c r="Q248" s="234"/>
      <c r="R248" s="234"/>
      <c r="S248" s="234"/>
      <c r="T248" s="234"/>
      <c r="U248" s="234"/>
      <c r="V248" s="234"/>
      <c r="W248" s="234"/>
      <c r="X248" s="234"/>
      <c r="Y248" s="234"/>
      <c r="Z248" s="234"/>
      <c r="AA248" s="234"/>
      <c r="AB248" s="234"/>
      <c r="AC248" s="234"/>
      <c r="AD248" s="234"/>
      <c r="AE248" s="234"/>
      <c r="AF248" s="234"/>
      <c r="AG248" s="234"/>
      <c r="AH248" s="234"/>
      <c r="AI248" s="234"/>
      <c r="AJ248" s="234"/>
      <c r="AK248" s="234"/>
      <c r="AL248" s="234"/>
      <c r="AM248" s="234"/>
      <c r="AN248" s="234"/>
      <c r="AO248" s="234"/>
      <c r="AP248" s="234"/>
      <c r="AQ248" s="234"/>
      <c r="AR248" s="234"/>
      <c r="AS248" s="234"/>
      <c r="AT248" s="234"/>
      <c r="AU248" s="234"/>
      <c r="AV248" s="234"/>
      <c r="AW248" s="234"/>
      <c r="AX248" s="234"/>
      <c r="AY248" s="234"/>
      <c r="AZ248" s="234"/>
      <c r="BA248" s="234"/>
      <c r="BB248" s="234"/>
      <c r="BC248" s="234"/>
      <c r="BD248" s="234"/>
      <c r="BE248" s="234"/>
      <c r="BF248" s="234"/>
      <c r="BG248" s="234"/>
      <c r="BH248" s="234"/>
      <c r="BI248" s="234"/>
      <c r="BJ248" s="234"/>
      <c r="BK248" s="234"/>
      <c r="BL248" s="234"/>
      <c r="BM248" s="234"/>
      <c r="BN248" s="234"/>
      <c r="BO248" s="234"/>
      <c r="BP248" s="234"/>
      <c r="BQ248" s="234"/>
      <c r="BR248" s="234"/>
      <c r="BS248" s="234"/>
      <c r="BT248" s="234"/>
      <c r="BU248" s="234"/>
      <c r="BV248" s="234"/>
      <c r="BW248" s="234"/>
      <c r="BX248" s="234"/>
      <c r="BY248" s="234"/>
      <c r="BZ248" s="234"/>
      <c r="CA248" s="234"/>
      <c r="CB248" s="234"/>
      <c r="CC248" s="234"/>
      <c r="CD248" s="234"/>
      <c r="CE248" s="234"/>
      <c r="CF248" s="234"/>
      <c r="CG248" s="234"/>
      <c r="CH248" s="234"/>
      <c r="CI248" s="234"/>
      <c r="CJ248" s="234"/>
      <c r="CK248" s="234"/>
      <c r="CL248" s="234"/>
      <c r="CM248" s="234"/>
      <c r="CN248" s="234"/>
      <c r="CO248" s="234"/>
      <c r="CP248" s="234"/>
      <c r="CQ248" s="234"/>
      <c r="CR248" s="234"/>
      <c r="CS248" s="234"/>
      <c r="CT248" s="234"/>
      <c r="CU248" s="234"/>
      <c r="CV248" s="234"/>
      <c r="CW248" s="234"/>
      <c r="CX248" s="234"/>
      <c r="CY248" s="234"/>
      <c r="CZ248" s="234"/>
      <c r="DA248" s="234"/>
      <c r="DB248" s="234"/>
      <c r="DC248" s="234"/>
      <c r="DD248" s="234"/>
      <c r="DE248" s="234"/>
      <c r="DF248" s="234"/>
      <c r="DG248" s="234"/>
      <c r="DH248" s="234"/>
      <c r="DI248" s="234"/>
      <c r="DJ248" s="234"/>
      <c r="DK248" s="234"/>
      <c r="DL248" s="234"/>
      <c r="DM248" s="234"/>
      <c r="DN248" s="234"/>
      <c r="DO248" s="234"/>
      <c r="DP248" s="234"/>
      <c r="DQ248" s="234"/>
      <c r="DR248" s="234"/>
      <c r="DS248" s="234"/>
      <c r="DT248" s="234"/>
      <c r="DU248" s="234"/>
      <c r="DV248" s="234"/>
      <c r="DW248" s="234"/>
      <c r="DX248" s="234"/>
      <c r="DY248" s="234"/>
      <c r="DZ248" s="234"/>
      <c r="EA248" s="234"/>
    </row>
    <row r="249" spans="1:131" s="235" customFormat="1" ht="12.9">
      <c r="A249" s="236"/>
      <c r="B249" s="237"/>
      <c r="C249" s="238"/>
      <c r="D249" s="238"/>
      <c r="E249" s="238"/>
      <c r="F249" s="238"/>
      <c r="G249" s="236"/>
      <c r="H249" s="236"/>
      <c r="I249" s="236"/>
      <c r="J249" s="238"/>
      <c r="K249" s="238"/>
      <c r="L249" s="238"/>
      <c r="M249" s="234"/>
      <c r="N249" s="234"/>
      <c r="O249" s="234"/>
      <c r="P249" s="234"/>
      <c r="Q249" s="234"/>
      <c r="R249" s="234"/>
      <c r="S249" s="234"/>
      <c r="T249" s="234"/>
      <c r="U249" s="234"/>
      <c r="V249" s="234"/>
      <c r="W249" s="234"/>
      <c r="X249" s="234"/>
      <c r="Y249" s="234"/>
      <c r="Z249" s="234"/>
      <c r="AA249" s="234"/>
      <c r="AB249" s="234"/>
      <c r="AC249" s="234"/>
      <c r="AD249" s="234"/>
      <c r="AE249" s="234"/>
      <c r="AF249" s="234"/>
      <c r="AG249" s="234"/>
      <c r="AH249" s="234"/>
      <c r="AI249" s="234"/>
      <c r="AJ249" s="234"/>
      <c r="AK249" s="234"/>
      <c r="AL249" s="234"/>
      <c r="AM249" s="234"/>
      <c r="AN249" s="234"/>
      <c r="AO249" s="234"/>
      <c r="AP249" s="234"/>
      <c r="AQ249" s="234"/>
      <c r="AR249" s="234"/>
      <c r="AS249" s="234"/>
      <c r="AT249" s="234"/>
      <c r="AU249" s="234"/>
      <c r="AV249" s="234"/>
      <c r="AW249" s="234"/>
      <c r="AX249" s="234"/>
      <c r="AY249" s="234"/>
      <c r="AZ249" s="234"/>
      <c r="BA249" s="234"/>
      <c r="BB249" s="234"/>
      <c r="BC249" s="234"/>
      <c r="BD249" s="234"/>
      <c r="BE249" s="234"/>
      <c r="BF249" s="234"/>
      <c r="BG249" s="234"/>
      <c r="BH249" s="234"/>
      <c r="BI249" s="234"/>
      <c r="BJ249" s="234"/>
      <c r="BK249" s="234"/>
      <c r="BL249" s="234"/>
      <c r="BM249" s="234"/>
      <c r="BN249" s="234"/>
      <c r="BO249" s="234"/>
      <c r="BP249" s="234"/>
      <c r="BQ249" s="234"/>
      <c r="BR249" s="234"/>
      <c r="BS249" s="234"/>
      <c r="BT249" s="234"/>
      <c r="BU249" s="234"/>
      <c r="BV249" s="234"/>
      <c r="BW249" s="234"/>
      <c r="BX249" s="234"/>
      <c r="BY249" s="234"/>
      <c r="BZ249" s="234"/>
      <c r="CA249" s="234"/>
      <c r="CB249" s="234"/>
      <c r="CC249" s="234"/>
      <c r="CD249" s="234"/>
      <c r="CE249" s="234"/>
      <c r="CF249" s="234"/>
      <c r="CG249" s="234"/>
      <c r="CH249" s="234"/>
      <c r="CI249" s="234"/>
      <c r="CJ249" s="234"/>
      <c r="CK249" s="234"/>
      <c r="CL249" s="234"/>
      <c r="CM249" s="234"/>
      <c r="CN249" s="234"/>
      <c r="CO249" s="234"/>
      <c r="CP249" s="234"/>
      <c r="CQ249" s="234"/>
      <c r="CR249" s="234"/>
      <c r="CS249" s="234"/>
      <c r="CT249" s="234"/>
      <c r="CU249" s="234"/>
      <c r="CV249" s="234"/>
      <c r="CW249" s="234"/>
      <c r="CX249" s="234"/>
      <c r="CY249" s="234"/>
      <c r="CZ249" s="234"/>
      <c r="DA249" s="234"/>
      <c r="DB249" s="234"/>
      <c r="DC249" s="234"/>
      <c r="DD249" s="234"/>
      <c r="DE249" s="234"/>
      <c r="DF249" s="234"/>
      <c r="DG249" s="234"/>
      <c r="DH249" s="234"/>
      <c r="DI249" s="234"/>
      <c r="DJ249" s="234"/>
      <c r="DK249" s="234"/>
      <c r="DL249" s="234"/>
      <c r="DM249" s="234"/>
      <c r="DN249" s="234"/>
      <c r="DO249" s="234"/>
      <c r="DP249" s="234"/>
      <c r="DQ249" s="234"/>
      <c r="DR249" s="234"/>
      <c r="DS249" s="234"/>
      <c r="DT249" s="234"/>
      <c r="DU249" s="234"/>
      <c r="DV249" s="234"/>
      <c r="DW249" s="234"/>
      <c r="DX249" s="234"/>
      <c r="DY249" s="234"/>
      <c r="DZ249" s="234"/>
      <c r="EA249" s="234"/>
    </row>
    <row r="250" spans="1:131" s="235" customFormat="1" ht="12.9">
      <c r="A250" s="236"/>
      <c r="B250" s="237"/>
      <c r="C250" s="238"/>
      <c r="D250" s="238"/>
      <c r="E250" s="238"/>
      <c r="F250" s="238"/>
      <c r="G250" s="236"/>
      <c r="H250" s="236"/>
      <c r="I250" s="236"/>
      <c r="J250" s="238"/>
      <c r="K250" s="238"/>
      <c r="L250" s="238"/>
      <c r="M250" s="234"/>
      <c r="N250" s="234"/>
      <c r="O250" s="234"/>
      <c r="P250" s="234"/>
      <c r="Q250" s="234"/>
      <c r="R250" s="234"/>
      <c r="S250" s="234"/>
      <c r="T250" s="234"/>
      <c r="U250" s="234"/>
      <c r="V250" s="234"/>
      <c r="W250" s="234"/>
      <c r="X250" s="234"/>
      <c r="Y250" s="234"/>
      <c r="Z250" s="234"/>
      <c r="AA250" s="234"/>
      <c r="AB250" s="234"/>
      <c r="AC250" s="234"/>
      <c r="AD250" s="234"/>
      <c r="AE250" s="234"/>
      <c r="AF250" s="234"/>
      <c r="AG250" s="234"/>
      <c r="AH250" s="234"/>
      <c r="AI250" s="234"/>
      <c r="AJ250" s="234"/>
      <c r="AK250" s="234"/>
      <c r="AL250" s="234"/>
      <c r="AM250" s="234"/>
      <c r="AN250" s="234"/>
      <c r="AO250" s="234"/>
      <c r="AP250" s="234"/>
      <c r="AQ250" s="234"/>
      <c r="AR250" s="234"/>
      <c r="AS250" s="234"/>
      <c r="AT250" s="234"/>
      <c r="AU250" s="234"/>
      <c r="AV250" s="234"/>
      <c r="AW250" s="234"/>
      <c r="AX250" s="234"/>
      <c r="AY250" s="234"/>
      <c r="AZ250" s="234"/>
      <c r="BA250" s="234"/>
      <c r="BB250" s="234"/>
      <c r="BC250" s="234"/>
      <c r="BD250" s="234"/>
      <c r="BE250" s="234"/>
      <c r="BF250" s="234"/>
      <c r="BG250" s="234"/>
      <c r="BH250" s="234"/>
      <c r="BI250" s="234"/>
      <c r="BJ250" s="234"/>
      <c r="BK250" s="234"/>
      <c r="BL250" s="234"/>
      <c r="BM250" s="234"/>
      <c r="BN250" s="234"/>
      <c r="BO250" s="234"/>
      <c r="BP250" s="234"/>
      <c r="BQ250" s="234"/>
      <c r="BR250" s="234"/>
      <c r="BS250" s="234"/>
      <c r="BT250" s="234"/>
      <c r="BU250" s="234"/>
      <c r="BV250" s="234"/>
      <c r="BW250" s="234"/>
      <c r="BX250" s="234"/>
      <c r="BY250" s="234"/>
      <c r="BZ250" s="234"/>
      <c r="CA250" s="234"/>
      <c r="CB250" s="234"/>
      <c r="CC250" s="234"/>
      <c r="CD250" s="234"/>
      <c r="CE250" s="234"/>
      <c r="CF250" s="234"/>
      <c r="CG250" s="234"/>
      <c r="CH250" s="234"/>
      <c r="CI250" s="234"/>
      <c r="CJ250" s="234"/>
      <c r="CK250" s="234"/>
      <c r="CL250" s="234"/>
      <c r="CM250" s="234"/>
      <c r="CN250" s="234"/>
      <c r="CO250" s="234"/>
      <c r="CP250" s="234"/>
      <c r="CQ250" s="234"/>
      <c r="CR250" s="234"/>
      <c r="CS250" s="234"/>
      <c r="CT250" s="234"/>
      <c r="CU250" s="234"/>
      <c r="CV250" s="234"/>
      <c r="CW250" s="234"/>
      <c r="CX250" s="234"/>
      <c r="CY250" s="234"/>
      <c r="CZ250" s="234"/>
      <c r="DA250" s="234"/>
      <c r="DB250" s="234"/>
      <c r="DC250" s="234"/>
      <c r="DD250" s="234"/>
      <c r="DE250" s="234"/>
      <c r="DF250" s="234"/>
      <c r="DG250" s="234"/>
      <c r="DH250" s="234"/>
      <c r="DI250" s="234"/>
      <c r="DJ250" s="234"/>
      <c r="DK250" s="234"/>
      <c r="DL250" s="234"/>
      <c r="DM250" s="234"/>
      <c r="DN250" s="234"/>
      <c r="DO250" s="234"/>
      <c r="DP250" s="234"/>
      <c r="DQ250" s="234"/>
      <c r="DR250" s="234"/>
      <c r="DS250" s="234"/>
      <c r="DT250" s="234"/>
      <c r="DU250" s="234"/>
      <c r="DV250" s="234"/>
      <c r="DW250" s="234"/>
      <c r="DX250" s="234"/>
      <c r="DY250" s="234"/>
      <c r="DZ250" s="234"/>
      <c r="EA250" s="234"/>
    </row>
    <row r="251" spans="1:131" s="235" customFormat="1" ht="12.9">
      <c r="A251" s="236"/>
      <c r="B251" s="237"/>
      <c r="C251" s="238"/>
      <c r="D251" s="238"/>
      <c r="E251" s="238"/>
      <c r="F251" s="238"/>
      <c r="G251" s="236"/>
      <c r="H251" s="236"/>
      <c r="I251" s="236"/>
      <c r="J251" s="238"/>
      <c r="K251" s="238"/>
      <c r="L251" s="238"/>
      <c r="M251" s="234"/>
      <c r="N251" s="234"/>
      <c r="O251" s="234"/>
      <c r="P251" s="234"/>
      <c r="Q251" s="234"/>
      <c r="R251" s="234"/>
      <c r="S251" s="234"/>
      <c r="T251" s="234"/>
      <c r="U251" s="234"/>
      <c r="V251" s="234"/>
      <c r="W251" s="234"/>
      <c r="X251" s="234"/>
      <c r="Y251" s="234"/>
      <c r="Z251" s="234"/>
      <c r="AA251" s="234"/>
      <c r="AB251" s="234"/>
      <c r="AC251" s="234"/>
      <c r="AD251" s="234"/>
      <c r="AE251" s="234"/>
      <c r="AF251" s="234"/>
      <c r="AG251" s="234"/>
      <c r="AH251" s="234"/>
      <c r="AI251" s="234"/>
      <c r="AJ251" s="234"/>
      <c r="AK251" s="234"/>
      <c r="AL251" s="234"/>
      <c r="AM251" s="234"/>
      <c r="AN251" s="234"/>
      <c r="AO251" s="234"/>
      <c r="AP251" s="234"/>
      <c r="AQ251" s="234"/>
      <c r="AR251" s="234"/>
      <c r="AS251" s="234"/>
      <c r="AT251" s="234"/>
      <c r="AU251" s="234"/>
      <c r="AV251" s="234"/>
      <c r="AW251" s="234"/>
      <c r="AX251" s="234"/>
      <c r="AY251" s="234"/>
      <c r="AZ251" s="234"/>
      <c r="BA251" s="234"/>
      <c r="BB251" s="234"/>
      <c r="BC251" s="234"/>
      <c r="BD251" s="234"/>
      <c r="BE251" s="234"/>
      <c r="BF251" s="234"/>
      <c r="BG251" s="234"/>
      <c r="BH251" s="234"/>
      <c r="BI251" s="234"/>
      <c r="BJ251" s="234"/>
      <c r="BK251" s="234"/>
      <c r="BL251" s="234"/>
      <c r="BM251" s="234"/>
      <c r="BN251" s="234"/>
      <c r="BO251" s="234"/>
      <c r="BP251" s="234"/>
      <c r="BQ251" s="234"/>
      <c r="BR251" s="234"/>
      <c r="BS251" s="234"/>
      <c r="BT251" s="234"/>
      <c r="BU251" s="234"/>
      <c r="BV251" s="234"/>
      <c r="BW251" s="234"/>
      <c r="BX251" s="234"/>
      <c r="BY251" s="234"/>
      <c r="BZ251" s="234"/>
      <c r="CA251" s="234"/>
      <c r="CB251" s="234"/>
      <c r="CC251" s="234"/>
      <c r="CD251" s="234"/>
      <c r="CE251" s="234"/>
      <c r="CF251" s="234"/>
      <c r="CG251" s="234"/>
      <c r="CH251" s="234"/>
      <c r="CI251" s="234"/>
      <c r="CJ251" s="234"/>
      <c r="CK251" s="234"/>
      <c r="CL251" s="234"/>
      <c r="CM251" s="234"/>
      <c r="CN251" s="234"/>
      <c r="CO251" s="234"/>
      <c r="CP251" s="234"/>
      <c r="CQ251" s="234"/>
      <c r="CR251" s="234"/>
      <c r="CS251" s="234"/>
      <c r="CT251" s="234"/>
      <c r="CU251" s="234"/>
      <c r="CV251" s="234"/>
      <c r="CW251" s="234"/>
      <c r="CX251" s="234"/>
      <c r="CY251" s="234"/>
      <c r="CZ251" s="234"/>
      <c r="DA251" s="234"/>
      <c r="DB251" s="234"/>
      <c r="DC251" s="234"/>
      <c r="DD251" s="234"/>
      <c r="DE251" s="234"/>
      <c r="DF251" s="234"/>
      <c r="DG251" s="234"/>
      <c r="DH251" s="234"/>
      <c r="DI251" s="234"/>
      <c r="DJ251" s="234"/>
      <c r="DK251" s="234"/>
      <c r="DL251" s="234"/>
      <c r="DM251" s="234"/>
      <c r="DN251" s="234"/>
      <c r="DO251" s="234"/>
      <c r="DP251" s="234"/>
      <c r="DQ251" s="234"/>
      <c r="DR251" s="234"/>
      <c r="DS251" s="234"/>
      <c r="DT251" s="234"/>
      <c r="DU251" s="234"/>
      <c r="DV251" s="234"/>
      <c r="DW251" s="234"/>
      <c r="DX251" s="234"/>
      <c r="DY251" s="234"/>
      <c r="DZ251" s="234"/>
      <c r="EA251" s="234"/>
    </row>
    <row r="252" spans="1:131" s="235" customFormat="1" ht="12.9">
      <c r="A252" s="236"/>
      <c r="B252" s="237"/>
      <c r="C252" s="238"/>
      <c r="D252" s="238"/>
      <c r="E252" s="238"/>
      <c r="F252" s="238"/>
      <c r="G252" s="236"/>
      <c r="H252" s="236"/>
      <c r="I252" s="236"/>
      <c r="J252" s="238"/>
      <c r="K252" s="238"/>
      <c r="L252" s="238"/>
      <c r="M252" s="234"/>
      <c r="N252" s="234"/>
      <c r="O252" s="234"/>
      <c r="P252" s="234"/>
      <c r="Q252" s="234"/>
      <c r="R252" s="234"/>
      <c r="S252" s="234"/>
      <c r="T252" s="234"/>
      <c r="U252" s="234"/>
      <c r="V252" s="234"/>
      <c r="W252" s="234"/>
      <c r="X252" s="234"/>
      <c r="Y252" s="234"/>
      <c r="Z252" s="234"/>
      <c r="AA252" s="234"/>
      <c r="AB252" s="234"/>
      <c r="AC252" s="234"/>
      <c r="AD252" s="234"/>
      <c r="AE252" s="234"/>
      <c r="AF252" s="234"/>
      <c r="AG252" s="234"/>
      <c r="AH252" s="234"/>
      <c r="AI252" s="234"/>
      <c r="AJ252" s="234"/>
      <c r="AK252" s="234"/>
      <c r="AL252" s="234"/>
      <c r="AM252" s="234"/>
      <c r="AN252" s="234"/>
      <c r="AO252" s="234"/>
      <c r="AP252" s="234"/>
      <c r="AQ252" s="234"/>
      <c r="AR252" s="234"/>
      <c r="AS252" s="234"/>
      <c r="AT252" s="234"/>
      <c r="AU252" s="234"/>
      <c r="AV252" s="234"/>
      <c r="AW252" s="234"/>
      <c r="AX252" s="234"/>
      <c r="AY252" s="234"/>
      <c r="AZ252" s="234"/>
      <c r="BA252" s="234"/>
      <c r="BB252" s="234"/>
      <c r="BC252" s="234"/>
      <c r="BD252" s="234"/>
      <c r="BE252" s="234"/>
      <c r="BF252" s="234"/>
      <c r="BG252" s="234"/>
      <c r="BH252" s="234"/>
      <c r="BI252" s="234"/>
      <c r="BJ252" s="234"/>
      <c r="BK252" s="234"/>
      <c r="BL252" s="234"/>
      <c r="BM252" s="234"/>
      <c r="BN252" s="234"/>
      <c r="BO252" s="234"/>
      <c r="BP252" s="234"/>
      <c r="BQ252" s="234"/>
      <c r="BR252" s="234"/>
      <c r="BS252" s="234"/>
      <c r="BT252" s="234"/>
      <c r="BU252" s="234"/>
      <c r="BV252" s="234"/>
      <c r="BW252" s="234"/>
      <c r="BX252" s="234"/>
      <c r="BY252" s="234"/>
      <c r="BZ252" s="234"/>
      <c r="CA252" s="234"/>
      <c r="CB252" s="234"/>
      <c r="CC252" s="234"/>
      <c r="CD252" s="234"/>
      <c r="CE252" s="234"/>
      <c r="CF252" s="234"/>
      <c r="CG252" s="234"/>
      <c r="CH252" s="234"/>
      <c r="CI252" s="234"/>
      <c r="CJ252" s="234"/>
      <c r="CK252" s="234"/>
      <c r="CL252" s="234"/>
      <c r="CM252" s="234"/>
      <c r="CN252" s="234"/>
      <c r="CO252" s="234"/>
      <c r="CP252" s="234"/>
      <c r="CQ252" s="234"/>
      <c r="CR252" s="234"/>
      <c r="CS252" s="234"/>
      <c r="CT252" s="234"/>
      <c r="CU252" s="234"/>
      <c r="CV252" s="234"/>
      <c r="CW252" s="234"/>
      <c r="CX252" s="234"/>
      <c r="CY252" s="234"/>
      <c r="CZ252" s="234"/>
      <c r="DA252" s="234"/>
      <c r="DB252" s="234"/>
      <c r="DC252" s="234"/>
      <c r="DD252" s="234"/>
      <c r="DE252" s="234"/>
      <c r="DF252" s="234"/>
      <c r="DG252" s="234"/>
      <c r="DH252" s="234"/>
      <c r="DI252" s="234"/>
      <c r="DJ252" s="234"/>
      <c r="DK252" s="234"/>
      <c r="DL252" s="234"/>
      <c r="DM252" s="234"/>
      <c r="DN252" s="234"/>
      <c r="DO252" s="234"/>
      <c r="DP252" s="234"/>
      <c r="DQ252" s="234"/>
      <c r="DR252" s="234"/>
      <c r="DS252" s="234"/>
      <c r="DT252" s="234"/>
      <c r="DU252" s="234"/>
      <c r="DV252" s="234"/>
      <c r="DW252" s="234"/>
      <c r="DX252" s="234"/>
      <c r="DY252" s="234"/>
      <c r="DZ252" s="234"/>
      <c r="EA252" s="234"/>
    </row>
    <row r="253" spans="1:131" s="235" customFormat="1" ht="12.9">
      <c r="A253" s="236"/>
      <c r="B253" s="237"/>
      <c r="C253" s="238"/>
      <c r="D253" s="238"/>
      <c r="E253" s="238"/>
      <c r="F253" s="238"/>
      <c r="G253" s="236"/>
      <c r="H253" s="236"/>
      <c r="I253" s="236"/>
      <c r="J253" s="238"/>
      <c r="K253" s="238"/>
      <c r="L253" s="238"/>
      <c r="M253" s="234"/>
      <c r="N253" s="234"/>
      <c r="O253" s="234"/>
      <c r="P253" s="234"/>
      <c r="Q253" s="234"/>
      <c r="R253" s="234"/>
      <c r="S253" s="234"/>
      <c r="T253" s="234"/>
      <c r="U253" s="234"/>
      <c r="V253" s="234"/>
      <c r="W253" s="234"/>
      <c r="X253" s="234"/>
      <c r="Y253" s="234"/>
      <c r="Z253" s="234"/>
      <c r="AA253" s="234"/>
      <c r="AB253" s="234"/>
      <c r="AC253" s="234"/>
      <c r="AD253" s="234"/>
      <c r="AE253" s="234"/>
      <c r="AF253" s="234"/>
      <c r="AG253" s="234"/>
      <c r="AH253" s="234"/>
      <c r="AI253" s="234"/>
      <c r="AJ253" s="234"/>
      <c r="AK253" s="234"/>
      <c r="AL253" s="234"/>
      <c r="AM253" s="234"/>
      <c r="AN253" s="234"/>
      <c r="AO253" s="234"/>
      <c r="AP253" s="234"/>
      <c r="AQ253" s="234"/>
      <c r="AR253" s="234"/>
      <c r="AS253" s="234"/>
      <c r="AT253" s="234"/>
      <c r="AU253" s="234"/>
      <c r="AV253" s="234"/>
      <c r="AW253" s="234"/>
      <c r="AX253" s="234"/>
      <c r="AY253" s="234"/>
      <c r="AZ253" s="234"/>
      <c r="BA253" s="234"/>
      <c r="BB253" s="234"/>
      <c r="BC253" s="234"/>
      <c r="BD253" s="234"/>
      <c r="BE253" s="234"/>
      <c r="BF253" s="234"/>
      <c r="BG253" s="234"/>
      <c r="BH253" s="234"/>
      <c r="BI253" s="234"/>
      <c r="BJ253" s="234"/>
      <c r="BK253" s="234"/>
      <c r="BL253" s="234"/>
      <c r="BM253" s="234"/>
      <c r="BN253" s="234"/>
      <c r="BO253" s="234"/>
      <c r="BP253" s="234"/>
      <c r="BQ253" s="234"/>
      <c r="BR253" s="234"/>
      <c r="BS253" s="234"/>
      <c r="BT253" s="234"/>
      <c r="BU253" s="234"/>
      <c r="BV253" s="234"/>
      <c r="BW253" s="234"/>
      <c r="BX253" s="234"/>
      <c r="BY253" s="234"/>
      <c r="BZ253" s="234"/>
      <c r="CA253" s="234"/>
      <c r="CB253" s="234"/>
      <c r="CC253" s="234"/>
      <c r="CD253" s="234"/>
      <c r="CE253" s="234"/>
      <c r="CF253" s="234"/>
      <c r="CG253" s="234"/>
      <c r="CH253" s="234"/>
      <c r="CI253" s="234"/>
      <c r="CJ253" s="234"/>
      <c r="CK253" s="234"/>
      <c r="CL253" s="234"/>
      <c r="CM253" s="234"/>
      <c r="CN253" s="234"/>
      <c r="CO253" s="234"/>
      <c r="CP253" s="234"/>
      <c r="CQ253" s="234"/>
      <c r="CR253" s="234"/>
      <c r="CS253" s="234"/>
      <c r="CT253" s="234"/>
      <c r="CU253" s="234"/>
      <c r="CV253" s="234"/>
      <c r="CW253" s="234"/>
      <c r="CX253" s="234"/>
      <c r="CY253" s="234"/>
      <c r="CZ253" s="234"/>
      <c r="DA253" s="234"/>
      <c r="DB253" s="234"/>
      <c r="DC253" s="234"/>
      <c r="DD253" s="234"/>
      <c r="DE253" s="234"/>
      <c r="DF253" s="234"/>
      <c r="DG253" s="234"/>
      <c r="DH253" s="234"/>
      <c r="DI253" s="234"/>
      <c r="DJ253" s="234"/>
      <c r="DK253" s="234"/>
      <c r="DL253" s="234"/>
      <c r="DM253" s="234"/>
      <c r="DN253" s="234"/>
      <c r="DO253" s="234"/>
      <c r="DP253" s="234"/>
      <c r="DQ253" s="234"/>
      <c r="DR253" s="234"/>
      <c r="DS253" s="234"/>
      <c r="DT253" s="234"/>
      <c r="DU253" s="234"/>
      <c r="DV253" s="234"/>
      <c r="DW253" s="234"/>
      <c r="DX253" s="234"/>
      <c r="DY253" s="234"/>
      <c r="DZ253" s="234"/>
      <c r="EA253" s="234"/>
    </row>
    <row r="254" spans="1:131" s="235" customFormat="1" ht="12.9">
      <c r="A254" s="236"/>
      <c r="B254" s="237"/>
      <c r="C254" s="238"/>
      <c r="D254" s="238"/>
      <c r="E254" s="238"/>
      <c r="F254" s="238"/>
      <c r="G254" s="236"/>
      <c r="H254" s="236"/>
      <c r="I254" s="236"/>
      <c r="J254" s="238"/>
      <c r="K254" s="238"/>
      <c r="L254" s="238"/>
      <c r="M254" s="234"/>
      <c r="N254" s="234"/>
      <c r="O254" s="234"/>
      <c r="P254" s="234"/>
      <c r="Q254" s="234"/>
      <c r="R254" s="234"/>
      <c r="S254" s="234"/>
      <c r="T254" s="234"/>
      <c r="U254" s="234"/>
      <c r="V254" s="234"/>
      <c r="W254" s="234"/>
      <c r="X254" s="234"/>
      <c r="Y254" s="234"/>
      <c r="Z254" s="234"/>
      <c r="AA254" s="234"/>
      <c r="AB254" s="234"/>
      <c r="AC254" s="234"/>
      <c r="AD254" s="234"/>
      <c r="AE254" s="234"/>
      <c r="AF254" s="234"/>
      <c r="AG254" s="234"/>
      <c r="AH254" s="234"/>
      <c r="AI254" s="234"/>
      <c r="AJ254" s="234"/>
      <c r="AK254" s="234"/>
      <c r="AL254" s="234"/>
      <c r="AM254" s="234"/>
      <c r="AN254" s="234"/>
      <c r="AO254" s="234"/>
      <c r="AP254" s="234"/>
      <c r="AQ254" s="234"/>
      <c r="AR254" s="234"/>
      <c r="AS254" s="234"/>
      <c r="AT254" s="234"/>
      <c r="AU254" s="234"/>
      <c r="AV254" s="234"/>
      <c r="AW254" s="234"/>
      <c r="AX254" s="234"/>
      <c r="AY254" s="234"/>
      <c r="AZ254" s="234"/>
      <c r="BA254" s="234"/>
      <c r="BB254" s="234"/>
      <c r="BC254" s="234"/>
      <c r="BD254" s="234"/>
      <c r="BE254" s="234"/>
      <c r="BF254" s="234"/>
      <c r="BG254" s="234"/>
      <c r="BH254" s="234"/>
      <c r="BI254" s="234"/>
      <c r="BJ254" s="234"/>
      <c r="BK254" s="234"/>
      <c r="BL254" s="234"/>
      <c r="BM254" s="234"/>
      <c r="BN254" s="234"/>
      <c r="BO254" s="234"/>
      <c r="BP254" s="234"/>
      <c r="BQ254" s="234"/>
      <c r="BR254" s="234"/>
      <c r="BS254" s="234"/>
      <c r="BT254" s="234"/>
      <c r="BU254" s="234"/>
      <c r="BV254" s="234"/>
      <c r="BW254" s="234"/>
      <c r="BX254" s="234"/>
      <c r="BY254" s="234"/>
      <c r="BZ254" s="234"/>
      <c r="CA254" s="234"/>
      <c r="CB254" s="234"/>
      <c r="CC254" s="234"/>
      <c r="CD254" s="234"/>
      <c r="CE254" s="234"/>
      <c r="CF254" s="234"/>
      <c r="CG254" s="234"/>
      <c r="CH254" s="234"/>
      <c r="CI254" s="234"/>
      <c r="CJ254" s="234"/>
      <c r="CK254" s="234"/>
      <c r="CL254" s="234"/>
      <c r="CM254" s="234"/>
      <c r="CN254" s="234"/>
      <c r="CO254" s="234"/>
      <c r="CP254" s="234"/>
      <c r="CQ254" s="234"/>
      <c r="CR254" s="234"/>
      <c r="CS254" s="234"/>
      <c r="CT254" s="234"/>
      <c r="CU254" s="234"/>
      <c r="CV254" s="234"/>
      <c r="CW254" s="234"/>
      <c r="CX254" s="234"/>
      <c r="CY254" s="234"/>
      <c r="CZ254" s="234"/>
      <c r="DA254" s="234"/>
      <c r="DB254" s="234"/>
      <c r="DC254" s="234"/>
      <c r="DD254" s="234"/>
      <c r="DE254" s="234"/>
      <c r="DF254" s="234"/>
      <c r="DG254" s="234"/>
      <c r="DH254" s="234"/>
      <c r="DI254" s="234"/>
      <c r="DJ254" s="234"/>
      <c r="DK254" s="234"/>
      <c r="DL254" s="234"/>
      <c r="DM254" s="234"/>
      <c r="DN254" s="234"/>
      <c r="DO254" s="234"/>
      <c r="DP254" s="234"/>
      <c r="DQ254" s="234"/>
      <c r="DR254" s="234"/>
      <c r="DS254" s="234"/>
      <c r="DT254" s="234"/>
      <c r="DU254" s="234"/>
      <c r="DV254" s="234"/>
      <c r="DW254" s="234"/>
      <c r="DX254" s="234"/>
      <c r="DY254" s="234"/>
      <c r="DZ254" s="234"/>
      <c r="EA254" s="234"/>
    </row>
    <row r="255" spans="1:131" s="235" customFormat="1" ht="12.9">
      <c r="A255" s="236"/>
      <c r="B255" s="237"/>
      <c r="C255" s="238"/>
      <c r="D255" s="238"/>
      <c r="E255" s="238"/>
      <c r="F255" s="238"/>
      <c r="G255" s="236"/>
      <c r="H255" s="236"/>
      <c r="I255" s="236"/>
      <c r="J255" s="238"/>
      <c r="K255" s="238"/>
      <c r="L255" s="238"/>
      <c r="M255" s="234"/>
      <c r="N255" s="234"/>
      <c r="O255" s="234"/>
      <c r="P255" s="234"/>
      <c r="Q255" s="234"/>
      <c r="R255" s="234"/>
      <c r="S255" s="234"/>
      <c r="T255" s="234"/>
      <c r="U255" s="234"/>
      <c r="V255" s="234"/>
      <c r="W255" s="234"/>
      <c r="X255" s="234"/>
      <c r="Y255" s="234"/>
      <c r="Z255" s="234"/>
      <c r="AA255" s="234"/>
      <c r="AB255" s="234"/>
      <c r="AC255" s="234"/>
      <c r="AD255" s="234"/>
      <c r="AE255" s="234"/>
      <c r="AF255" s="234"/>
      <c r="AG255" s="234"/>
      <c r="AH255" s="234"/>
      <c r="AI255" s="234"/>
      <c r="AJ255" s="234"/>
      <c r="AK255" s="234"/>
      <c r="AL255" s="234"/>
      <c r="AM255" s="234"/>
      <c r="AN255" s="234"/>
      <c r="AO255" s="234"/>
      <c r="AP255" s="234"/>
      <c r="AQ255" s="234"/>
      <c r="AR255" s="234"/>
      <c r="AS255" s="234"/>
      <c r="AT255" s="234"/>
      <c r="AU255" s="234"/>
      <c r="AV255" s="234"/>
      <c r="AW255" s="234"/>
      <c r="AX255" s="234"/>
      <c r="AY255" s="234"/>
      <c r="AZ255" s="234"/>
      <c r="BA255" s="234"/>
      <c r="BB255" s="234"/>
      <c r="BC255" s="234"/>
      <c r="BD255" s="234"/>
      <c r="BE255" s="234"/>
      <c r="BF255" s="234"/>
      <c r="BG255" s="234"/>
      <c r="BH255" s="234"/>
      <c r="BI255" s="234"/>
      <c r="BJ255" s="234"/>
      <c r="BK255" s="234"/>
      <c r="BL255" s="234"/>
      <c r="BM255" s="234"/>
      <c r="BN255" s="234"/>
      <c r="BO255" s="234"/>
      <c r="BP255" s="234"/>
      <c r="BQ255" s="234"/>
      <c r="BR255" s="234"/>
      <c r="BS255" s="234"/>
      <c r="BT255" s="234"/>
      <c r="BU255" s="234"/>
      <c r="BV255" s="234"/>
      <c r="BW255" s="234"/>
      <c r="BX255" s="234"/>
      <c r="BY255" s="234"/>
      <c r="BZ255" s="234"/>
      <c r="CA255" s="234"/>
      <c r="CB255" s="234"/>
      <c r="CC255" s="234"/>
      <c r="CD255" s="234"/>
      <c r="CE255" s="234"/>
      <c r="CF255" s="234"/>
      <c r="CG255" s="234"/>
      <c r="CH255" s="234"/>
      <c r="CI255" s="234"/>
      <c r="CJ255" s="234"/>
      <c r="CK255" s="234"/>
      <c r="CL255" s="234"/>
      <c r="CM255" s="234"/>
      <c r="CN255" s="234"/>
      <c r="CO255" s="234"/>
      <c r="CP255" s="234"/>
      <c r="CQ255" s="234"/>
      <c r="CR255" s="234"/>
      <c r="CS255" s="234"/>
      <c r="CT255" s="234"/>
      <c r="CU255" s="234"/>
      <c r="CV255" s="234"/>
      <c r="CW255" s="234"/>
      <c r="CX255" s="234"/>
      <c r="CY255" s="234"/>
      <c r="CZ255" s="234"/>
      <c r="DA255" s="234"/>
      <c r="DB255" s="234"/>
      <c r="DC255" s="234"/>
      <c r="DD255" s="234"/>
      <c r="DE255" s="234"/>
      <c r="DF255" s="234"/>
      <c r="DG255" s="234"/>
      <c r="DH255" s="234"/>
      <c r="DI255" s="234"/>
      <c r="DJ255" s="234"/>
      <c r="DK255" s="234"/>
      <c r="DL255" s="234"/>
      <c r="DM255" s="234"/>
      <c r="DN255" s="234"/>
      <c r="DO255" s="234"/>
      <c r="DP255" s="234"/>
      <c r="DQ255" s="234"/>
      <c r="DR255" s="234"/>
      <c r="DS255" s="234"/>
      <c r="DT255" s="234"/>
      <c r="DU255" s="234"/>
      <c r="DV255" s="234"/>
      <c r="DW255" s="234"/>
      <c r="DX255" s="234"/>
      <c r="DY255" s="234"/>
      <c r="DZ255" s="234"/>
      <c r="EA255" s="234"/>
    </row>
    <row r="256" spans="1:131" s="235" customFormat="1" ht="12.9">
      <c r="A256" s="236"/>
      <c r="B256" s="237"/>
      <c r="C256" s="238"/>
      <c r="D256" s="238"/>
      <c r="E256" s="238"/>
      <c r="F256" s="238"/>
      <c r="G256" s="236"/>
      <c r="H256" s="236"/>
      <c r="I256" s="236"/>
      <c r="J256" s="238"/>
      <c r="K256" s="238"/>
      <c r="L256" s="238"/>
      <c r="M256" s="234"/>
      <c r="N256" s="234"/>
      <c r="O256" s="234"/>
      <c r="P256" s="234"/>
      <c r="Q256" s="234"/>
      <c r="R256" s="234"/>
      <c r="S256" s="234"/>
      <c r="T256" s="234"/>
      <c r="U256" s="234"/>
      <c r="V256" s="234"/>
      <c r="W256" s="234"/>
      <c r="X256" s="234"/>
      <c r="Y256" s="234"/>
      <c r="Z256" s="234"/>
      <c r="AA256" s="234"/>
      <c r="AB256" s="234"/>
      <c r="AC256" s="234"/>
      <c r="AD256" s="234"/>
      <c r="AE256" s="234"/>
      <c r="AF256" s="234"/>
      <c r="AG256" s="234"/>
      <c r="AH256" s="234"/>
      <c r="AI256" s="234"/>
      <c r="AJ256" s="234"/>
      <c r="AK256" s="234"/>
      <c r="AL256" s="234"/>
      <c r="AM256" s="234"/>
      <c r="AN256" s="234"/>
      <c r="AO256" s="234"/>
      <c r="AP256" s="234"/>
      <c r="AQ256" s="234"/>
      <c r="AR256" s="234"/>
      <c r="AS256" s="234"/>
      <c r="AT256" s="234"/>
      <c r="AU256" s="234"/>
      <c r="AV256" s="234"/>
      <c r="AW256" s="234"/>
      <c r="AX256" s="234"/>
      <c r="AY256" s="234"/>
      <c r="AZ256" s="234"/>
      <c r="BA256" s="234"/>
      <c r="BB256" s="234"/>
      <c r="BC256" s="234"/>
      <c r="BD256" s="234"/>
      <c r="BE256" s="234"/>
      <c r="BF256" s="234"/>
      <c r="BG256" s="234"/>
      <c r="BH256" s="234"/>
      <c r="BI256" s="234"/>
      <c r="BJ256" s="234"/>
      <c r="BK256" s="234"/>
      <c r="BL256" s="234"/>
      <c r="BM256" s="234"/>
      <c r="BN256" s="234"/>
      <c r="BO256" s="234"/>
      <c r="BP256" s="234"/>
      <c r="BQ256" s="234"/>
      <c r="BR256" s="234"/>
      <c r="BS256" s="234"/>
      <c r="BT256" s="234"/>
      <c r="BU256" s="234"/>
      <c r="BV256" s="234"/>
      <c r="BW256" s="234"/>
      <c r="BX256" s="234"/>
      <c r="BY256" s="234"/>
      <c r="BZ256" s="234"/>
      <c r="CA256" s="234"/>
      <c r="CB256" s="234"/>
      <c r="CC256" s="234"/>
      <c r="CD256" s="234"/>
      <c r="CE256" s="234"/>
      <c r="CF256" s="234"/>
      <c r="CG256" s="234"/>
      <c r="CH256" s="234"/>
      <c r="CI256" s="234"/>
      <c r="CJ256" s="234"/>
      <c r="CK256" s="234"/>
      <c r="CL256" s="234"/>
      <c r="CM256" s="234"/>
      <c r="CN256" s="234"/>
      <c r="CO256" s="234"/>
      <c r="CP256" s="234"/>
      <c r="CQ256" s="234"/>
      <c r="CR256" s="234"/>
      <c r="CS256" s="234"/>
      <c r="CT256" s="234"/>
      <c r="CU256" s="234"/>
      <c r="CV256" s="234"/>
      <c r="CW256" s="234"/>
      <c r="CX256" s="234"/>
      <c r="CY256" s="234"/>
      <c r="CZ256" s="234"/>
      <c r="DA256" s="234"/>
      <c r="DB256" s="234"/>
      <c r="DC256" s="234"/>
      <c r="DD256" s="234"/>
      <c r="DE256" s="234"/>
      <c r="DF256" s="234"/>
      <c r="DG256" s="234"/>
      <c r="DH256" s="234"/>
      <c r="DI256" s="234"/>
      <c r="DJ256" s="234"/>
      <c r="DK256" s="234"/>
      <c r="DL256" s="234"/>
      <c r="DM256" s="234"/>
      <c r="DN256" s="234"/>
      <c r="DO256" s="234"/>
      <c r="DP256" s="234"/>
      <c r="DQ256" s="234"/>
      <c r="DR256" s="234"/>
      <c r="DS256" s="234"/>
      <c r="DT256" s="234"/>
      <c r="DU256" s="234"/>
      <c r="DV256" s="234"/>
      <c r="DW256" s="234"/>
      <c r="DX256" s="234"/>
      <c r="DY256" s="234"/>
      <c r="DZ256" s="234"/>
      <c r="EA256" s="234"/>
    </row>
    <row r="257" spans="1:131" s="235" customFormat="1" ht="12.9">
      <c r="A257" s="236"/>
      <c r="B257" s="237"/>
      <c r="C257" s="238"/>
      <c r="D257" s="238"/>
      <c r="E257" s="238"/>
      <c r="F257" s="238"/>
      <c r="G257" s="236"/>
      <c r="H257" s="236"/>
      <c r="I257" s="236"/>
      <c r="J257" s="238"/>
      <c r="K257" s="238"/>
      <c r="L257" s="238"/>
      <c r="M257" s="234"/>
      <c r="N257" s="234"/>
      <c r="O257" s="234"/>
      <c r="P257" s="234"/>
      <c r="Q257" s="234"/>
      <c r="R257" s="234"/>
      <c r="S257" s="234"/>
      <c r="T257" s="234"/>
      <c r="U257" s="234"/>
      <c r="V257" s="234"/>
      <c r="W257" s="234"/>
      <c r="X257" s="234"/>
      <c r="Y257" s="234"/>
      <c r="Z257" s="234"/>
      <c r="AA257" s="234"/>
      <c r="AB257" s="234"/>
      <c r="AC257" s="234"/>
      <c r="AD257" s="234"/>
      <c r="AE257" s="234"/>
      <c r="AF257" s="234"/>
      <c r="AG257" s="234"/>
      <c r="AH257" s="234"/>
      <c r="AI257" s="234"/>
      <c r="AJ257" s="234"/>
      <c r="AK257" s="234"/>
      <c r="AL257" s="234"/>
      <c r="AM257" s="234"/>
      <c r="AN257" s="234"/>
      <c r="AO257" s="234"/>
      <c r="AP257" s="234"/>
      <c r="AQ257" s="234"/>
      <c r="AR257" s="234"/>
      <c r="AS257" s="234"/>
      <c r="AT257" s="234"/>
      <c r="AU257" s="234"/>
      <c r="AV257" s="234"/>
      <c r="AW257" s="234"/>
      <c r="AX257" s="234"/>
      <c r="AY257" s="234"/>
      <c r="AZ257" s="234"/>
      <c r="BA257" s="234"/>
      <c r="BB257" s="234"/>
      <c r="BC257" s="234"/>
      <c r="BD257" s="234"/>
      <c r="BE257" s="234"/>
      <c r="BF257" s="234"/>
      <c r="BG257" s="234"/>
      <c r="BH257" s="234"/>
      <c r="BI257" s="234"/>
      <c r="BJ257" s="234"/>
      <c r="BK257" s="234"/>
      <c r="BL257" s="234"/>
      <c r="BM257" s="234"/>
      <c r="BN257" s="234"/>
      <c r="BO257" s="234"/>
      <c r="BP257" s="234"/>
      <c r="BQ257" s="234"/>
      <c r="BR257" s="234"/>
      <c r="BS257" s="234"/>
      <c r="BT257" s="234"/>
      <c r="BU257" s="234"/>
      <c r="BV257" s="234"/>
      <c r="BW257" s="234"/>
      <c r="BX257" s="234"/>
      <c r="BY257" s="234"/>
      <c r="BZ257" s="234"/>
      <c r="CA257" s="234"/>
      <c r="CB257" s="234"/>
      <c r="CC257" s="234"/>
      <c r="CD257" s="234"/>
      <c r="CE257" s="234"/>
      <c r="CF257" s="234"/>
      <c r="CG257" s="234"/>
      <c r="CH257" s="234"/>
      <c r="CI257" s="234"/>
      <c r="CJ257" s="234"/>
      <c r="CK257" s="234"/>
      <c r="CL257" s="234"/>
      <c r="CM257" s="234"/>
      <c r="CN257" s="234"/>
      <c r="CO257" s="234"/>
      <c r="CP257" s="234"/>
      <c r="CQ257" s="234"/>
      <c r="CR257" s="234"/>
      <c r="CS257" s="234"/>
      <c r="CT257" s="234"/>
      <c r="CU257" s="234"/>
      <c r="CV257" s="234"/>
      <c r="CW257" s="234"/>
      <c r="CX257" s="234"/>
      <c r="CY257" s="234"/>
      <c r="CZ257" s="234"/>
      <c r="DA257" s="234"/>
      <c r="DB257" s="234"/>
      <c r="DC257" s="234"/>
      <c r="DD257" s="234"/>
      <c r="DE257" s="234"/>
      <c r="DF257" s="234"/>
      <c r="DG257" s="234"/>
      <c r="DH257" s="234"/>
      <c r="DI257" s="234"/>
      <c r="DJ257" s="234"/>
      <c r="DK257" s="234"/>
      <c r="DL257" s="234"/>
      <c r="DM257" s="234"/>
      <c r="DN257" s="234"/>
      <c r="DO257" s="234"/>
      <c r="DP257" s="234"/>
      <c r="DQ257" s="234"/>
      <c r="DR257" s="234"/>
      <c r="DS257" s="234"/>
      <c r="DT257" s="234"/>
      <c r="DU257" s="234"/>
      <c r="DV257" s="234"/>
      <c r="DW257" s="234"/>
      <c r="DX257" s="234"/>
      <c r="DY257" s="234"/>
      <c r="DZ257" s="234"/>
      <c r="EA257" s="234"/>
    </row>
    <row r="258" spans="1:131" s="235" customFormat="1" ht="12.9">
      <c r="A258" s="236"/>
      <c r="B258" s="237"/>
      <c r="C258" s="238"/>
      <c r="D258" s="238"/>
      <c r="E258" s="238"/>
      <c r="F258" s="238"/>
      <c r="G258" s="236"/>
      <c r="H258" s="236"/>
      <c r="I258" s="236"/>
      <c r="J258" s="238"/>
      <c r="K258" s="238"/>
      <c r="L258" s="238"/>
      <c r="M258" s="234"/>
      <c r="N258" s="234"/>
      <c r="O258" s="234"/>
      <c r="P258" s="234"/>
      <c r="Q258" s="234"/>
      <c r="R258" s="234"/>
      <c r="S258" s="234"/>
      <c r="T258" s="234"/>
      <c r="U258" s="234"/>
      <c r="V258" s="234"/>
      <c r="W258" s="234"/>
      <c r="X258" s="234"/>
      <c r="Y258" s="234"/>
      <c r="Z258" s="234"/>
      <c r="AA258" s="234"/>
      <c r="AB258" s="234"/>
      <c r="AC258" s="234"/>
      <c r="AD258" s="234"/>
      <c r="AE258" s="234"/>
      <c r="AF258" s="234"/>
      <c r="AG258" s="234"/>
      <c r="AH258" s="234"/>
      <c r="AI258" s="234"/>
      <c r="AJ258" s="234"/>
      <c r="AK258" s="234"/>
      <c r="AL258" s="234"/>
      <c r="AM258" s="234"/>
      <c r="AN258" s="234"/>
      <c r="AO258" s="234"/>
      <c r="AP258" s="234"/>
      <c r="AQ258" s="234"/>
      <c r="AR258" s="234"/>
      <c r="AS258" s="234"/>
      <c r="AT258" s="234"/>
      <c r="AU258" s="234"/>
      <c r="AV258" s="234"/>
      <c r="AW258" s="234"/>
      <c r="AX258" s="234"/>
      <c r="AY258" s="234"/>
      <c r="AZ258" s="234"/>
      <c r="BA258" s="234"/>
      <c r="BB258" s="234"/>
      <c r="BC258" s="234"/>
      <c r="BD258" s="234"/>
      <c r="BE258" s="234"/>
      <c r="BF258" s="234"/>
      <c r="BG258" s="234"/>
      <c r="BH258" s="234"/>
      <c r="BI258" s="234"/>
      <c r="BJ258" s="234"/>
      <c r="BK258" s="234"/>
      <c r="BL258" s="234"/>
      <c r="BM258" s="234"/>
      <c r="BN258" s="234"/>
      <c r="BO258" s="234"/>
      <c r="BP258" s="234"/>
      <c r="BQ258" s="234"/>
      <c r="BR258" s="234"/>
      <c r="BS258" s="234"/>
      <c r="BT258" s="234"/>
      <c r="BU258" s="234"/>
      <c r="BV258" s="234"/>
      <c r="BW258" s="234"/>
      <c r="BX258" s="234"/>
      <c r="BY258" s="234"/>
      <c r="BZ258" s="234"/>
      <c r="CA258" s="234"/>
      <c r="CB258" s="234"/>
      <c r="CC258" s="234"/>
      <c r="CD258" s="234"/>
      <c r="CE258" s="234"/>
      <c r="CF258" s="234"/>
      <c r="CG258" s="234"/>
      <c r="CH258" s="234"/>
      <c r="CI258" s="234"/>
      <c r="CJ258" s="234"/>
      <c r="CK258" s="234"/>
      <c r="CL258" s="234"/>
      <c r="CM258" s="234"/>
      <c r="CN258" s="234"/>
      <c r="CO258" s="234"/>
      <c r="CP258" s="234"/>
      <c r="CQ258" s="234"/>
      <c r="CR258" s="234"/>
      <c r="CS258" s="234"/>
      <c r="CT258" s="234"/>
      <c r="CU258" s="234"/>
      <c r="CV258" s="234"/>
      <c r="CW258" s="234"/>
      <c r="CX258" s="234"/>
      <c r="CY258" s="234"/>
      <c r="CZ258" s="234"/>
      <c r="DA258" s="234"/>
      <c r="DB258" s="234"/>
      <c r="DC258" s="234"/>
      <c r="DD258" s="234"/>
      <c r="DE258" s="234"/>
      <c r="DF258" s="234"/>
      <c r="DG258" s="234"/>
      <c r="DH258" s="234"/>
      <c r="DI258" s="234"/>
      <c r="DJ258" s="234"/>
      <c r="DK258" s="234"/>
      <c r="DL258" s="234"/>
      <c r="DM258" s="234"/>
      <c r="DN258" s="234"/>
      <c r="DO258" s="234"/>
      <c r="DP258" s="234"/>
      <c r="DQ258" s="234"/>
      <c r="DR258" s="234"/>
      <c r="DS258" s="234"/>
      <c r="DT258" s="234"/>
      <c r="DU258" s="234"/>
      <c r="DV258" s="234"/>
      <c r="DW258" s="234"/>
      <c r="DX258" s="234"/>
      <c r="DY258" s="234"/>
      <c r="DZ258" s="234"/>
      <c r="EA258" s="234"/>
    </row>
    <row r="259" spans="1:131" s="235" customFormat="1" ht="12.9">
      <c r="A259" s="236"/>
      <c r="B259" s="237"/>
      <c r="C259" s="238"/>
      <c r="D259" s="238"/>
      <c r="E259" s="238"/>
      <c r="F259" s="238"/>
      <c r="G259" s="236"/>
      <c r="H259" s="236"/>
      <c r="I259" s="236"/>
      <c r="J259" s="238"/>
      <c r="K259" s="238"/>
      <c r="L259" s="238"/>
      <c r="M259" s="234"/>
      <c r="N259" s="234"/>
      <c r="O259" s="234"/>
      <c r="P259" s="234"/>
      <c r="Q259" s="234"/>
      <c r="R259" s="234"/>
      <c r="S259" s="234"/>
      <c r="T259" s="234"/>
      <c r="U259" s="234"/>
      <c r="V259" s="234"/>
      <c r="W259" s="234"/>
      <c r="X259" s="234"/>
      <c r="Y259" s="234"/>
      <c r="Z259" s="234"/>
      <c r="AA259" s="234"/>
      <c r="AB259" s="234"/>
      <c r="AC259" s="234"/>
      <c r="AD259" s="234"/>
      <c r="AE259" s="234"/>
      <c r="AF259" s="234"/>
      <c r="AG259" s="234"/>
      <c r="AH259" s="234"/>
      <c r="AI259" s="234"/>
      <c r="AJ259" s="234"/>
      <c r="AK259" s="234"/>
      <c r="AL259" s="234"/>
      <c r="AM259" s="234"/>
      <c r="AN259" s="234"/>
      <c r="AO259" s="234"/>
      <c r="AP259" s="234"/>
      <c r="AQ259" s="234"/>
      <c r="AR259" s="234"/>
      <c r="AS259" s="234"/>
      <c r="AT259" s="234"/>
      <c r="AU259" s="234"/>
      <c r="AV259" s="234"/>
      <c r="AW259" s="234"/>
      <c r="AX259" s="234"/>
      <c r="AY259" s="234"/>
      <c r="AZ259" s="234"/>
      <c r="BA259" s="234"/>
      <c r="BB259" s="234"/>
      <c r="BC259" s="234"/>
      <c r="BD259" s="234"/>
      <c r="BE259" s="234"/>
      <c r="BF259" s="234"/>
      <c r="BG259" s="234"/>
      <c r="BH259" s="234"/>
      <c r="BI259" s="234"/>
      <c r="BJ259" s="234"/>
      <c r="BK259" s="234"/>
      <c r="BL259" s="234"/>
      <c r="BM259" s="234"/>
      <c r="BN259" s="234"/>
      <c r="BO259" s="234"/>
      <c r="BP259" s="234"/>
      <c r="BQ259" s="234"/>
      <c r="BR259" s="234"/>
      <c r="BS259" s="234"/>
      <c r="BT259" s="234"/>
      <c r="BU259" s="234"/>
      <c r="BV259" s="234"/>
      <c r="BW259" s="234"/>
      <c r="BX259" s="234"/>
      <c r="BY259" s="234"/>
      <c r="BZ259" s="234"/>
      <c r="CA259" s="234"/>
      <c r="CB259" s="234"/>
      <c r="CC259" s="234"/>
      <c r="CD259" s="234"/>
      <c r="CE259" s="234"/>
      <c r="CF259" s="234"/>
      <c r="CG259" s="234"/>
      <c r="CH259" s="234"/>
      <c r="CI259" s="234"/>
      <c r="CJ259" s="234"/>
      <c r="CK259" s="234"/>
      <c r="CL259" s="234"/>
      <c r="CM259" s="234"/>
      <c r="CN259" s="234"/>
      <c r="CO259" s="234"/>
      <c r="CP259" s="234"/>
      <c r="CQ259" s="234"/>
      <c r="CR259" s="234"/>
      <c r="CS259" s="234"/>
      <c r="CT259" s="234"/>
      <c r="CU259" s="234"/>
      <c r="CV259" s="234"/>
      <c r="CW259" s="234"/>
      <c r="CX259" s="234"/>
      <c r="CY259" s="234"/>
      <c r="CZ259" s="234"/>
      <c r="DA259" s="234"/>
      <c r="DB259" s="234"/>
      <c r="DC259" s="234"/>
      <c r="DD259" s="234"/>
      <c r="DE259" s="234"/>
      <c r="DF259" s="234"/>
      <c r="DG259" s="234"/>
      <c r="DH259" s="234"/>
      <c r="DI259" s="234"/>
      <c r="DJ259" s="234"/>
      <c r="DK259" s="234"/>
      <c r="DL259" s="234"/>
      <c r="DM259" s="234"/>
      <c r="DN259" s="234"/>
      <c r="DO259" s="234"/>
      <c r="DP259" s="234"/>
      <c r="DQ259" s="234"/>
      <c r="DR259" s="234"/>
      <c r="DS259" s="234"/>
      <c r="DT259" s="234"/>
      <c r="DU259" s="234"/>
      <c r="DV259" s="234"/>
      <c r="DW259" s="234"/>
      <c r="DX259" s="234"/>
      <c r="DY259" s="234"/>
      <c r="DZ259" s="234"/>
      <c r="EA259" s="234"/>
    </row>
    <row r="260" spans="1:131" s="235" customFormat="1" ht="12.9">
      <c r="A260" s="236"/>
      <c r="B260" s="237"/>
      <c r="C260" s="238"/>
      <c r="D260" s="238"/>
      <c r="E260" s="238"/>
      <c r="F260" s="238"/>
      <c r="G260" s="236"/>
      <c r="H260" s="236"/>
      <c r="I260" s="236"/>
      <c r="J260" s="238"/>
      <c r="K260" s="238"/>
      <c r="L260" s="238"/>
      <c r="M260" s="234"/>
      <c r="N260" s="234"/>
      <c r="O260" s="234"/>
      <c r="P260" s="234"/>
      <c r="Q260" s="234"/>
      <c r="R260" s="234"/>
      <c r="S260" s="234"/>
      <c r="T260" s="234"/>
      <c r="U260" s="234"/>
      <c r="V260" s="234"/>
      <c r="W260" s="234"/>
      <c r="X260" s="234"/>
      <c r="Y260" s="234"/>
      <c r="Z260" s="234"/>
      <c r="AA260" s="234"/>
      <c r="AB260" s="234"/>
      <c r="AC260" s="234"/>
      <c r="AD260" s="234"/>
      <c r="AE260" s="234"/>
      <c r="AF260" s="234"/>
      <c r="AG260" s="234"/>
      <c r="AH260" s="234"/>
      <c r="AI260" s="234"/>
      <c r="AJ260" s="234"/>
      <c r="AK260" s="234"/>
      <c r="AL260" s="234"/>
      <c r="AM260" s="234"/>
      <c r="AN260" s="234"/>
      <c r="AO260" s="234"/>
      <c r="AP260" s="234"/>
      <c r="AQ260" s="234"/>
      <c r="AR260" s="234"/>
      <c r="AS260" s="234"/>
      <c r="AT260" s="234"/>
      <c r="AU260" s="234"/>
      <c r="AV260" s="234"/>
      <c r="AW260" s="234"/>
      <c r="AX260" s="234"/>
      <c r="AY260" s="234"/>
      <c r="AZ260" s="234"/>
      <c r="BA260" s="234"/>
      <c r="BB260" s="234"/>
      <c r="BC260" s="234"/>
      <c r="BD260" s="234"/>
      <c r="BE260" s="234"/>
      <c r="BF260" s="234"/>
      <c r="BG260" s="234"/>
      <c r="BH260" s="234"/>
      <c r="BI260" s="234"/>
      <c r="BJ260" s="234"/>
      <c r="BK260" s="234"/>
      <c r="BL260" s="234"/>
      <c r="BM260" s="234"/>
      <c r="BN260" s="234"/>
      <c r="BO260" s="234"/>
      <c r="BP260" s="234"/>
      <c r="BQ260" s="234"/>
      <c r="BR260" s="234"/>
      <c r="BS260" s="234"/>
      <c r="BT260" s="234"/>
      <c r="BU260" s="234"/>
      <c r="BV260" s="234"/>
      <c r="BW260" s="234"/>
      <c r="BX260" s="234"/>
      <c r="BY260" s="234"/>
      <c r="BZ260" s="234"/>
      <c r="CA260" s="234"/>
      <c r="CB260" s="234"/>
      <c r="CC260" s="234"/>
      <c r="CD260" s="234"/>
      <c r="CE260" s="234"/>
      <c r="CF260" s="234"/>
      <c r="CG260" s="234"/>
      <c r="CH260" s="234"/>
      <c r="CI260" s="234"/>
      <c r="CJ260" s="234"/>
      <c r="CK260" s="234"/>
      <c r="CL260" s="234"/>
      <c r="CM260" s="234"/>
      <c r="CN260" s="234"/>
      <c r="CO260" s="234"/>
      <c r="CP260" s="234"/>
      <c r="CQ260" s="234"/>
      <c r="CR260" s="234"/>
      <c r="CS260" s="234"/>
      <c r="CT260" s="234"/>
      <c r="CU260" s="234"/>
      <c r="CV260" s="234"/>
      <c r="CW260" s="234"/>
      <c r="CX260" s="234"/>
      <c r="CY260" s="234"/>
      <c r="CZ260" s="234"/>
      <c r="DA260" s="234"/>
      <c r="DB260" s="234"/>
      <c r="DC260" s="234"/>
      <c r="DD260" s="234"/>
      <c r="DE260" s="234"/>
      <c r="DF260" s="234"/>
      <c r="DG260" s="234"/>
      <c r="DH260" s="234"/>
      <c r="DI260" s="234"/>
      <c r="DJ260" s="234"/>
      <c r="DK260" s="234"/>
      <c r="DL260" s="234"/>
      <c r="DM260" s="234"/>
      <c r="DN260" s="234"/>
      <c r="DO260" s="234"/>
      <c r="DP260" s="234"/>
      <c r="DQ260" s="234"/>
      <c r="DR260" s="234"/>
      <c r="DS260" s="234"/>
      <c r="DT260" s="234"/>
      <c r="DU260" s="234"/>
      <c r="DV260" s="234"/>
      <c r="DW260" s="234"/>
      <c r="DX260" s="234"/>
      <c r="DY260" s="234"/>
      <c r="DZ260" s="234"/>
      <c r="EA260" s="234"/>
    </row>
    <row r="261" spans="1:131" s="235" customFormat="1" ht="12.9">
      <c r="A261" s="236"/>
      <c r="B261" s="237"/>
      <c r="C261" s="238"/>
      <c r="D261" s="238"/>
      <c r="E261" s="238"/>
      <c r="F261" s="238"/>
      <c r="G261" s="236"/>
      <c r="H261" s="236"/>
      <c r="I261" s="236"/>
      <c r="J261" s="238"/>
      <c r="K261" s="238"/>
      <c r="L261" s="238"/>
      <c r="M261" s="234"/>
      <c r="N261" s="234"/>
      <c r="O261" s="234"/>
      <c r="P261" s="234"/>
      <c r="Q261" s="234"/>
      <c r="R261" s="234"/>
      <c r="S261" s="234"/>
      <c r="T261" s="234"/>
      <c r="U261" s="234"/>
      <c r="V261" s="234"/>
      <c r="W261" s="234"/>
      <c r="X261" s="234"/>
      <c r="Y261" s="234"/>
      <c r="Z261" s="234"/>
      <c r="AA261" s="234"/>
      <c r="AB261" s="234"/>
      <c r="AC261" s="234"/>
      <c r="AD261" s="234"/>
      <c r="AE261" s="234"/>
      <c r="AF261" s="234"/>
      <c r="AG261" s="234"/>
      <c r="AH261" s="234"/>
      <c r="AI261" s="234"/>
      <c r="AJ261" s="234"/>
      <c r="AK261" s="234"/>
      <c r="AL261" s="234"/>
      <c r="AM261" s="234"/>
      <c r="AN261" s="234"/>
      <c r="AO261" s="234"/>
      <c r="AP261" s="234"/>
      <c r="AQ261" s="234"/>
      <c r="AR261" s="234"/>
      <c r="AS261" s="234"/>
      <c r="AT261" s="234"/>
      <c r="AU261" s="234"/>
      <c r="AV261" s="234"/>
      <c r="AW261" s="234"/>
      <c r="AX261" s="234"/>
      <c r="AY261" s="234"/>
      <c r="AZ261" s="234"/>
      <c r="BA261" s="234"/>
      <c r="BB261" s="234"/>
      <c r="BC261" s="234"/>
      <c r="BD261" s="234"/>
      <c r="BE261" s="234"/>
      <c r="BF261" s="234"/>
      <c r="BG261" s="234"/>
      <c r="BH261" s="234"/>
      <c r="BI261" s="234"/>
      <c r="BJ261" s="234"/>
      <c r="BK261" s="234"/>
      <c r="BL261" s="234"/>
      <c r="BM261" s="234"/>
      <c r="BN261" s="234"/>
      <c r="BO261" s="234"/>
      <c r="BP261" s="234"/>
      <c r="BQ261" s="234"/>
      <c r="BR261" s="234"/>
      <c r="BS261" s="234"/>
      <c r="BT261" s="234"/>
      <c r="BU261" s="234"/>
      <c r="BV261" s="234"/>
      <c r="BW261" s="234"/>
      <c r="BX261" s="234"/>
      <c r="BY261" s="234"/>
      <c r="BZ261" s="234"/>
      <c r="CA261" s="234"/>
      <c r="CB261" s="234"/>
      <c r="CC261" s="234"/>
      <c r="CD261" s="234"/>
      <c r="CE261" s="234"/>
      <c r="CF261" s="234"/>
      <c r="CG261" s="234"/>
      <c r="CH261" s="234"/>
      <c r="CI261" s="234"/>
      <c r="CJ261" s="234"/>
      <c r="CK261" s="234"/>
      <c r="CL261" s="234"/>
      <c r="CM261" s="234"/>
      <c r="CN261" s="234"/>
      <c r="CO261" s="234"/>
      <c r="CP261" s="234"/>
      <c r="CQ261" s="234"/>
      <c r="CR261" s="234"/>
      <c r="CS261" s="234"/>
      <c r="CT261" s="234"/>
      <c r="CU261" s="234"/>
      <c r="CV261" s="234"/>
      <c r="CW261" s="234"/>
      <c r="CX261" s="234"/>
      <c r="CY261" s="234"/>
      <c r="CZ261" s="234"/>
      <c r="DA261" s="234"/>
      <c r="DB261" s="234"/>
      <c r="DC261" s="234"/>
      <c r="DD261" s="234"/>
      <c r="DE261" s="234"/>
      <c r="DF261" s="234"/>
      <c r="DG261" s="234"/>
      <c r="DH261" s="234"/>
      <c r="DI261" s="234"/>
      <c r="DJ261" s="234"/>
      <c r="DK261" s="234"/>
      <c r="DL261" s="234"/>
      <c r="DM261" s="234"/>
      <c r="DN261" s="234"/>
      <c r="DO261" s="234"/>
      <c r="DP261" s="234"/>
      <c r="DQ261" s="234"/>
      <c r="DR261" s="234"/>
      <c r="DS261" s="234"/>
      <c r="DT261" s="234"/>
      <c r="DU261" s="234"/>
      <c r="DV261" s="234"/>
      <c r="DW261" s="234"/>
      <c r="DX261" s="234"/>
      <c r="DY261" s="234"/>
      <c r="DZ261" s="234"/>
      <c r="EA261" s="234"/>
    </row>
    <row r="262" spans="1:131" s="235" customFormat="1" ht="12.9">
      <c r="A262" s="236"/>
      <c r="B262" s="237"/>
      <c r="C262" s="238"/>
      <c r="D262" s="238"/>
      <c r="E262" s="238"/>
      <c r="F262" s="238"/>
      <c r="G262" s="236"/>
      <c r="H262" s="236"/>
      <c r="I262" s="236"/>
      <c r="J262" s="238"/>
      <c r="K262" s="238"/>
      <c r="L262" s="238"/>
      <c r="M262" s="234"/>
      <c r="N262" s="234"/>
      <c r="O262" s="234"/>
      <c r="P262" s="234"/>
      <c r="Q262" s="234"/>
      <c r="R262" s="234"/>
      <c r="S262" s="234"/>
      <c r="T262" s="234"/>
      <c r="U262" s="234"/>
      <c r="V262" s="234"/>
      <c r="W262" s="234"/>
      <c r="X262" s="234"/>
      <c r="Y262" s="234"/>
      <c r="Z262" s="234"/>
      <c r="AA262" s="234"/>
      <c r="AB262" s="234"/>
      <c r="AC262" s="234"/>
      <c r="AD262" s="234"/>
      <c r="AE262" s="234"/>
      <c r="AF262" s="234"/>
      <c r="AG262" s="234"/>
      <c r="AH262" s="234"/>
      <c r="AI262" s="234"/>
      <c r="AJ262" s="234"/>
      <c r="AK262" s="234"/>
      <c r="AL262" s="234"/>
      <c r="AM262" s="234"/>
      <c r="AN262" s="234"/>
      <c r="AO262" s="234"/>
      <c r="AP262" s="234"/>
      <c r="AQ262" s="234"/>
      <c r="AR262" s="234"/>
      <c r="AS262" s="234"/>
      <c r="AT262" s="234"/>
      <c r="AU262" s="234"/>
      <c r="AV262" s="234"/>
      <c r="AW262" s="234"/>
      <c r="AX262" s="234"/>
      <c r="AY262" s="234"/>
      <c r="AZ262" s="234"/>
      <c r="BA262" s="234"/>
      <c r="BB262" s="234"/>
      <c r="BC262" s="234"/>
      <c r="BD262" s="234"/>
      <c r="BE262" s="234"/>
      <c r="BF262" s="234"/>
      <c r="BG262" s="234"/>
      <c r="BH262" s="234"/>
      <c r="BI262" s="234"/>
      <c r="BJ262" s="234"/>
      <c r="BK262" s="234"/>
      <c r="BL262" s="234"/>
      <c r="BM262" s="234"/>
      <c r="BN262" s="234"/>
      <c r="BO262" s="234"/>
      <c r="BP262" s="234"/>
      <c r="BQ262" s="234"/>
      <c r="BR262" s="234"/>
      <c r="BS262" s="234"/>
      <c r="BT262" s="234"/>
      <c r="BU262" s="234"/>
      <c r="BV262" s="234"/>
      <c r="BW262" s="234"/>
      <c r="BX262" s="234"/>
      <c r="BY262" s="234"/>
      <c r="BZ262" s="234"/>
      <c r="CA262" s="234"/>
      <c r="CB262" s="234"/>
      <c r="CC262" s="234"/>
      <c r="CD262" s="234"/>
      <c r="CE262" s="234"/>
      <c r="CF262" s="234"/>
      <c r="CG262" s="234"/>
      <c r="CH262" s="234"/>
      <c r="CI262" s="234"/>
      <c r="CJ262" s="234"/>
      <c r="CK262" s="234"/>
      <c r="CL262" s="234"/>
      <c r="CM262" s="234"/>
      <c r="CN262" s="234"/>
      <c r="CO262" s="234"/>
      <c r="CP262" s="234"/>
      <c r="CQ262" s="234"/>
      <c r="CR262" s="234"/>
      <c r="CS262" s="234"/>
      <c r="CT262" s="234"/>
      <c r="CU262" s="234"/>
      <c r="CV262" s="234"/>
      <c r="CW262" s="234"/>
      <c r="CX262" s="234"/>
      <c r="CY262" s="234"/>
      <c r="CZ262" s="234"/>
      <c r="DA262" s="234"/>
      <c r="DB262" s="234"/>
      <c r="DC262" s="234"/>
      <c r="DD262" s="234"/>
      <c r="DE262" s="234"/>
      <c r="DF262" s="234"/>
      <c r="DG262" s="234"/>
      <c r="DH262" s="234"/>
      <c r="DI262" s="234"/>
      <c r="DJ262" s="234"/>
      <c r="DK262" s="234"/>
      <c r="DL262" s="234"/>
      <c r="DM262" s="234"/>
      <c r="DN262" s="234"/>
      <c r="DO262" s="234"/>
      <c r="DP262" s="234"/>
      <c r="DQ262" s="234"/>
      <c r="DR262" s="234"/>
      <c r="DS262" s="234"/>
      <c r="DT262" s="234"/>
      <c r="DU262" s="234"/>
      <c r="DV262" s="234"/>
      <c r="DW262" s="234"/>
      <c r="DX262" s="234"/>
      <c r="DY262" s="234"/>
      <c r="DZ262" s="234"/>
      <c r="EA262" s="234"/>
    </row>
    <row r="263" spans="1:131" s="235" customFormat="1" ht="12.9">
      <c r="A263" s="236"/>
      <c r="B263" s="237"/>
      <c r="C263" s="238"/>
      <c r="D263" s="238"/>
      <c r="E263" s="238"/>
      <c r="F263" s="238"/>
      <c r="G263" s="236"/>
      <c r="H263" s="236"/>
      <c r="I263" s="236"/>
      <c r="J263" s="238"/>
      <c r="K263" s="238"/>
      <c r="L263" s="238"/>
      <c r="M263" s="234"/>
      <c r="N263" s="234"/>
      <c r="O263" s="234"/>
      <c r="P263" s="234"/>
      <c r="Q263" s="234"/>
      <c r="R263" s="234"/>
      <c r="S263" s="234"/>
      <c r="T263" s="234"/>
      <c r="U263" s="234"/>
      <c r="V263" s="234"/>
      <c r="W263" s="234"/>
      <c r="X263" s="234"/>
      <c r="Y263" s="234"/>
      <c r="Z263" s="234"/>
      <c r="AA263" s="234"/>
      <c r="AB263" s="234"/>
      <c r="AC263" s="234"/>
      <c r="AD263" s="234"/>
      <c r="AE263" s="234"/>
      <c r="AF263" s="234"/>
      <c r="AG263" s="234"/>
      <c r="AH263" s="234"/>
      <c r="AI263" s="234"/>
      <c r="AJ263" s="234"/>
      <c r="AK263" s="234"/>
      <c r="AL263" s="234"/>
      <c r="AM263" s="234"/>
      <c r="AN263" s="234"/>
      <c r="AO263" s="234"/>
      <c r="AP263" s="234"/>
      <c r="AQ263" s="234"/>
      <c r="AR263" s="234"/>
      <c r="AS263" s="234"/>
      <c r="AT263" s="234"/>
      <c r="AU263" s="234"/>
      <c r="AV263" s="234"/>
      <c r="AW263" s="234"/>
      <c r="AX263" s="234"/>
      <c r="AY263" s="234"/>
      <c r="AZ263" s="234"/>
      <c r="BA263" s="234"/>
      <c r="BB263" s="234"/>
      <c r="BC263" s="234"/>
      <c r="BD263" s="234"/>
      <c r="BE263" s="234"/>
      <c r="BF263" s="234"/>
      <c r="BG263" s="234"/>
      <c r="BH263" s="234"/>
      <c r="BI263" s="234"/>
      <c r="BJ263" s="234"/>
      <c r="BK263" s="234"/>
      <c r="BL263" s="234"/>
      <c r="BM263" s="234"/>
      <c r="BN263" s="234"/>
      <c r="BO263" s="234"/>
      <c r="BP263" s="234"/>
      <c r="BQ263" s="234"/>
      <c r="BR263" s="234"/>
      <c r="BS263" s="234"/>
      <c r="BT263" s="234"/>
      <c r="BU263" s="234"/>
      <c r="BV263" s="234"/>
      <c r="BW263" s="234"/>
      <c r="BX263" s="234"/>
      <c r="BY263" s="234"/>
      <c r="BZ263" s="234"/>
      <c r="CA263" s="234"/>
      <c r="CB263" s="234"/>
      <c r="CC263" s="234"/>
      <c r="CD263" s="234"/>
      <c r="CE263" s="234"/>
      <c r="CF263" s="234"/>
      <c r="CG263" s="234"/>
      <c r="CH263" s="234"/>
      <c r="CI263" s="234"/>
      <c r="CJ263" s="234"/>
      <c r="CK263" s="234"/>
      <c r="CL263" s="234"/>
      <c r="CM263" s="234"/>
      <c r="CN263" s="234"/>
      <c r="CO263" s="234"/>
      <c r="CP263" s="234"/>
      <c r="CQ263" s="234"/>
      <c r="CR263" s="234"/>
      <c r="CS263" s="234"/>
      <c r="CT263" s="234"/>
      <c r="CU263" s="234"/>
      <c r="CV263" s="234"/>
      <c r="CW263" s="234"/>
      <c r="CX263" s="234"/>
      <c r="CY263" s="234"/>
      <c r="CZ263" s="234"/>
      <c r="DA263" s="234"/>
      <c r="DB263" s="234"/>
      <c r="DC263" s="234"/>
      <c r="DD263" s="234"/>
      <c r="DE263" s="234"/>
      <c r="DF263" s="234"/>
      <c r="DG263" s="234"/>
      <c r="DH263" s="234"/>
      <c r="DI263" s="234"/>
      <c r="DJ263" s="234"/>
      <c r="DK263" s="234"/>
      <c r="DL263" s="234"/>
      <c r="DM263" s="234"/>
      <c r="DN263" s="234"/>
      <c r="DO263" s="234"/>
      <c r="DP263" s="234"/>
      <c r="DQ263" s="234"/>
      <c r="DR263" s="234"/>
      <c r="DS263" s="234"/>
      <c r="DT263" s="234"/>
      <c r="DU263" s="234"/>
      <c r="DV263" s="234"/>
      <c r="DW263" s="234"/>
      <c r="DX263" s="234"/>
      <c r="DY263" s="234"/>
      <c r="DZ263" s="234"/>
      <c r="EA263" s="234"/>
    </row>
    <row r="264" spans="1:131" s="235" customFormat="1" ht="12.9">
      <c r="A264" s="236"/>
      <c r="B264" s="237"/>
      <c r="C264" s="238"/>
      <c r="D264" s="238"/>
      <c r="E264" s="238"/>
      <c r="F264" s="238"/>
      <c r="G264" s="236"/>
      <c r="H264" s="236"/>
      <c r="I264" s="236"/>
      <c r="J264" s="238"/>
      <c r="K264" s="238"/>
      <c r="L264" s="238"/>
      <c r="M264" s="234"/>
      <c r="N264" s="234"/>
      <c r="O264" s="234"/>
      <c r="P264" s="234"/>
      <c r="Q264" s="234"/>
      <c r="R264" s="234"/>
      <c r="S264" s="234"/>
      <c r="T264" s="234"/>
      <c r="U264" s="234"/>
      <c r="V264" s="234"/>
      <c r="W264" s="234"/>
      <c r="X264" s="234"/>
      <c r="Y264" s="234"/>
      <c r="Z264" s="234"/>
      <c r="AA264" s="234"/>
      <c r="AB264" s="234"/>
      <c r="AC264" s="234"/>
      <c r="AD264" s="234"/>
      <c r="AE264" s="234"/>
      <c r="AF264" s="234"/>
      <c r="AG264" s="234"/>
      <c r="AH264" s="234"/>
      <c r="AI264" s="234"/>
      <c r="AJ264" s="234"/>
      <c r="AK264" s="234"/>
      <c r="AL264" s="234"/>
      <c r="AM264" s="234"/>
      <c r="AN264" s="234"/>
      <c r="AO264" s="234"/>
      <c r="AP264" s="234"/>
      <c r="AQ264" s="234"/>
      <c r="AR264" s="234"/>
      <c r="AS264" s="234"/>
      <c r="AT264" s="234"/>
      <c r="AU264" s="234"/>
      <c r="AV264" s="234"/>
      <c r="AW264" s="234"/>
      <c r="AX264" s="234"/>
      <c r="AY264" s="234"/>
      <c r="AZ264" s="234"/>
      <c r="BA264" s="234"/>
      <c r="BB264" s="234"/>
      <c r="BC264" s="234"/>
      <c r="BD264" s="234"/>
      <c r="BE264" s="234"/>
      <c r="BF264" s="234"/>
      <c r="BG264" s="234"/>
      <c r="BH264" s="234"/>
      <c r="BI264" s="234"/>
      <c r="BJ264" s="234"/>
      <c r="BK264" s="234"/>
      <c r="BL264" s="234"/>
      <c r="BM264" s="234"/>
      <c r="BN264" s="234"/>
      <c r="BO264" s="234"/>
      <c r="BP264" s="234"/>
      <c r="BQ264" s="234"/>
      <c r="BR264" s="234"/>
      <c r="BS264" s="234"/>
      <c r="BT264" s="234"/>
      <c r="BU264" s="234"/>
      <c r="BV264" s="234"/>
      <c r="BW264" s="234"/>
      <c r="BX264" s="234"/>
      <c r="BY264" s="234"/>
      <c r="BZ264" s="234"/>
      <c r="CA264" s="234"/>
      <c r="CB264" s="234"/>
      <c r="CC264" s="234"/>
      <c r="CD264" s="234"/>
      <c r="CE264" s="234"/>
      <c r="CF264" s="234"/>
      <c r="CG264" s="234"/>
      <c r="CH264" s="234"/>
      <c r="CI264" s="234"/>
      <c r="CJ264" s="234"/>
      <c r="CK264" s="234"/>
      <c r="CL264" s="234"/>
      <c r="CM264" s="234"/>
      <c r="CN264" s="234"/>
      <c r="CO264" s="234"/>
      <c r="CP264" s="234"/>
      <c r="CQ264" s="234"/>
      <c r="CR264" s="234"/>
      <c r="CS264" s="234"/>
      <c r="CT264" s="234"/>
      <c r="CU264" s="234"/>
      <c r="CV264" s="234"/>
      <c r="CW264" s="234"/>
      <c r="CX264" s="234"/>
      <c r="CY264" s="234"/>
      <c r="CZ264" s="234"/>
      <c r="DA264" s="234"/>
      <c r="DB264" s="234"/>
      <c r="DC264" s="234"/>
      <c r="DD264" s="234"/>
      <c r="DE264" s="234"/>
      <c r="DF264" s="234"/>
      <c r="DG264" s="234"/>
      <c r="DH264" s="234"/>
      <c r="DI264" s="234"/>
      <c r="DJ264" s="234"/>
      <c r="DK264" s="234"/>
      <c r="DL264" s="234"/>
      <c r="DM264" s="234"/>
      <c r="DN264" s="234"/>
      <c r="DO264" s="234"/>
      <c r="DP264" s="234"/>
      <c r="DQ264" s="234"/>
      <c r="DR264" s="234"/>
      <c r="DS264" s="234"/>
      <c r="DT264" s="234"/>
      <c r="DU264" s="234"/>
      <c r="DV264" s="234"/>
      <c r="DW264" s="234"/>
      <c r="DX264" s="234"/>
      <c r="DY264" s="234"/>
      <c r="DZ264" s="234"/>
      <c r="EA264" s="234"/>
    </row>
    <row r="265" spans="1:131" s="235" customFormat="1" ht="12.9">
      <c r="A265" s="236"/>
      <c r="B265" s="237"/>
      <c r="C265" s="238"/>
      <c r="D265" s="238"/>
      <c r="E265" s="238"/>
      <c r="F265" s="238"/>
      <c r="G265" s="236"/>
      <c r="H265" s="236"/>
      <c r="I265" s="236"/>
      <c r="J265" s="238"/>
      <c r="K265" s="238"/>
      <c r="L265" s="238"/>
      <c r="M265" s="234"/>
      <c r="N265" s="234"/>
      <c r="O265" s="234"/>
      <c r="P265" s="234"/>
      <c r="Q265" s="234"/>
      <c r="R265" s="234"/>
      <c r="S265" s="234"/>
      <c r="T265" s="234"/>
      <c r="U265" s="234"/>
      <c r="V265" s="234"/>
      <c r="W265" s="234"/>
      <c r="X265" s="234"/>
      <c r="Y265" s="234"/>
      <c r="Z265" s="234"/>
      <c r="AA265" s="234"/>
      <c r="AB265" s="234"/>
      <c r="AC265" s="234"/>
      <c r="AD265" s="234"/>
      <c r="AE265" s="234"/>
      <c r="AF265" s="234"/>
      <c r="AG265" s="234"/>
      <c r="AH265" s="234"/>
      <c r="AI265" s="234"/>
      <c r="AJ265" s="234"/>
      <c r="AK265" s="234"/>
      <c r="AL265" s="234"/>
      <c r="AM265" s="234"/>
      <c r="AN265" s="234"/>
      <c r="AO265" s="234"/>
      <c r="AP265" s="234"/>
      <c r="AQ265" s="234"/>
      <c r="AR265" s="234"/>
      <c r="AS265" s="234"/>
      <c r="AT265" s="234"/>
      <c r="AU265" s="234"/>
      <c r="AV265" s="234"/>
      <c r="AW265" s="234"/>
      <c r="AX265" s="234"/>
      <c r="AY265" s="234"/>
      <c r="AZ265" s="234"/>
      <c r="BA265" s="234"/>
      <c r="BB265" s="234"/>
      <c r="BC265" s="234"/>
      <c r="BD265" s="234"/>
      <c r="BE265" s="234"/>
      <c r="BF265" s="234"/>
      <c r="BG265" s="234"/>
      <c r="BH265" s="234"/>
      <c r="BI265" s="234"/>
      <c r="BJ265" s="234"/>
      <c r="BK265" s="234"/>
      <c r="BL265" s="234"/>
      <c r="BM265" s="234"/>
      <c r="BN265" s="234"/>
      <c r="BO265" s="234"/>
      <c r="BP265" s="234"/>
      <c r="BQ265" s="234"/>
      <c r="BR265" s="234"/>
      <c r="BS265" s="234"/>
      <c r="BT265" s="234"/>
      <c r="BU265" s="234"/>
      <c r="BV265" s="234"/>
      <c r="BW265" s="234"/>
      <c r="BX265" s="234"/>
      <c r="BY265" s="234"/>
      <c r="BZ265" s="234"/>
      <c r="CA265" s="234"/>
      <c r="CB265" s="234"/>
      <c r="CC265" s="234"/>
      <c r="CD265" s="234"/>
      <c r="CE265" s="234"/>
      <c r="CF265" s="234"/>
      <c r="CG265" s="234"/>
      <c r="CH265" s="234"/>
      <c r="CI265" s="234"/>
      <c r="CJ265" s="234"/>
      <c r="CK265" s="234"/>
      <c r="CL265" s="234"/>
      <c r="CM265" s="234"/>
      <c r="CN265" s="234"/>
      <c r="CO265" s="234"/>
      <c r="CP265" s="234"/>
      <c r="CQ265" s="234"/>
      <c r="CR265" s="234"/>
      <c r="CS265" s="234"/>
      <c r="CT265" s="234"/>
      <c r="CU265" s="234"/>
      <c r="CV265" s="234"/>
      <c r="CW265" s="234"/>
      <c r="CX265" s="234"/>
      <c r="CY265" s="234"/>
      <c r="CZ265" s="234"/>
      <c r="DA265" s="234"/>
      <c r="DB265" s="234"/>
      <c r="DC265" s="234"/>
      <c r="DD265" s="234"/>
      <c r="DE265" s="234"/>
      <c r="DF265" s="234"/>
      <c r="DG265" s="234"/>
      <c r="DH265" s="234"/>
      <c r="DI265" s="234"/>
      <c r="DJ265" s="234"/>
      <c r="DK265" s="234"/>
      <c r="DL265" s="234"/>
      <c r="DM265" s="234"/>
      <c r="DN265" s="234"/>
      <c r="DO265" s="234"/>
      <c r="DP265" s="234"/>
      <c r="DQ265" s="234"/>
      <c r="DR265" s="234"/>
      <c r="DS265" s="234"/>
      <c r="DT265" s="234"/>
      <c r="DU265" s="234"/>
      <c r="DV265" s="234"/>
      <c r="DW265" s="234"/>
      <c r="DX265" s="234"/>
      <c r="DY265" s="234"/>
      <c r="DZ265" s="234"/>
      <c r="EA265" s="234"/>
    </row>
    <row r="266" spans="1:131" s="235" customFormat="1" ht="12.9">
      <c r="A266" s="236"/>
      <c r="B266" s="237"/>
      <c r="C266" s="238"/>
      <c r="D266" s="238"/>
      <c r="E266" s="238"/>
      <c r="F266" s="238"/>
      <c r="G266" s="236"/>
      <c r="H266" s="236"/>
      <c r="I266" s="236"/>
      <c r="J266" s="238"/>
      <c r="K266" s="238"/>
      <c r="L266" s="238"/>
      <c r="M266" s="234"/>
      <c r="N266" s="234"/>
      <c r="O266" s="234"/>
      <c r="P266" s="234"/>
      <c r="Q266" s="234"/>
      <c r="R266" s="234"/>
      <c r="S266" s="234"/>
      <c r="T266" s="234"/>
      <c r="U266" s="234"/>
      <c r="V266" s="234"/>
      <c r="W266" s="234"/>
      <c r="X266" s="234"/>
      <c r="Y266" s="234"/>
      <c r="Z266" s="234"/>
      <c r="AA266" s="234"/>
      <c r="AB266" s="234"/>
      <c r="AC266" s="234"/>
      <c r="AD266" s="234"/>
      <c r="AE266" s="234"/>
      <c r="AF266" s="234"/>
      <c r="AG266" s="234"/>
      <c r="AH266" s="234"/>
      <c r="AI266" s="234"/>
      <c r="AJ266" s="234"/>
      <c r="AK266" s="234"/>
      <c r="AL266" s="234"/>
      <c r="AM266" s="234"/>
      <c r="AN266" s="234"/>
      <c r="AO266" s="234"/>
      <c r="AP266" s="234"/>
      <c r="AQ266" s="234"/>
      <c r="AR266" s="234"/>
      <c r="AS266" s="234"/>
      <c r="AT266" s="234"/>
      <c r="AU266" s="234"/>
      <c r="AV266" s="234"/>
      <c r="AW266" s="234"/>
      <c r="AX266" s="234"/>
      <c r="AY266" s="234"/>
      <c r="AZ266" s="234"/>
      <c r="BA266" s="234"/>
      <c r="BB266" s="234"/>
      <c r="BC266" s="234"/>
      <c r="BD266" s="234"/>
      <c r="BE266" s="234"/>
      <c r="BF266" s="234"/>
      <c r="BG266" s="234"/>
      <c r="BH266" s="234"/>
      <c r="BI266" s="234"/>
      <c r="BJ266" s="234"/>
      <c r="BK266" s="234"/>
      <c r="BL266" s="234"/>
      <c r="BM266" s="234"/>
      <c r="BN266" s="234"/>
      <c r="BO266" s="234"/>
      <c r="BP266" s="234"/>
      <c r="BQ266" s="234"/>
      <c r="BR266" s="234"/>
      <c r="BS266" s="234"/>
      <c r="BT266" s="234"/>
      <c r="BU266" s="234"/>
      <c r="BV266" s="234"/>
      <c r="BW266" s="234"/>
      <c r="BX266" s="234"/>
      <c r="BY266" s="234"/>
      <c r="BZ266" s="234"/>
      <c r="CA266" s="234"/>
      <c r="CB266" s="234"/>
      <c r="CC266" s="234"/>
      <c r="CD266" s="234"/>
      <c r="CE266" s="234"/>
      <c r="CF266" s="234"/>
      <c r="CG266" s="234"/>
      <c r="CH266" s="234"/>
      <c r="CI266" s="234"/>
      <c r="CJ266" s="234"/>
      <c r="CK266" s="234"/>
      <c r="CL266" s="234"/>
      <c r="CM266" s="234"/>
      <c r="CN266" s="234"/>
      <c r="CO266" s="234"/>
      <c r="CP266" s="234"/>
      <c r="CQ266" s="234"/>
      <c r="CR266" s="234"/>
      <c r="CS266" s="234"/>
      <c r="CT266" s="234"/>
      <c r="CU266" s="234"/>
      <c r="CV266" s="234"/>
      <c r="CW266" s="234"/>
      <c r="CX266" s="234"/>
      <c r="CY266" s="234"/>
      <c r="CZ266" s="234"/>
      <c r="DA266" s="234"/>
      <c r="DB266" s="234"/>
      <c r="DC266" s="234"/>
      <c r="DD266" s="234"/>
      <c r="DE266" s="234"/>
      <c r="DF266" s="234"/>
      <c r="DG266" s="234"/>
      <c r="DH266" s="234"/>
      <c r="DI266" s="234"/>
      <c r="DJ266" s="234"/>
      <c r="DK266" s="234"/>
      <c r="DL266" s="234"/>
      <c r="DM266" s="234"/>
      <c r="DN266" s="234"/>
      <c r="DO266" s="234"/>
      <c r="DP266" s="234"/>
      <c r="DQ266" s="234"/>
      <c r="DR266" s="234"/>
      <c r="DS266" s="234"/>
      <c r="DT266" s="234"/>
      <c r="DU266" s="234"/>
      <c r="DV266" s="234"/>
      <c r="DW266" s="234"/>
      <c r="DX266" s="234"/>
      <c r="DY266" s="234"/>
      <c r="DZ266" s="234"/>
      <c r="EA266" s="234"/>
    </row>
    <row r="267" spans="1:131" s="235" customFormat="1" ht="12.9">
      <c r="A267" s="236"/>
      <c r="B267" s="237"/>
      <c r="C267" s="238"/>
      <c r="D267" s="238"/>
      <c r="E267" s="238"/>
      <c r="F267" s="238"/>
      <c r="G267" s="236"/>
      <c r="H267" s="236"/>
      <c r="I267" s="236"/>
      <c r="J267" s="238"/>
      <c r="K267" s="238"/>
      <c r="L267" s="238"/>
      <c r="M267" s="234"/>
      <c r="N267" s="234"/>
      <c r="O267" s="234"/>
      <c r="P267" s="234"/>
      <c r="Q267" s="234"/>
      <c r="R267" s="234"/>
      <c r="S267" s="234"/>
      <c r="T267" s="234"/>
      <c r="U267" s="234"/>
      <c r="V267" s="234"/>
      <c r="W267" s="234"/>
      <c r="X267" s="234"/>
      <c r="Y267" s="234"/>
      <c r="Z267" s="234"/>
      <c r="AA267" s="234"/>
      <c r="AB267" s="234"/>
      <c r="AC267" s="234"/>
      <c r="AD267" s="234"/>
      <c r="AE267" s="234"/>
      <c r="AF267" s="234"/>
      <c r="AG267" s="234"/>
      <c r="AH267" s="234"/>
      <c r="AI267" s="234"/>
      <c r="AJ267" s="234"/>
      <c r="AK267" s="234"/>
      <c r="AL267" s="234"/>
      <c r="AM267" s="234"/>
      <c r="AN267" s="234"/>
      <c r="AO267" s="234"/>
      <c r="AP267" s="234"/>
      <c r="AQ267" s="234"/>
      <c r="AR267" s="234"/>
      <c r="AS267" s="234"/>
      <c r="AT267" s="234"/>
      <c r="AU267" s="234"/>
      <c r="AV267" s="234"/>
      <c r="AW267" s="234"/>
      <c r="AX267" s="234"/>
      <c r="AY267" s="234"/>
      <c r="AZ267" s="234"/>
      <c r="BA267" s="234"/>
      <c r="BB267" s="234"/>
      <c r="BC267" s="234"/>
      <c r="BD267" s="234"/>
      <c r="BE267" s="234"/>
      <c r="BF267" s="234"/>
      <c r="BG267" s="234"/>
      <c r="BH267" s="234"/>
      <c r="BI267" s="234"/>
      <c r="BJ267" s="234"/>
      <c r="BK267" s="234"/>
      <c r="BL267" s="234"/>
      <c r="BM267" s="234"/>
      <c r="BN267" s="234"/>
      <c r="BO267" s="234"/>
      <c r="BP267" s="234"/>
      <c r="BQ267" s="234"/>
      <c r="BR267" s="234"/>
      <c r="BS267" s="234"/>
      <c r="BT267" s="234"/>
      <c r="BU267" s="234"/>
      <c r="BV267" s="234"/>
      <c r="BW267" s="234"/>
      <c r="BX267" s="234"/>
      <c r="BY267" s="234"/>
      <c r="BZ267" s="234"/>
      <c r="CA267" s="234"/>
      <c r="CB267" s="234"/>
      <c r="CC267" s="234"/>
      <c r="CD267" s="234"/>
      <c r="CE267" s="234"/>
      <c r="CF267" s="234"/>
      <c r="CG267" s="234"/>
      <c r="CH267" s="234"/>
      <c r="CI267" s="234"/>
      <c r="CJ267" s="234"/>
      <c r="CK267" s="234"/>
      <c r="CL267" s="234"/>
      <c r="CM267" s="234"/>
      <c r="CN267" s="234"/>
      <c r="CO267" s="234"/>
      <c r="CP267" s="234"/>
      <c r="CQ267" s="234"/>
      <c r="CR267" s="234"/>
      <c r="CS267" s="234"/>
      <c r="CT267" s="234"/>
      <c r="CU267" s="234"/>
      <c r="CV267" s="234"/>
      <c r="CW267" s="234"/>
      <c r="CX267" s="234"/>
      <c r="CY267" s="234"/>
      <c r="CZ267" s="234"/>
      <c r="DA267" s="234"/>
      <c r="DB267" s="234"/>
      <c r="DC267" s="234"/>
      <c r="DD267" s="234"/>
      <c r="DE267" s="234"/>
      <c r="DF267" s="234"/>
      <c r="DG267" s="234"/>
      <c r="DH267" s="234"/>
      <c r="DI267" s="234"/>
      <c r="DJ267" s="234"/>
      <c r="DK267" s="234"/>
      <c r="DL267" s="234"/>
      <c r="DM267" s="234"/>
      <c r="DN267" s="234"/>
      <c r="DO267" s="234"/>
      <c r="DP267" s="234"/>
      <c r="DQ267" s="234"/>
      <c r="DR267" s="234"/>
      <c r="DS267" s="234"/>
      <c r="DT267" s="234"/>
      <c r="DU267" s="234"/>
      <c r="DV267" s="234"/>
      <c r="DW267" s="234"/>
      <c r="DX267" s="234"/>
      <c r="DY267" s="234"/>
      <c r="DZ267" s="234"/>
      <c r="EA267" s="234"/>
    </row>
    <row r="268" spans="1:131" s="235" customFormat="1" ht="12.9">
      <c r="A268" s="236"/>
      <c r="B268" s="237"/>
      <c r="C268" s="238"/>
      <c r="D268" s="238"/>
      <c r="E268" s="238"/>
      <c r="F268" s="238"/>
      <c r="G268" s="236"/>
      <c r="H268" s="236"/>
      <c r="I268" s="236"/>
      <c r="J268" s="238"/>
      <c r="K268" s="238"/>
      <c r="L268" s="238"/>
      <c r="M268" s="234"/>
      <c r="N268" s="234"/>
      <c r="O268" s="234"/>
      <c r="P268" s="234"/>
      <c r="Q268" s="234"/>
      <c r="R268" s="234"/>
      <c r="S268" s="234"/>
      <c r="T268" s="234"/>
      <c r="U268" s="234"/>
      <c r="V268" s="234"/>
      <c r="W268" s="234"/>
      <c r="X268" s="234"/>
      <c r="Y268" s="234"/>
      <c r="Z268" s="234"/>
      <c r="AA268" s="234"/>
      <c r="AB268" s="234"/>
      <c r="AC268" s="234"/>
      <c r="AD268" s="234"/>
      <c r="AE268" s="234"/>
      <c r="AF268" s="234"/>
      <c r="AG268" s="234"/>
      <c r="AH268" s="234"/>
      <c r="AI268" s="234"/>
      <c r="AJ268" s="234"/>
      <c r="AK268" s="234"/>
      <c r="AL268" s="234"/>
      <c r="AM268" s="234"/>
      <c r="AN268" s="234"/>
      <c r="AO268" s="234"/>
      <c r="AP268" s="234"/>
      <c r="AQ268" s="234"/>
      <c r="AR268" s="234"/>
      <c r="AS268" s="234"/>
      <c r="AT268" s="234"/>
      <c r="AU268" s="234"/>
      <c r="AV268" s="234"/>
      <c r="AW268" s="234"/>
      <c r="AX268" s="234"/>
      <c r="AY268" s="234"/>
      <c r="AZ268" s="234"/>
      <c r="BA268" s="234"/>
      <c r="BB268" s="234"/>
      <c r="BC268" s="234"/>
      <c r="BD268" s="234"/>
      <c r="BE268" s="234"/>
      <c r="BF268" s="234"/>
      <c r="BG268" s="234"/>
      <c r="BH268" s="234"/>
      <c r="BI268" s="234"/>
      <c r="BJ268" s="234"/>
      <c r="BK268" s="234"/>
      <c r="BL268" s="234"/>
      <c r="BM268" s="234"/>
      <c r="BN268" s="234"/>
      <c r="BO268" s="234"/>
      <c r="BP268" s="234"/>
      <c r="BQ268" s="234"/>
      <c r="BR268" s="234"/>
      <c r="BS268" s="234"/>
      <c r="BT268" s="234"/>
      <c r="BU268" s="234"/>
      <c r="BV268" s="234"/>
      <c r="BW268" s="234"/>
      <c r="BX268" s="234"/>
      <c r="BY268" s="234"/>
      <c r="BZ268" s="234"/>
      <c r="CA268" s="234"/>
      <c r="CB268" s="234"/>
      <c r="CC268" s="234"/>
      <c r="CD268" s="234"/>
      <c r="CE268" s="234"/>
      <c r="CF268" s="234"/>
      <c r="CG268" s="234"/>
      <c r="CH268" s="234"/>
      <c r="CI268" s="234"/>
      <c r="CJ268" s="234"/>
      <c r="CK268" s="234"/>
      <c r="CL268" s="234"/>
      <c r="CM268" s="234"/>
      <c r="CN268" s="234"/>
      <c r="CO268" s="234"/>
      <c r="CP268" s="234"/>
      <c r="CQ268" s="234"/>
      <c r="CR268" s="234"/>
      <c r="CS268" s="234"/>
      <c r="CT268" s="234"/>
      <c r="CU268" s="234"/>
      <c r="CV268" s="234"/>
      <c r="CW268" s="234"/>
      <c r="CX268" s="234"/>
      <c r="CY268" s="234"/>
      <c r="CZ268" s="234"/>
      <c r="DA268" s="234"/>
      <c r="DB268" s="234"/>
      <c r="DC268" s="234"/>
      <c r="DD268" s="234"/>
      <c r="DE268" s="234"/>
      <c r="DF268" s="234"/>
      <c r="DG268" s="234"/>
      <c r="DH268" s="234"/>
      <c r="DI268" s="234"/>
      <c r="DJ268" s="234"/>
      <c r="DK268" s="234"/>
      <c r="DL268" s="234"/>
      <c r="DM268" s="234"/>
      <c r="DN268" s="234"/>
      <c r="DO268" s="234"/>
      <c r="DP268" s="234"/>
      <c r="DQ268" s="234"/>
      <c r="DR268" s="234"/>
      <c r="DS268" s="234"/>
      <c r="DT268" s="234"/>
      <c r="DU268" s="234"/>
      <c r="DV268" s="234"/>
      <c r="DW268" s="234"/>
      <c r="DX268" s="234"/>
      <c r="DY268" s="234"/>
      <c r="DZ268" s="234"/>
      <c r="EA268" s="234"/>
    </row>
    <row r="269" spans="1:131" s="235" customFormat="1" ht="12.9">
      <c r="A269" s="236"/>
      <c r="B269" s="237"/>
      <c r="C269" s="238"/>
      <c r="D269" s="238"/>
      <c r="E269" s="238"/>
      <c r="F269" s="238"/>
      <c r="G269" s="236"/>
      <c r="H269" s="236"/>
      <c r="I269" s="236"/>
      <c r="J269" s="238"/>
      <c r="K269" s="238"/>
      <c r="L269" s="238"/>
      <c r="M269" s="234"/>
      <c r="N269" s="234"/>
      <c r="O269" s="234"/>
      <c r="P269" s="234"/>
      <c r="Q269" s="234"/>
      <c r="R269" s="234"/>
      <c r="S269" s="234"/>
      <c r="T269" s="234"/>
      <c r="U269" s="234"/>
      <c r="V269" s="234"/>
      <c r="W269" s="234"/>
      <c r="X269" s="234"/>
      <c r="Y269" s="234"/>
      <c r="Z269" s="234"/>
      <c r="AA269" s="234"/>
      <c r="AB269" s="234"/>
      <c r="AC269" s="234"/>
      <c r="AD269" s="234"/>
      <c r="AE269" s="234"/>
      <c r="AF269" s="234"/>
      <c r="AG269" s="234"/>
      <c r="AH269" s="234"/>
      <c r="AI269" s="234"/>
      <c r="AJ269" s="234"/>
      <c r="AK269" s="234"/>
      <c r="AL269" s="234"/>
      <c r="AM269" s="234"/>
      <c r="AN269" s="234"/>
      <c r="AO269" s="234"/>
      <c r="AP269" s="234"/>
      <c r="AQ269" s="234"/>
      <c r="AR269" s="234"/>
      <c r="AS269" s="234"/>
      <c r="AT269" s="234"/>
      <c r="AU269" s="234"/>
      <c r="AV269" s="234"/>
      <c r="AW269" s="234"/>
      <c r="AX269" s="234"/>
      <c r="AY269" s="234"/>
      <c r="AZ269" s="234"/>
      <c r="BA269" s="234"/>
      <c r="BB269" s="234"/>
      <c r="BC269" s="234"/>
      <c r="BD269" s="234"/>
      <c r="BE269" s="234"/>
      <c r="BF269" s="234"/>
      <c r="BG269" s="234"/>
      <c r="BH269" s="234"/>
      <c r="BI269" s="234"/>
      <c r="BJ269" s="234"/>
      <c r="BK269" s="234"/>
      <c r="BL269" s="234"/>
      <c r="BM269" s="234"/>
      <c r="BN269" s="234"/>
      <c r="BO269" s="234"/>
      <c r="BP269" s="234"/>
      <c r="BQ269" s="234"/>
      <c r="BR269" s="234"/>
      <c r="BS269" s="234"/>
      <c r="BT269" s="234"/>
      <c r="BU269" s="234"/>
      <c r="BV269" s="234"/>
      <c r="BW269" s="234"/>
      <c r="BX269" s="234"/>
      <c r="BY269" s="234"/>
      <c r="BZ269" s="234"/>
      <c r="CA269" s="234"/>
      <c r="CB269" s="234"/>
      <c r="CC269" s="234"/>
      <c r="CD269" s="234"/>
      <c r="CE269" s="234"/>
      <c r="CF269" s="234"/>
      <c r="CG269" s="234"/>
      <c r="CH269" s="234"/>
      <c r="CI269" s="234"/>
      <c r="CJ269" s="234"/>
      <c r="CK269" s="234"/>
      <c r="CL269" s="234"/>
      <c r="CM269" s="234"/>
      <c r="CN269" s="234"/>
      <c r="CO269" s="234"/>
      <c r="CP269" s="234"/>
      <c r="CQ269" s="234"/>
      <c r="CR269" s="234"/>
      <c r="CS269" s="234"/>
      <c r="CT269" s="234"/>
      <c r="CU269" s="234"/>
      <c r="CV269" s="234"/>
      <c r="CW269" s="234"/>
      <c r="CX269" s="234"/>
      <c r="CY269" s="234"/>
      <c r="CZ269" s="234"/>
      <c r="DA269" s="234"/>
      <c r="DB269" s="234"/>
      <c r="DC269" s="234"/>
      <c r="DD269" s="234"/>
      <c r="DE269" s="234"/>
      <c r="DF269" s="234"/>
      <c r="DG269" s="234"/>
      <c r="DH269" s="234"/>
      <c r="DI269" s="234"/>
      <c r="DJ269" s="234"/>
      <c r="DK269" s="234"/>
      <c r="DL269" s="234"/>
      <c r="DM269" s="234"/>
      <c r="DN269" s="234"/>
      <c r="DO269" s="234"/>
      <c r="DP269" s="234"/>
      <c r="DQ269" s="234"/>
      <c r="DR269" s="234"/>
      <c r="DS269" s="234"/>
      <c r="DT269" s="234"/>
      <c r="DU269" s="234"/>
      <c r="DV269" s="234"/>
      <c r="DW269" s="234"/>
      <c r="DX269" s="234"/>
      <c r="DY269" s="234"/>
      <c r="DZ269" s="234"/>
      <c r="EA269" s="234"/>
    </row>
    <row r="270" spans="1:131" s="235" customFormat="1" ht="12.9">
      <c r="A270" s="236"/>
      <c r="B270" s="237"/>
      <c r="C270" s="238"/>
      <c r="D270" s="238"/>
      <c r="E270" s="238"/>
      <c r="F270" s="238"/>
      <c r="G270" s="236"/>
      <c r="H270" s="236"/>
      <c r="I270" s="236"/>
      <c r="J270" s="238"/>
      <c r="K270" s="238"/>
      <c r="L270" s="238"/>
      <c r="M270" s="234"/>
      <c r="N270" s="234"/>
      <c r="O270" s="234"/>
      <c r="P270" s="234"/>
      <c r="Q270" s="234"/>
      <c r="R270" s="234"/>
      <c r="S270" s="234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4"/>
      <c r="AF270" s="234"/>
      <c r="AG270" s="234"/>
      <c r="AH270" s="234"/>
      <c r="AI270" s="234"/>
      <c r="AJ270" s="234"/>
      <c r="AK270" s="234"/>
      <c r="AL270" s="234"/>
      <c r="AM270" s="234"/>
      <c r="AN270" s="234"/>
      <c r="AO270" s="234"/>
      <c r="AP270" s="234"/>
      <c r="AQ270" s="234"/>
      <c r="AR270" s="234"/>
      <c r="AS270" s="234"/>
      <c r="AT270" s="234"/>
      <c r="AU270" s="234"/>
      <c r="AV270" s="234"/>
      <c r="AW270" s="234"/>
      <c r="AX270" s="234"/>
      <c r="AY270" s="234"/>
      <c r="AZ270" s="234"/>
      <c r="BA270" s="234"/>
      <c r="BB270" s="234"/>
      <c r="BC270" s="234"/>
      <c r="BD270" s="234"/>
      <c r="BE270" s="234"/>
      <c r="BF270" s="234"/>
      <c r="BG270" s="234"/>
      <c r="BH270" s="234"/>
      <c r="BI270" s="234"/>
      <c r="BJ270" s="234"/>
      <c r="BK270" s="234"/>
      <c r="BL270" s="234"/>
      <c r="BM270" s="234"/>
      <c r="BN270" s="234"/>
      <c r="BO270" s="234"/>
      <c r="BP270" s="234"/>
      <c r="BQ270" s="234"/>
      <c r="BR270" s="234"/>
      <c r="BS270" s="234"/>
      <c r="BT270" s="234"/>
      <c r="BU270" s="234"/>
      <c r="BV270" s="234"/>
      <c r="BW270" s="234"/>
      <c r="BX270" s="234"/>
      <c r="BY270" s="234"/>
      <c r="BZ270" s="234"/>
      <c r="CA270" s="234"/>
      <c r="CB270" s="234"/>
      <c r="CC270" s="234"/>
      <c r="CD270" s="234"/>
      <c r="CE270" s="234"/>
      <c r="CF270" s="234"/>
      <c r="CG270" s="234"/>
      <c r="CH270" s="234"/>
      <c r="CI270" s="234"/>
      <c r="CJ270" s="234"/>
      <c r="CK270" s="234"/>
      <c r="CL270" s="234"/>
      <c r="CM270" s="234"/>
      <c r="CN270" s="234"/>
      <c r="CO270" s="234"/>
      <c r="CP270" s="234"/>
      <c r="CQ270" s="234"/>
      <c r="CR270" s="234"/>
      <c r="CS270" s="234"/>
      <c r="CT270" s="234"/>
      <c r="CU270" s="234"/>
      <c r="CV270" s="234"/>
      <c r="CW270" s="234"/>
      <c r="CX270" s="234"/>
      <c r="CY270" s="234"/>
      <c r="CZ270" s="234"/>
      <c r="DA270" s="234"/>
      <c r="DB270" s="234"/>
      <c r="DC270" s="234"/>
      <c r="DD270" s="234"/>
      <c r="DE270" s="234"/>
      <c r="DF270" s="234"/>
      <c r="DG270" s="234"/>
      <c r="DH270" s="234"/>
      <c r="DI270" s="234"/>
      <c r="DJ270" s="234"/>
      <c r="DK270" s="234"/>
      <c r="DL270" s="234"/>
      <c r="DM270" s="234"/>
      <c r="DN270" s="234"/>
      <c r="DO270" s="234"/>
      <c r="DP270" s="234"/>
      <c r="DQ270" s="234"/>
      <c r="DR270" s="234"/>
      <c r="DS270" s="234"/>
      <c r="DT270" s="234"/>
      <c r="DU270" s="234"/>
      <c r="DV270" s="234"/>
      <c r="DW270" s="234"/>
      <c r="DX270" s="234"/>
      <c r="DY270" s="234"/>
      <c r="DZ270" s="234"/>
      <c r="EA270" s="234"/>
    </row>
    <row r="271" spans="1:131" s="235" customFormat="1" ht="12.9">
      <c r="A271" s="236"/>
      <c r="B271" s="237"/>
      <c r="C271" s="238"/>
      <c r="D271" s="238"/>
      <c r="E271" s="238"/>
      <c r="F271" s="238"/>
      <c r="G271" s="236"/>
      <c r="H271" s="236"/>
      <c r="I271" s="236"/>
      <c r="J271" s="238"/>
      <c r="K271" s="238"/>
      <c r="L271" s="238"/>
      <c r="M271" s="234"/>
      <c r="N271" s="234"/>
      <c r="O271" s="234"/>
      <c r="P271" s="234"/>
      <c r="Q271" s="234"/>
      <c r="R271" s="234"/>
      <c r="S271" s="234"/>
      <c r="T271" s="234"/>
      <c r="U271" s="234"/>
      <c r="V271" s="234"/>
      <c r="W271" s="234"/>
      <c r="X271" s="234"/>
      <c r="Y271" s="234"/>
      <c r="Z271" s="234"/>
      <c r="AA271" s="234"/>
      <c r="AB271" s="234"/>
      <c r="AC271" s="234"/>
      <c r="AD271" s="234"/>
      <c r="AE271" s="234"/>
      <c r="AF271" s="234"/>
      <c r="AG271" s="234"/>
      <c r="AH271" s="234"/>
      <c r="AI271" s="234"/>
      <c r="AJ271" s="234"/>
      <c r="AK271" s="234"/>
      <c r="AL271" s="234"/>
      <c r="AM271" s="234"/>
      <c r="AN271" s="234"/>
      <c r="AO271" s="234"/>
      <c r="AP271" s="234"/>
      <c r="AQ271" s="234"/>
      <c r="AR271" s="234"/>
      <c r="AS271" s="234"/>
      <c r="AT271" s="234"/>
      <c r="AU271" s="234"/>
      <c r="AV271" s="234"/>
      <c r="AW271" s="234"/>
      <c r="AX271" s="234"/>
      <c r="AY271" s="234"/>
      <c r="AZ271" s="234"/>
      <c r="BA271" s="234"/>
      <c r="BB271" s="234"/>
      <c r="BC271" s="234"/>
      <c r="BD271" s="234"/>
      <c r="BE271" s="234"/>
      <c r="BF271" s="234"/>
      <c r="BG271" s="234"/>
      <c r="BH271" s="234"/>
      <c r="BI271" s="234"/>
      <c r="BJ271" s="234"/>
      <c r="BK271" s="234"/>
      <c r="BL271" s="234"/>
      <c r="BM271" s="234"/>
      <c r="BN271" s="234"/>
      <c r="BO271" s="234"/>
      <c r="BP271" s="234"/>
      <c r="BQ271" s="234"/>
      <c r="BR271" s="234"/>
      <c r="BS271" s="234"/>
      <c r="BT271" s="234"/>
      <c r="BU271" s="234"/>
      <c r="BV271" s="234"/>
      <c r="BW271" s="234"/>
      <c r="BX271" s="234"/>
      <c r="BY271" s="234"/>
      <c r="BZ271" s="234"/>
      <c r="CA271" s="234"/>
      <c r="CB271" s="234"/>
      <c r="CC271" s="234"/>
      <c r="CD271" s="234"/>
      <c r="CE271" s="234"/>
      <c r="CF271" s="234"/>
      <c r="CG271" s="234"/>
      <c r="CH271" s="234"/>
      <c r="CI271" s="234"/>
      <c r="CJ271" s="234"/>
      <c r="CK271" s="234"/>
      <c r="CL271" s="234"/>
      <c r="CM271" s="234"/>
      <c r="CN271" s="234"/>
      <c r="CO271" s="234"/>
      <c r="CP271" s="234"/>
      <c r="CQ271" s="234"/>
      <c r="CR271" s="234"/>
      <c r="CS271" s="234"/>
      <c r="CT271" s="234"/>
      <c r="CU271" s="234"/>
      <c r="CV271" s="234"/>
      <c r="CW271" s="234"/>
      <c r="CX271" s="234"/>
      <c r="CY271" s="234"/>
      <c r="CZ271" s="234"/>
      <c r="DA271" s="234"/>
      <c r="DB271" s="234"/>
      <c r="DC271" s="234"/>
      <c r="DD271" s="234"/>
      <c r="DE271" s="234"/>
      <c r="DF271" s="234"/>
      <c r="DG271" s="234"/>
      <c r="DH271" s="234"/>
      <c r="DI271" s="234"/>
      <c r="DJ271" s="234"/>
      <c r="DK271" s="234"/>
      <c r="DL271" s="234"/>
      <c r="DM271" s="234"/>
      <c r="DN271" s="234"/>
      <c r="DO271" s="234"/>
      <c r="DP271" s="234"/>
      <c r="DQ271" s="234"/>
      <c r="DR271" s="234"/>
      <c r="DS271" s="234"/>
      <c r="DT271" s="234"/>
      <c r="DU271" s="234"/>
      <c r="DV271" s="234"/>
      <c r="DW271" s="234"/>
      <c r="DX271" s="234"/>
      <c r="DY271" s="234"/>
      <c r="DZ271" s="234"/>
      <c r="EA271" s="234"/>
    </row>
    <row r="272" spans="1:131" s="235" customFormat="1" ht="12.9">
      <c r="A272" s="236"/>
      <c r="B272" s="237"/>
      <c r="C272" s="238"/>
      <c r="D272" s="238"/>
      <c r="E272" s="238"/>
      <c r="F272" s="238"/>
      <c r="G272" s="236"/>
      <c r="H272" s="236"/>
      <c r="I272" s="236"/>
      <c r="J272" s="238"/>
      <c r="K272" s="238"/>
      <c r="L272" s="238"/>
      <c r="M272" s="234"/>
      <c r="N272" s="234"/>
      <c r="O272" s="234"/>
      <c r="P272" s="234"/>
      <c r="Q272" s="234"/>
      <c r="R272" s="234"/>
      <c r="S272" s="234"/>
      <c r="T272" s="234"/>
      <c r="U272" s="234"/>
      <c r="V272" s="234"/>
      <c r="W272" s="234"/>
      <c r="X272" s="234"/>
      <c r="Y272" s="234"/>
      <c r="Z272" s="234"/>
      <c r="AA272" s="234"/>
      <c r="AB272" s="234"/>
      <c r="AC272" s="234"/>
      <c r="AD272" s="234"/>
      <c r="AE272" s="234"/>
      <c r="AF272" s="234"/>
      <c r="AG272" s="234"/>
      <c r="AH272" s="234"/>
      <c r="AI272" s="234"/>
      <c r="AJ272" s="234"/>
      <c r="AK272" s="234"/>
      <c r="AL272" s="234"/>
      <c r="AM272" s="234"/>
      <c r="AN272" s="234"/>
      <c r="AO272" s="234"/>
      <c r="AP272" s="234"/>
      <c r="AQ272" s="234"/>
      <c r="AR272" s="234"/>
      <c r="AS272" s="234"/>
      <c r="AT272" s="234"/>
      <c r="AU272" s="234"/>
      <c r="AV272" s="234"/>
      <c r="AW272" s="234"/>
      <c r="AX272" s="234"/>
      <c r="AY272" s="234"/>
      <c r="AZ272" s="234"/>
      <c r="BA272" s="234"/>
      <c r="BB272" s="234"/>
      <c r="BC272" s="234"/>
      <c r="BD272" s="234"/>
      <c r="BE272" s="234"/>
      <c r="BF272" s="234"/>
      <c r="BG272" s="234"/>
      <c r="BH272" s="234"/>
      <c r="BI272" s="234"/>
      <c r="BJ272" s="234"/>
      <c r="BK272" s="234"/>
      <c r="BL272" s="234"/>
      <c r="BM272" s="234"/>
      <c r="BN272" s="234"/>
      <c r="BO272" s="234"/>
      <c r="BP272" s="234"/>
      <c r="BQ272" s="234"/>
      <c r="BR272" s="234"/>
      <c r="BS272" s="234"/>
      <c r="BT272" s="234"/>
      <c r="BU272" s="234"/>
      <c r="BV272" s="234"/>
      <c r="BW272" s="234"/>
      <c r="BX272" s="234"/>
      <c r="BY272" s="234"/>
      <c r="BZ272" s="234"/>
      <c r="CA272" s="234"/>
      <c r="CB272" s="234"/>
      <c r="CC272" s="234"/>
      <c r="CD272" s="234"/>
      <c r="CE272" s="234"/>
      <c r="CF272" s="234"/>
      <c r="CG272" s="234"/>
      <c r="CH272" s="234"/>
      <c r="CI272" s="234"/>
      <c r="CJ272" s="234"/>
      <c r="CK272" s="234"/>
      <c r="CL272" s="234"/>
      <c r="CM272" s="234"/>
      <c r="CN272" s="234"/>
      <c r="CO272" s="234"/>
      <c r="CP272" s="234"/>
      <c r="CQ272" s="234"/>
      <c r="CR272" s="234"/>
      <c r="CS272" s="234"/>
      <c r="CT272" s="234"/>
      <c r="CU272" s="234"/>
      <c r="CV272" s="234"/>
      <c r="CW272" s="234"/>
      <c r="CX272" s="234"/>
      <c r="CY272" s="234"/>
      <c r="CZ272" s="234"/>
      <c r="DA272" s="234"/>
      <c r="DB272" s="234"/>
      <c r="DC272" s="234"/>
      <c r="DD272" s="234"/>
      <c r="DE272" s="234"/>
      <c r="DF272" s="234"/>
      <c r="DG272" s="234"/>
      <c r="DH272" s="234"/>
      <c r="DI272" s="234"/>
      <c r="DJ272" s="234"/>
      <c r="DK272" s="234"/>
      <c r="DL272" s="234"/>
      <c r="DM272" s="234"/>
      <c r="DN272" s="234"/>
      <c r="DO272" s="234"/>
      <c r="DP272" s="234"/>
      <c r="DQ272" s="234"/>
      <c r="DR272" s="234"/>
      <c r="DS272" s="234"/>
      <c r="DT272" s="234"/>
      <c r="DU272" s="234"/>
      <c r="DV272" s="234"/>
      <c r="DW272" s="234"/>
      <c r="DX272" s="234"/>
      <c r="DY272" s="234"/>
      <c r="DZ272" s="234"/>
      <c r="EA272" s="234"/>
    </row>
    <row r="273" spans="1:131" s="235" customFormat="1" ht="12.9">
      <c r="A273" s="236"/>
      <c r="B273" s="237"/>
      <c r="C273" s="238"/>
      <c r="D273" s="238"/>
      <c r="E273" s="238"/>
      <c r="F273" s="238"/>
      <c r="G273" s="236"/>
      <c r="H273" s="236"/>
      <c r="I273" s="236"/>
      <c r="J273" s="238"/>
      <c r="K273" s="238"/>
      <c r="L273" s="238"/>
      <c r="M273" s="234"/>
      <c r="N273" s="234"/>
      <c r="O273" s="234"/>
      <c r="P273" s="234"/>
      <c r="Q273" s="234"/>
      <c r="R273" s="234"/>
      <c r="S273" s="234"/>
      <c r="T273" s="234"/>
      <c r="U273" s="234"/>
      <c r="V273" s="234"/>
      <c r="W273" s="234"/>
      <c r="X273" s="234"/>
      <c r="Y273" s="234"/>
      <c r="Z273" s="234"/>
      <c r="AA273" s="234"/>
      <c r="AB273" s="234"/>
      <c r="AC273" s="234"/>
      <c r="AD273" s="234"/>
      <c r="AE273" s="234"/>
      <c r="AF273" s="234"/>
      <c r="AG273" s="234"/>
      <c r="AH273" s="234"/>
      <c r="AI273" s="234"/>
      <c r="AJ273" s="234"/>
      <c r="AK273" s="234"/>
      <c r="AL273" s="234"/>
      <c r="AM273" s="234"/>
      <c r="AN273" s="234"/>
      <c r="AO273" s="234"/>
      <c r="AP273" s="234"/>
      <c r="AQ273" s="234"/>
      <c r="AR273" s="234"/>
      <c r="AS273" s="234"/>
      <c r="AT273" s="234"/>
      <c r="AU273" s="234"/>
      <c r="AV273" s="234"/>
      <c r="AW273" s="234"/>
      <c r="AX273" s="234"/>
      <c r="AY273" s="234"/>
      <c r="AZ273" s="234"/>
      <c r="BA273" s="234"/>
      <c r="BB273" s="234"/>
      <c r="BC273" s="234"/>
      <c r="BD273" s="234"/>
      <c r="BE273" s="234"/>
      <c r="BF273" s="234"/>
      <c r="BG273" s="234"/>
      <c r="BH273" s="234"/>
      <c r="BI273" s="234"/>
      <c r="BJ273" s="234"/>
      <c r="BK273" s="234"/>
      <c r="BL273" s="234"/>
      <c r="BM273" s="234"/>
      <c r="BN273" s="234"/>
      <c r="BO273" s="234"/>
      <c r="BP273" s="234"/>
      <c r="BQ273" s="234"/>
      <c r="BR273" s="234"/>
      <c r="BS273" s="234"/>
      <c r="BT273" s="234"/>
      <c r="BU273" s="234"/>
      <c r="BV273" s="234"/>
      <c r="BW273" s="234"/>
      <c r="BX273" s="234"/>
      <c r="BY273" s="234"/>
      <c r="BZ273" s="234"/>
      <c r="CA273" s="234"/>
      <c r="CB273" s="234"/>
      <c r="CC273" s="234"/>
      <c r="CD273" s="234"/>
      <c r="CE273" s="234"/>
      <c r="CF273" s="234"/>
      <c r="CG273" s="234"/>
      <c r="CH273" s="234"/>
      <c r="CI273" s="234"/>
      <c r="CJ273" s="234"/>
      <c r="CK273" s="234"/>
      <c r="CL273" s="234"/>
      <c r="CM273" s="234"/>
      <c r="CN273" s="234"/>
      <c r="CO273" s="234"/>
      <c r="CP273" s="234"/>
      <c r="CQ273" s="234"/>
      <c r="CR273" s="234"/>
      <c r="CS273" s="234"/>
      <c r="CT273" s="234"/>
      <c r="CU273" s="234"/>
      <c r="CV273" s="234"/>
      <c r="CW273" s="234"/>
      <c r="CX273" s="234"/>
      <c r="CY273" s="234"/>
      <c r="CZ273" s="234"/>
      <c r="DA273" s="234"/>
      <c r="DB273" s="234"/>
      <c r="DC273" s="234"/>
      <c r="DD273" s="234"/>
      <c r="DE273" s="234"/>
      <c r="DF273" s="234"/>
      <c r="DG273" s="234"/>
      <c r="DH273" s="234"/>
      <c r="DI273" s="234"/>
      <c r="DJ273" s="234"/>
      <c r="DK273" s="234"/>
      <c r="DL273" s="234"/>
      <c r="DM273" s="234"/>
      <c r="DN273" s="234"/>
      <c r="DO273" s="234"/>
      <c r="DP273" s="234"/>
      <c r="DQ273" s="234"/>
      <c r="DR273" s="234"/>
      <c r="DS273" s="234"/>
      <c r="DT273" s="234"/>
      <c r="DU273" s="234"/>
      <c r="DV273" s="234"/>
      <c r="DW273" s="234"/>
      <c r="DX273" s="234"/>
      <c r="DY273" s="234"/>
      <c r="DZ273" s="234"/>
      <c r="EA273" s="234"/>
    </row>
    <row r="274" spans="1:131" s="235" customFormat="1" ht="12.9">
      <c r="A274" s="236"/>
      <c r="B274" s="237"/>
      <c r="C274" s="238"/>
      <c r="D274" s="238"/>
      <c r="E274" s="238"/>
      <c r="F274" s="238"/>
      <c r="G274" s="236"/>
      <c r="H274" s="236"/>
      <c r="I274" s="236"/>
      <c r="J274" s="238"/>
      <c r="K274" s="238"/>
      <c r="L274" s="238"/>
      <c r="M274" s="234"/>
      <c r="N274" s="234"/>
      <c r="O274" s="234"/>
      <c r="P274" s="234"/>
      <c r="Q274" s="234"/>
      <c r="R274" s="234"/>
      <c r="S274" s="234"/>
      <c r="T274" s="234"/>
      <c r="U274" s="234"/>
      <c r="V274" s="234"/>
      <c r="W274" s="234"/>
      <c r="X274" s="234"/>
      <c r="Y274" s="234"/>
      <c r="Z274" s="234"/>
      <c r="AA274" s="234"/>
      <c r="AB274" s="234"/>
      <c r="AC274" s="234"/>
      <c r="AD274" s="234"/>
      <c r="AE274" s="234"/>
      <c r="AF274" s="234"/>
      <c r="AG274" s="234"/>
      <c r="AH274" s="234"/>
      <c r="AI274" s="234"/>
      <c r="AJ274" s="234"/>
      <c r="AK274" s="234"/>
      <c r="AL274" s="234"/>
      <c r="AM274" s="234"/>
      <c r="AN274" s="234"/>
      <c r="AO274" s="234"/>
      <c r="AP274" s="234"/>
      <c r="AQ274" s="234"/>
      <c r="AR274" s="234"/>
      <c r="AS274" s="234"/>
      <c r="AT274" s="234"/>
      <c r="AU274" s="234"/>
      <c r="AV274" s="234"/>
      <c r="AW274" s="234"/>
      <c r="AX274" s="234"/>
      <c r="AY274" s="234"/>
      <c r="AZ274" s="234"/>
      <c r="BA274" s="234"/>
      <c r="BB274" s="234"/>
      <c r="BC274" s="234"/>
      <c r="BD274" s="234"/>
      <c r="BE274" s="234"/>
      <c r="BF274" s="234"/>
      <c r="BG274" s="234"/>
      <c r="BH274" s="234"/>
      <c r="BI274" s="234"/>
      <c r="BJ274" s="234"/>
      <c r="BK274" s="234"/>
      <c r="BL274" s="234"/>
      <c r="BM274" s="234"/>
      <c r="BN274" s="234"/>
      <c r="BO274" s="234"/>
      <c r="BP274" s="234"/>
      <c r="BQ274" s="234"/>
      <c r="BR274" s="234"/>
      <c r="BS274" s="234"/>
      <c r="BT274" s="234"/>
      <c r="BU274" s="234"/>
      <c r="BV274" s="234"/>
      <c r="BW274" s="234"/>
      <c r="BX274" s="234"/>
      <c r="BY274" s="234"/>
      <c r="BZ274" s="234"/>
      <c r="CA274" s="234"/>
      <c r="CB274" s="234"/>
      <c r="CC274" s="234"/>
      <c r="CD274" s="234"/>
      <c r="CE274" s="234"/>
      <c r="CF274" s="234"/>
      <c r="CG274" s="234"/>
      <c r="CH274" s="234"/>
      <c r="CI274" s="234"/>
      <c r="CJ274" s="234"/>
      <c r="CK274" s="234"/>
      <c r="CL274" s="234"/>
      <c r="CM274" s="234"/>
      <c r="CN274" s="234"/>
      <c r="CO274" s="234"/>
      <c r="CP274" s="234"/>
      <c r="CQ274" s="234"/>
      <c r="CR274" s="234"/>
      <c r="CS274" s="234"/>
      <c r="CT274" s="234"/>
      <c r="CU274" s="234"/>
      <c r="CV274" s="234"/>
      <c r="CW274" s="234"/>
      <c r="CX274" s="234"/>
      <c r="CY274" s="234"/>
      <c r="CZ274" s="234"/>
      <c r="DA274" s="234"/>
      <c r="DB274" s="234"/>
      <c r="DC274" s="234"/>
      <c r="DD274" s="234"/>
      <c r="DE274" s="234"/>
      <c r="DF274" s="234"/>
      <c r="DG274" s="234"/>
      <c r="DH274" s="234"/>
      <c r="DI274" s="234"/>
      <c r="DJ274" s="234"/>
      <c r="DK274" s="234"/>
      <c r="DL274" s="234"/>
      <c r="DM274" s="234"/>
      <c r="DN274" s="234"/>
      <c r="DO274" s="234"/>
      <c r="DP274" s="234"/>
      <c r="DQ274" s="234"/>
      <c r="DR274" s="234"/>
      <c r="DS274" s="234"/>
      <c r="DT274" s="234"/>
      <c r="DU274" s="234"/>
      <c r="DV274" s="234"/>
      <c r="DW274" s="234"/>
      <c r="DX274" s="234"/>
      <c r="DY274" s="234"/>
      <c r="DZ274" s="234"/>
      <c r="EA274" s="234"/>
    </row>
    <row r="275" spans="1:131" s="235" customFormat="1" ht="12.9">
      <c r="A275" s="236"/>
      <c r="B275" s="237"/>
      <c r="C275" s="238"/>
      <c r="D275" s="238"/>
      <c r="E275" s="238"/>
      <c r="F275" s="238"/>
      <c r="G275" s="236"/>
      <c r="H275" s="236"/>
      <c r="I275" s="236"/>
      <c r="J275" s="238"/>
      <c r="K275" s="238"/>
      <c r="L275" s="238"/>
      <c r="M275" s="234"/>
      <c r="N275" s="234"/>
      <c r="O275" s="234"/>
      <c r="P275" s="234"/>
      <c r="Q275" s="234"/>
      <c r="R275" s="234"/>
      <c r="S275" s="234"/>
      <c r="T275" s="234"/>
      <c r="U275" s="234"/>
      <c r="V275" s="234"/>
      <c r="W275" s="234"/>
      <c r="X275" s="234"/>
      <c r="Y275" s="234"/>
      <c r="Z275" s="234"/>
      <c r="AA275" s="234"/>
      <c r="AB275" s="234"/>
      <c r="AC275" s="234"/>
      <c r="AD275" s="234"/>
      <c r="AE275" s="234"/>
      <c r="AF275" s="234"/>
      <c r="AG275" s="234"/>
      <c r="AH275" s="234"/>
      <c r="AI275" s="234"/>
      <c r="AJ275" s="234"/>
      <c r="AK275" s="234"/>
      <c r="AL275" s="234"/>
      <c r="AM275" s="234"/>
      <c r="AN275" s="234"/>
      <c r="AO275" s="234"/>
      <c r="AP275" s="234"/>
      <c r="AQ275" s="234"/>
      <c r="AR275" s="234"/>
      <c r="AS275" s="234"/>
      <c r="AT275" s="234"/>
      <c r="AU275" s="234"/>
      <c r="AV275" s="234"/>
      <c r="AW275" s="234"/>
      <c r="AX275" s="234"/>
      <c r="AY275" s="234"/>
      <c r="AZ275" s="234"/>
      <c r="BA275" s="234"/>
      <c r="BB275" s="234"/>
      <c r="BC275" s="234"/>
      <c r="BD275" s="234"/>
      <c r="BE275" s="234"/>
      <c r="BF275" s="234"/>
      <c r="BG275" s="234"/>
      <c r="BH275" s="234"/>
      <c r="BI275" s="234"/>
      <c r="BJ275" s="234"/>
      <c r="BK275" s="234"/>
      <c r="BL275" s="234"/>
      <c r="BM275" s="234"/>
      <c r="BN275" s="234"/>
      <c r="BO275" s="234"/>
      <c r="BP275" s="234"/>
      <c r="BQ275" s="234"/>
      <c r="BR275" s="234"/>
      <c r="BS275" s="234"/>
      <c r="BT275" s="234"/>
      <c r="BU275" s="234"/>
      <c r="BV275" s="234"/>
      <c r="BW275" s="234"/>
      <c r="BX275" s="234"/>
      <c r="BY275" s="234"/>
      <c r="BZ275" s="234"/>
      <c r="CA275" s="234"/>
      <c r="CB275" s="234"/>
      <c r="CC275" s="234"/>
      <c r="CD275" s="234"/>
      <c r="CE275" s="234"/>
      <c r="CF275" s="234"/>
      <c r="CG275" s="234"/>
      <c r="CH275" s="234"/>
      <c r="CI275" s="234"/>
      <c r="CJ275" s="234"/>
      <c r="CK275" s="234"/>
      <c r="CL275" s="234"/>
      <c r="CM275" s="234"/>
      <c r="CN275" s="234"/>
      <c r="CO275" s="234"/>
      <c r="CP275" s="234"/>
      <c r="CQ275" s="234"/>
      <c r="CR275" s="234"/>
      <c r="CS275" s="234"/>
      <c r="CT275" s="234"/>
      <c r="CU275" s="234"/>
      <c r="CV275" s="234"/>
      <c r="CW275" s="234"/>
      <c r="CX275" s="234"/>
      <c r="CY275" s="234"/>
      <c r="CZ275" s="234"/>
      <c r="DA275" s="234"/>
      <c r="DB275" s="234"/>
      <c r="DC275" s="234"/>
      <c r="DD275" s="234"/>
      <c r="DE275" s="234"/>
      <c r="DF275" s="234"/>
      <c r="DG275" s="234"/>
      <c r="DH275" s="234"/>
      <c r="DI275" s="234"/>
      <c r="DJ275" s="234"/>
      <c r="DK275" s="234"/>
      <c r="DL275" s="234"/>
      <c r="DM275" s="234"/>
      <c r="DN275" s="234"/>
      <c r="DO275" s="234"/>
      <c r="DP275" s="234"/>
      <c r="DQ275" s="234"/>
      <c r="DR275" s="234"/>
      <c r="DS275" s="234"/>
      <c r="DT275" s="234"/>
      <c r="DU275" s="234"/>
      <c r="DV275" s="234"/>
      <c r="DW275" s="234"/>
      <c r="DX275" s="234"/>
      <c r="DY275" s="234"/>
      <c r="DZ275" s="234"/>
      <c r="EA275" s="234"/>
    </row>
    <row r="276" spans="1:131" s="235" customFormat="1" ht="12.9">
      <c r="A276" s="236"/>
      <c r="B276" s="237"/>
      <c r="C276" s="238"/>
      <c r="D276" s="238"/>
      <c r="E276" s="238"/>
      <c r="F276" s="238"/>
      <c r="G276" s="236"/>
      <c r="H276" s="236"/>
      <c r="I276" s="236"/>
      <c r="J276" s="238"/>
      <c r="K276" s="238"/>
      <c r="L276" s="238"/>
      <c r="M276" s="234"/>
      <c r="N276" s="234"/>
      <c r="O276" s="234"/>
      <c r="P276" s="234"/>
      <c r="Q276" s="234"/>
      <c r="R276" s="234"/>
      <c r="S276" s="234"/>
      <c r="T276" s="234"/>
      <c r="U276" s="234"/>
      <c r="V276" s="234"/>
      <c r="W276" s="234"/>
      <c r="X276" s="234"/>
      <c r="Y276" s="234"/>
      <c r="Z276" s="234"/>
      <c r="AA276" s="234"/>
      <c r="AB276" s="234"/>
      <c r="AC276" s="234"/>
      <c r="AD276" s="234"/>
      <c r="AE276" s="234"/>
      <c r="AF276" s="234"/>
      <c r="AG276" s="234"/>
      <c r="AH276" s="234"/>
      <c r="AI276" s="234"/>
      <c r="AJ276" s="234"/>
      <c r="AK276" s="234"/>
      <c r="AL276" s="234"/>
      <c r="AM276" s="234"/>
      <c r="AN276" s="234"/>
      <c r="AO276" s="234"/>
      <c r="AP276" s="234"/>
      <c r="AQ276" s="234"/>
      <c r="AR276" s="234"/>
      <c r="AS276" s="234"/>
      <c r="AT276" s="234"/>
      <c r="AU276" s="234"/>
      <c r="AV276" s="234"/>
      <c r="AW276" s="234"/>
      <c r="AX276" s="234"/>
      <c r="AY276" s="234"/>
      <c r="AZ276" s="234"/>
      <c r="BA276" s="234"/>
      <c r="BB276" s="234"/>
      <c r="BC276" s="234"/>
      <c r="BD276" s="234"/>
      <c r="BE276" s="234"/>
      <c r="BF276" s="234"/>
      <c r="BG276" s="234"/>
      <c r="BH276" s="234"/>
      <c r="BI276" s="234"/>
      <c r="BJ276" s="234"/>
      <c r="BK276" s="234"/>
      <c r="BL276" s="234"/>
      <c r="BM276" s="234"/>
      <c r="BN276" s="234"/>
      <c r="BO276" s="234"/>
      <c r="BP276" s="234"/>
      <c r="BQ276" s="234"/>
      <c r="BR276" s="234"/>
      <c r="BS276" s="234"/>
      <c r="BT276" s="234"/>
      <c r="BU276" s="234"/>
      <c r="BV276" s="234"/>
      <c r="BW276" s="234"/>
      <c r="BX276" s="234"/>
      <c r="BY276" s="234"/>
      <c r="BZ276" s="234"/>
      <c r="CA276" s="234"/>
      <c r="CB276" s="234"/>
      <c r="CC276" s="234"/>
      <c r="CD276" s="234"/>
      <c r="CE276" s="234"/>
      <c r="CF276" s="234"/>
      <c r="CG276" s="234"/>
      <c r="CH276" s="234"/>
      <c r="CI276" s="234"/>
      <c r="CJ276" s="234"/>
      <c r="CK276" s="234"/>
      <c r="CL276" s="234"/>
      <c r="CM276" s="234"/>
      <c r="CN276" s="234"/>
      <c r="CO276" s="234"/>
      <c r="CP276" s="234"/>
      <c r="CQ276" s="234"/>
      <c r="CR276" s="234"/>
      <c r="CS276" s="234"/>
      <c r="CT276" s="234"/>
      <c r="CU276" s="234"/>
      <c r="CV276" s="234"/>
      <c r="CW276" s="234"/>
      <c r="CX276" s="234"/>
      <c r="CY276" s="234"/>
      <c r="CZ276" s="234"/>
      <c r="DA276" s="234"/>
      <c r="DB276" s="234"/>
      <c r="DC276" s="234"/>
      <c r="DD276" s="234"/>
      <c r="DE276" s="234"/>
      <c r="DF276" s="234"/>
      <c r="DG276" s="234"/>
      <c r="DH276" s="234"/>
      <c r="DI276" s="234"/>
      <c r="DJ276" s="234"/>
      <c r="DK276" s="234"/>
      <c r="DL276" s="234"/>
      <c r="DM276" s="234"/>
      <c r="DN276" s="234"/>
      <c r="DO276" s="234"/>
      <c r="DP276" s="234"/>
      <c r="DQ276" s="234"/>
      <c r="DR276" s="234"/>
      <c r="DS276" s="234"/>
      <c r="DT276" s="234"/>
      <c r="DU276" s="234"/>
      <c r="DV276" s="234"/>
      <c r="DW276" s="234"/>
      <c r="DX276" s="234"/>
      <c r="DY276" s="234"/>
      <c r="DZ276" s="234"/>
      <c r="EA276" s="234"/>
    </row>
    <row r="277" spans="1:131" s="235" customFormat="1" ht="12.9">
      <c r="A277" s="236"/>
      <c r="B277" s="237"/>
      <c r="C277" s="238"/>
      <c r="D277" s="238"/>
      <c r="E277" s="238"/>
      <c r="F277" s="238"/>
      <c r="G277" s="236"/>
      <c r="H277" s="236"/>
      <c r="I277" s="236"/>
      <c r="J277" s="238"/>
      <c r="K277" s="238"/>
      <c r="L277" s="238"/>
      <c r="M277" s="234"/>
      <c r="N277" s="234"/>
      <c r="O277" s="234"/>
      <c r="P277" s="234"/>
      <c r="Q277" s="234"/>
      <c r="R277" s="234"/>
      <c r="S277" s="234"/>
      <c r="T277" s="234"/>
      <c r="U277" s="234"/>
      <c r="V277" s="234"/>
      <c r="W277" s="234"/>
      <c r="X277" s="234"/>
      <c r="Y277" s="234"/>
      <c r="Z277" s="234"/>
      <c r="AA277" s="234"/>
      <c r="AB277" s="234"/>
      <c r="AC277" s="234"/>
      <c r="AD277" s="234"/>
      <c r="AE277" s="234"/>
      <c r="AF277" s="234"/>
      <c r="AG277" s="234"/>
      <c r="AH277" s="234"/>
      <c r="AI277" s="234"/>
      <c r="AJ277" s="234"/>
      <c r="AK277" s="234"/>
      <c r="AL277" s="234"/>
      <c r="AM277" s="234"/>
      <c r="AN277" s="234"/>
      <c r="AO277" s="234"/>
      <c r="AP277" s="234"/>
      <c r="AQ277" s="234"/>
      <c r="AR277" s="234"/>
      <c r="AS277" s="234"/>
      <c r="AT277" s="234"/>
      <c r="AU277" s="234"/>
      <c r="AV277" s="234"/>
      <c r="AW277" s="234"/>
      <c r="AX277" s="234"/>
      <c r="AY277" s="234"/>
      <c r="AZ277" s="234"/>
      <c r="BA277" s="234"/>
      <c r="BB277" s="234"/>
      <c r="BC277" s="234"/>
      <c r="BD277" s="234"/>
      <c r="BE277" s="234"/>
      <c r="BF277" s="234"/>
      <c r="BG277" s="234"/>
      <c r="BH277" s="234"/>
      <c r="BI277" s="234"/>
      <c r="BJ277" s="234"/>
      <c r="BK277" s="234"/>
      <c r="BL277" s="234"/>
      <c r="BM277" s="234"/>
      <c r="BN277" s="234"/>
      <c r="BO277" s="234"/>
      <c r="BP277" s="234"/>
      <c r="BQ277" s="234"/>
      <c r="BR277" s="234"/>
      <c r="BS277" s="234"/>
      <c r="BT277" s="234"/>
      <c r="BU277" s="234"/>
      <c r="BV277" s="234"/>
      <c r="BW277" s="234"/>
      <c r="BX277" s="234"/>
      <c r="BY277" s="234"/>
      <c r="BZ277" s="234"/>
      <c r="CA277" s="234"/>
      <c r="CB277" s="234"/>
      <c r="CC277" s="234"/>
      <c r="CD277" s="234"/>
      <c r="CE277" s="234"/>
      <c r="CF277" s="234"/>
      <c r="CG277" s="234"/>
      <c r="CH277" s="234"/>
      <c r="CI277" s="234"/>
      <c r="CJ277" s="234"/>
      <c r="CK277" s="234"/>
      <c r="CL277" s="234"/>
      <c r="CM277" s="234"/>
      <c r="CN277" s="234"/>
      <c r="CO277" s="234"/>
      <c r="CP277" s="234"/>
      <c r="CQ277" s="234"/>
      <c r="CR277" s="234"/>
      <c r="CS277" s="234"/>
      <c r="CT277" s="234"/>
      <c r="CU277" s="234"/>
      <c r="CV277" s="234"/>
      <c r="CW277" s="234"/>
      <c r="CX277" s="234"/>
      <c r="CY277" s="234"/>
      <c r="CZ277" s="234"/>
      <c r="DA277" s="234"/>
      <c r="DB277" s="234"/>
      <c r="DC277" s="234"/>
      <c r="DD277" s="234"/>
      <c r="DE277" s="234"/>
      <c r="DF277" s="234"/>
      <c r="DG277" s="234"/>
      <c r="DH277" s="234"/>
      <c r="DI277" s="234"/>
      <c r="DJ277" s="234"/>
      <c r="DK277" s="234"/>
      <c r="DL277" s="234"/>
      <c r="DM277" s="234"/>
      <c r="DN277" s="234"/>
      <c r="DO277" s="234"/>
      <c r="DP277" s="234"/>
      <c r="DQ277" s="234"/>
      <c r="DR277" s="234"/>
      <c r="DS277" s="234"/>
      <c r="DT277" s="234"/>
      <c r="DU277" s="234"/>
      <c r="DV277" s="234"/>
      <c r="DW277" s="234"/>
      <c r="DX277" s="234"/>
      <c r="DY277" s="234"/>
      <c r="DZ277" s="234"/>
      <c r="EA277" s="234"/>
    </row>
    <row r="278" spans="1:131" s="235" customFormat="1" ht="12.9">
      <c r="A278" s="236"/>
      <c r="B278" s="237"/>
      <c r="C278" s="238"/>
      <c r="D278" s="238"/>
      <c r="E278" s="238"/>
      <c r="F278" s="238"/>
      <c r="G278" s="236"/>
      <c r="H278" s="236"/>
      <c r="I278" s="236"/>
      <c r="J278" s="238"/>
      <c r="K278" s="238"/>
      <c r="L278" s="238"/>
      <c r="M278" s="234"/>
      <c r="N278" s="234"/>
      <c r="O278" s="234"/>
      <c r="P278" s="234"/>
      <c r="Q278" s="234"/>
      <c r="R278" s="234"/>
      <c r="S278" s="234"/>
      <c r="T278" s="234"/>
      <c r="U278" s="234"/>
      <c r="V278" s="234"/>
      <c r="W278" s="234"/>
      <c r="X278" s="234"/>
      <c r="Y278" s="234"/>
      <c r="Z278" s="234"/>
      <c r="AA278" s="234"/>
      <c r="AB278" s="234"/>
      <c r="AC278" s="234"/>
      <c r="AD278" s="234"/>
      <c r="AE278" s="234"/>
      <c r="AF278" s="234"/>
      <c r="AG278" s="234"/>
      <c r="AH278" s="234"/>
      <c r="AI278" s="234"/>
      <c r="AJ278" s="234"/>
      <c r="AK278" s="234"/>
      <c r="AL278" s="234"/>
      <c r="AM278" s="234"/>
      <c r="AN278" s="234"/>
      <c r="AO278" s="234"/>
      <c r="AP278" s="234"/>
      <c r="AQ278" s="234"/>
      <c r="AR278" s="234"/>
      <c r="AS278" s="234"/>
      <c r="AT278" s="234"/>
      <c r="AU278" s="234"/>
      <c r="AV278" s="234"/>
      <c r="AW278" s="234"/>
      <c r="AX278" s="234"/>
      <c r="AY278" s="234"/>
      <c r="AZ278" s="234"/>
      <c r="BA278" s="234"/>
      <c r="BB278" s="234"/>
      <c r="BC278" s="234"/>
      <c r="BD278" s="234"/>
      <c r="BE278" s="234"/>
      <c r="BF278" s="234"/>
      <c r="BG278" s="234"/>
      <c r="BH278" s="234"/>
      <c r="BI278" s="234"/>
      <c r="BJ278" s="234"/>
      <c r="BK278" s="234"/>
      <c r="BL278" s="234"/>
      <c r="BM278" s="234"/>
      <c r="BN278" s="234"/>
      <c r="BO278" s="234"/>
      <c r="BP278" s="234"/>
      <c r="BQ278" s="234"/>
      <c r="BR278" s="234"/>
      <c r="BS278" s="234"/>
      <c r="BT278" s="234"/>
      <c r="BU278" s="234"/>
      <c r="BV278" s="234"/>
      <c r="BW278" s="234"/>
      <c r="BX278" s="234"/>
      <c r="BY278" s="234"/>
      <c r="BZ278" s="234"/>
      <c r="CA278" s="234"/>
      <c r="CB278" s="234"/>
      <c r="CC278" s="234"/>
      <c r="CD278" s="234"/>
      <c r="CE278" s="234"/>
      <c r="CF278" s="234"/>
      <c r="CG278" s="234"/>
      <c r="CH278" s="234"/>
      <c r="CI278" s="234"/>
      <c r="CJ278" s="234"/>
      <c r="CK278" s="234"/>
      <c r="CL278" s="234"/>
      <c r="CM278" s="234"/>
      <c r="CN278" s="234"/>
      <c r="CO278" s="234"/>
      <c r="CP278" s="234"/>
      <c r="CQ278" s="234"/>
      <c r="CR278" s="234"/>
      <c r="CS278" s="234"/>
      <c r="CT278" s="234"/>
      <c r="CU278" s="234"/>
      <c r="CV278" s="234"/>
      <c r="CW278" s="234"/>
      <c r="CX278" s="234"/>
      <c r="CY278" s="234"/>
      <c r="CZ278" s="234"/>
      <c r="DA278" s="234"/>
      <c r="DB278" s="234"/>
      <c r="DC278" s="234"/>
      <c r="DD278" s="234"/>
      <c r="DE278" s="234"/>
      <c r="DF278" s="234"/>
      <c r="DG278" s="234"/>
      <c r="DH278" s="234"/>
      <c r="DI278" s="234"/>
      <c r="DJ278" s="234"/>
      <c r="DK278" s="234"/>
      <c r="DL278" s="234"/>
      <c r="DM278" s="234"/>
      <c r="DN278" s="234"/>
      <c r="DO278" s="234"/>
      <c r="DP278" s="234"/>
      <c r="DQ278" s="234"/>
      <c r="DR278" s="234"/>
      <c r="DS278" s="234"/>
      <c r="DT278" s="234"/>
      <c r="DU278" s="234"/>
      <c r="DV278" s="234"/>
      <c r="DW278" s="234"/>
      <c r="DX278" s="234"/>
      <c r="DY278" s="234"/>
      <c r="DZ278" s="234"/>
      <c r="EA278" s="234"/>
    </row>
    <row r="279" spans="1:131" s="235" customFormat="1" ht="12.9">
      <c r="A279" s="236"/>
      <c r="B279" s="237"/>
      <c r="C279" s="238"/>
      <c r="D279" s="238"/>
      <c r="E279" s="238"/>
      <c r="F279" s="238"/>
      <c r="G279" s="236"/>
      <c r="H279" s="236"/>
      <c r="I279" s="236"/>
      <c r="J279" s="238"/>
      <c r="K279" s="238"/>
      <c r="L279" s="238"/>
      <c r="M279" s="234"/>
      <c r="N279" s="234"/>
      <c r="O279" s="234"/>
      <c r="P279" s="234"/>
      <c r="Q279" s="234"/>
      <c r="R279" s="234"/>
      <c r="S279" s="234"/>
      <c r="T279" s="234"/>
      <c r="U279" s="234"/>
      <c r="V279" s="234"/>
      <c r="W279" s="234"/>
      <c r="X279" s="234"/>
      <c r="Y279" s="234"/>
      <c r="Z279" s="234"/>
      <c r="AA279" s="234"/>
      <c r="AB279" s="234"/>
      <c r="AC279" s="234"/>
      <c r="AD279" s="234"/>
      <c r="AE279" s="234"/>
      <c r="AF279" s="234"/>
      <c r="AG279" s="234"/>
      <c r="AH279" s="234"/>
      <c r="AI279" s="234"/>
      <c r="AJ279" s="234"/>
      <c r="AK279" s="234"/>
      <c r="AL279" s="234"/>
      <c r="AM279" s="234"/>
      <c r="AN279" s="234"/>
      <c r="AO279" s="234"/>
      <c r="AP279" s="234"/>
      <c r="AQ279" s="234"/>
      <c r="AR279" s="234"/>
      <c r="AS279" s="234"/>
      <c r="AT279" s="234"/>
      <c r="AU279" s="234"/>
      <c r="AV279" s="234"/>
      <c r="AW279" s="234"/>
      <c r="AX279" s="234"/>
      <c r="AY279" s="234"/>
      <c r="AZ279" s="234"/>
      <c r="BA279" s="234"/>
      <c r="BB279" s="234"/>
      <c r="BC279" s="234"/>
      <c r="BD279" s="234"/>
      <c r="BE279" s="234"/>
      <c r="BF279" s="234"/>
      <c r="BG279" s="234"/>
      <c r="BH279" s="234"/>
      <c r="BI279" s="234"/>
      <c r="BJ279" s="234"/>
      <c r="BK279" s="234"/>
      <c r="BL279" s="234"/>
      <c r="BM279" s="234"/>
      <c r="BN279" s="234"/>
      <c r="BO279" s="234"/>
      <c r="BP279" s="234"/>
      <c r="BQ279" s="234"/>
      <c r="BR279" s="234"/>
      <c r="BS279" s="234"/>
      <c r="BT279" s="234"/>
      <c r="BU279" s="234"/>
      <c r="BV279" s="234"/>
      <c r="BW279" s="234"/>
      <c r="BX279" s="234"/>
      <c r="BY279" s="234"/>
      <c r="BZ279" s="234"/>
      <c r="CA279" s="234"/>
      <c r="CB279" s="234"/>
      <c r="CC279" s="234"/>
      <c r="CD279" s="234"/>
      <c r="CE279" s="234"/>
      <c r="CF279" s="234"/>
      <c r="CG279" s="234"/>
      <c r="CH279" s="234"/>
      <c r="CI279" s="234"/>
      <c r="CJ279" s="234"/>
      <c r="CK279" s="234"/>
      <c r="CL279" s="234"/>
      <c r="CM279" s="234"/>
      <c r="CN279" s="234"/>
      <c r="CO279" s="234"/>
      <c r="CP279" s="234"/>
      <c r="CQ279" s="234"/>
      <c r="CR279" s="234"/>
      <c r="CS279" s="234"/>
      <c r="CT279" s="234"/>
      <c r="CU279" s="234"/>
      <c r="CV279" s="234"/>
      <c r="CW279" s="234"/>
      <c r="CX279" s="234"/>
      <c r="CY279" s="234"/>
      <c r="CZ279" s="234"/>
      <c r="DA279" s="234"/>
      <c r="DB279" s="234"/>
      <c r="DC279" s="234"/>
      <c r="DD279" s="234"/>
      <c r="DE279" s="234"/>
      <c r="DF279" s="234"/>
      <c r="DG279" s="234"/>
      <c r="DH279" s="234"/>
      <c r="DI279" s="234"/>
      <c r="DJ279" s="234"/>
      <c r="DK279" s="234"/>
      <c r="DL279" s="234"/>
      <c r="DM279" s="234"/>
      <c r="DN279" s="234"/>
      <c r="DO279" s="234"/>
      <c r="DP279" s="234"/>
      <c r="DQ279" s="234"/>
      <c r="DR279" s="234"/>
      <c r="DS279" s="234"/>
      <c r="DT279" s="234"/>
      <c r="DU279" s="234"/>
      <c r="DV279" s="234"/>
      <c r="DW279" s="234"/>
      <c r="DX279" s="234"/>
      <c r="DY279" s="234"/>
      <c r="DZ279" s="234"/>
      <c r="EA279" s="234"/>
    </row>
    <row r="280" spans="1:131" s="235" customFormat="1" ht="12.9">
      <c r="A280" s="236"/>
      <c r="B280" s="237"/>
      <c r="C280" s="238"/>
      <c r="D280" s="238"/>
      <c r="E280" s="238"/>
      <c r="F280" s="238"/>
      <c r="G280" s="236"/>
      <c r="H280" s="236"/>
      <c r="I280" s="236"/>
      <c r="J280" s="238"/>
      <c r="K280" s="238"/>
      <c r="L280" s="238"/>
      <c r="M280" s="234"/>
      <c r="N280" s="234"/>
      <c r="O280" s="234"/>
      <c r="P280" s="234"/>
      <c r="Q280" s="234"/>
      <c r="R280" s="234"/>
      <c r="S280" s="234"/>
      <c r="T280" s="234"/>
      <c r="U280" s="234"/>
      <c r="V280" s="234"/>
      <c r="W280" s="234"/>
      <c r="X280" s="234"/>
      <c r="Y280" s="234"/>
      <c r="Z280" s="234"/>
      <c r="AA280" s="234"/>
      <c r="AB280" s="234"/>
      <c r="AC280" s="234"/>
      <c r="AD280" s="234"/>
      <c r="AE280" s="234"/>
      <c r="AF280" s="234"/>
      <c r="AG280" s="234"/>
      <c r="AH280" s="234"/>
      <c r="AI280" s="234"/>
      <c r="AJ280" s="234"/>
      <c r="AK280" s="234"/>
      <c r="AL280" s="234"/>
      <c r="AM280" s="234"/>
      <c r="AN280" s="234"/>
      <c r="AO280" s="234"/>
      <c r="AP280" s="234"/>
      <c r="AQ280" s="234"/>
      <c r="AR280" s="234"/>
      <c r="AS280" s="234"/>
      <c r="AT280" s="234"/>
      <c r="AU280" s="234"/>
      <c r="AV280" s="234"/>
      <c r="AW280" s="234"/>
      <c r="AX280" s="234"/>
      <c r="AY280" s="234"/>
      <c r="AZ280" s="234"/>
      <c r="BA280" s="234"/>
      <c r="BB280" s="234"/>
      <c r="BC280" s="234"/>
      <c r="BD280" s="234"/>
      <c r="BE280" s="234"/>
      <c r="BF280" s="234"/>
      <c r="BG280" s="234"/>
      <c r="BH280" s="234"/>
      <c r="BI280" s="234"/>
      <c r="BJ280" s="234"/>
      <c r="BK280" s="234"/>
      <c r="BL280" s="234"/>
      <c r="BM280" s="234"/>
      <c r="BN280" s="234"/>
      <c r="BO280" s="234"/>
      <c r="BP280" s="234"/>
      <c r="BQ280" s="234"/>
      <c r="BR280" s="234"/>
      <c r="BS280" s="234"/>
      <c r="BT280" s="234"/>
      <c r="BU280" s="234"/>
      <c r="BV280" s="234"/>
      <c r="BW280" s="234"/>
      <c r="BX280" s="234"/>
      <c r="BY280" s="234"/>
      <c r="BZ280" s="234"/>
      <c r="CA280" s="234"/>
      <c r="CB280" s="234"/>
      <c r="CC280" s="234"/>
      <c r="CD280" s="234"/>
      <c r="CE280" s="234"/>
      <c r="CF280" s="234"/>
      <c r="CG280" s="234"/>
      <c r="CH280" s="234"/>
      <c r="CI280" s="234"/>
      <c r="CJ280" s="234"/>
      <c r="CK280" s="234"/>
      <c r="CL280" s="234"/>
      <c r="CM280" s="234"/>
      <c r="CN280" s="234"/>
      <c r="CO280" s="234"/>
      <c r="CP280" s="234"/>
      <c r="CQ280" s="234"/>
      <c r="CR280" s="234"/>
      <c r="CS280" s="234"/>
      <c r="CT280" s="234"/>
      <c r="CU280" s="234"/>
      <c r="CV280" s="234"/>
      <c r="CW280" s="234"/>
      <c r="CX280" s="234"/>
      <c r="CY280" s="234"/>
      <c r="CZ280" s="234"/>
      <c r="DA280" s="234"/>
      <c r="DB280" s="234"/>
      <c r="DC280" s="234"/>
      <c r="DD280" s="234"/>
      <c r="DE280" s="234"/>
      <c r="DF280" s="234"/>
      <c r="DG280" s="234"/>
      <c r="DH280" s="234"/>
      <c r="DI280" s="234"/>
      <c r="DJ280" s="234"/>
      <c r="DK280" s="234"/>
      <c r="DL280" s="234"/>
      <c r="DM280" s="234"/>
      <c r="DN280" s="234"/>
      <c r="DO280" s="234"/>
      <c r="DP280" s="234"/>
      <c r="DQ280" s="234"/>
      <c r="DR280" s="234"/>
      <c r="DS280" s="234"/>
      <c r="DT280" s="234"/>
      <c r="DU280" s="234"/>
      <c r="DV280" s="234"/>
      <c r="DW280" s="234"/>
      <c r="DX280" s="234"/>
      <c r="DY280" s="234"/>
      <c r="DZ280" s="234"/>
      <c r="EA280" s="234"/>
    </row>
    <row r="281" spans="1:131" s="235" customFormat="1" ht="12.9">
      <c r="A281" s="236"/>
      <c r="B281" s="237"/>
      <c r="C281" s="238"/>
      <c r="D281" s="238"/>
      <c r="E281" s="238"/>
      <c r="F281" s="238"/>
      <c r="G281" s="236"/>
      <c r="H281" s="236"/>
      <c r="I281" s="236"/>
      <c r="J281" s="238"/>
      <c r="K281" s="238"/>
      <c r="L281" s="238"/>
      <c r="M281" s="234"/>
      <c r="N281" s="234"/>
      <c r="O281" s="234"/>
      <c r="P281" s="234"/>
      <c r="Q281" s="234"/>
      <c r="R281" s="234"/>
      <c r="S281" s="234"/>
      <c r="T281" s="234"/>
      <c r="U281" s="234"/>
      <c r="V281" s="234"/>
      <c r="W281" s="234"/>
      <c r="X281" s="234"/>
      <c r="Y281" s="234"/>
      <c r="Z281" s="234"/>
      <c r="AA281" s="234"/>
      <c r="AB281" s="234"/>
      <c r="AC281" s="234"/>
      <c r="AD281" s="234"/>
      <c r="AE281" s="234"/>
      <c r="AF281" s="234"/>
      <c r="AG281" s="234"/>
      <c r="AH281" s="234"/>
      <c r="AI281" s="234"/>
      <c r="AJ281" s="234"/>
      <c r="AK281" s="234"/>
      <c r="AL281" s="234"/>
      <c r="AM281" s="234"/>
      <c r="AN281" s="234"/>
      <c r="AO281" s="234"/>
      <c r="AP281" s="234"/>
      <c r="AQ281" s="234"/>
      <c r="AR281" s="234"/>
      <c r="AS281" s="234"/>
      <c r="AT281" s="234"/>
      <c r="AU281" s="234"/>
      <c r="AV281" s="234"/>
      <c r="AW281" s="234"/>
      <c r="AX281" s="234"/>
      <c r="AY281" s="234"/>
      <c r="AZ281" s="234"/>
      <c r="BA281" s="234"/>
      <c r="BB281" s="234"/>
      <c r="BC281" s="234"/>
      <c r="BD281" s="234"/>
      <c r="BE281" s="234"/>
      <c r="BF281" s="234"/>
      <c r="BG281" s="234"/>
      <c r="BH281" s="234"/>
      <c r="BI281" s="234"/>
      <c r="BJ281" s="234"/>
      <c r="BK281" s="234"/>
      <c r="BL281" s="234"/>
      <c r="BM281" s="234"/>
      <c r="BN281" s="234"/>
      <c r="BO281" s="234"/>
      <c r="BP281" s="234"/>
      <c r="BQ281" s="234"/>
      <c r="BR281" s="234"/>
      <c r="BS281" s="234"/>
      <c r="BT281" s="234"/>
      <c r="BU281" s="234"/>
      <c r="BV281" s="234"/>
      <c r="BW281" s="234"/>
      <c r="BX281" s="234"/>
      <c r="BY281" s="234"/>
      <c r="BZ281" s="234"/>
      <c r="CA281" s="234"/>
      <c r="CB281" s="234"/>
      <c r="CC281" s="234"/>
      <c r="CD281" s="234"/>
      <c r="CE281" s="234"/>
      <c r="CF281" s="234"/>
      <c r="CG281" s="234"/>
      <c r="CH281" s="234"/>
      <c r="CI281" s="234"/>
      <c r="CJ281" s="234"/>
      <c r="CK281" s="234"/>
      <c r="CL281" s="234"/>
      <c r="CM281" s="234"/>
      <c r="CN281" s="234"/>
      <c r="CO281" s="234"/>
      <c r="CP281" s="234"/>
      <c r="CQ281" s="234"/>
      <c r="CR281" s="234"/>
      <c r="CS281" s="234"/>
      <c r="CT281" s="234"/>
      <c r="CU281" s="234"/>
      <c r="CV281" s="234"/>
      <c r="CW281" s="234"/>
      <c r="CX281" s="234"/>
      <c r="CY281" s="234"/>
      <c r="CZ281" s="234"/>
      <c r="DA281" s="234"/>
      <c r="DB281" s="234"/>
      <c r="DC281" s="234"/>
      <c r="DD281" s="234"/>
      <c r="DE281" s="234"/>
      <c r="DF281" s="234"/>
      <c r="DG281" s="234"/>
      <c r="DH281" s="234"/>
      <c r="DI281" s="234"/>
      <c r="DJ281" s="234"/>
      <c r="DK281" s="234"/>
      <c r="DL281" s="234"/>
      <c r="DM281" s="234"/>
      <c r="DN281" s="234"/>
      <c r="DO281" s="234"/>
      <c r="DP281" s="234"/>
      <c r="DQ281" s="234"/>
      <c r="DR281" s="234"/>
      <c r="DS281" s="234"/>
      <c r="DT281" s="234"/>
      <c r="DU281" s="234"/>
      <c r="DV281" s="234"/>
      <c r="DW281" s="234"/>
      <c r="DX281" s="234"/>
      <c r="DY281" s="234"/>
      <c r="DZ281" s="234"/>
      <c r="EA281" s="234"/>
    </row>
    <row r="282" spans="1:131" s="235" customFormat="1" ht="12.9">
      <c r="A282" s="236"/>
      <c r="B282" s="237"/>
      <c r="C282" s="238"/>
      <c r="D282" s="238"/>
      <c r="E282" s="238"/>
      <c r="F282" s="238"/>
      <c r="G282" s="236"/>
      <c r="H282" s="236"/>
      <c r="I282" s="236"/>
      <c r="J282" s="238"/>
      <c r="K282" s="238"/>
      <c r="L282" s="238"/>
      <c r="M282" s="234"/>
      <c r="N282" s="234"/>
      <c r="O282" s="234"/>
      <c r="P282" s="234"/>
      <c r="Q282" s="234"/>
      <c r="R282" s="234"/>
      <c r="S282" s="234"/>
      <c r="T282" s="234"/>
      <c r="U282" s="234"/>
      <c r="V282" s="234"/>
      <c r="W282" s="234"/>
      <c r="X282" s="234"/>
      <c r="Y282" s="234"/>
      <c r="Z282" s="234"/>
      <c r="AA282" s="234"/>
      <c r="AB282" s="234"/>
      <c r="AC282" s="234"/>
      <c r="AD282" s="234"/>
      <c r="AE282" s="234"/>
      <c r="AF282" s="234"/>
      <c r="AG282" s="234"/>
      <c r="AH282" s="234"/>
      <c r="AI282" s="234"/>
      <c r="AJ282" s="234"/>
      <c r="AK282" s="234"/>
      <c r="AL282" s="234"/>
      <c r="AM282" s="234"/>
      <c r="AN282" s="234"/>
      <c r="AO282" s="234"/>
      <c r="AP282" s="234"/>
      <c r="AQ282" s="234"/>
      <c r="AR282" s="234"/>
      <c r="AS282" s="234"/>
      <c r="AT282" s="234"/>
      <c r="AU282" s="234"/>
      <c r="AV282" s="234"/>
      <c r="AW282" s="234"/>
      <c r="AX282" s="234"/>
      <c r="AY282" s="234"/>
      <c r="AZ282" s="234"/>
      <c r="BA282" s="234"/>
      <c r="BB282" s="234"/>
      <c r="BC282" s="234"/>
      <c r="BD282" s="234"/>
      <c r="BE282" s="234"/>
      <c r="BF282" s="234"/>
      <c r="BG282" s="234"/>
      <c r="BH282" s="234"/>
      <c r="BI282" s="234"/>
      <c r="BJ282" s="234"/>
      <c r="BK282" s="234"/>
      <c r="BL282" s="234"/>
      <c r="BM282" s="234"/>
      <c r="BN282" s="234"/>
      <c r="BO282" s="234"/>
      <c r="BP282" s="234"/>
      <c r="BQ282" s="234"/>
      <c r="BR282" s="234"/>
      <c r="BS282" s="234"/>
      <c r="BT282" s="234"/>
      <c r="BU282" s="234"/>
      <c r="BV282" s="234"/>
      <c r="BW282" s="234"/>
      <c r="BX282" s="234"/>
      <c r="BY282" s="234"/>
      <c r="BZ282" s="234"/>
      <c r="CA282" s="234"/>
      <c r="CB282" s="234"/>
      <c r="CC282" s="234"/>
      <c r="CD282" s="234"/>
      <c r="CE282" s="234"/>
      <c r="CF282" s="234"/>
      <c r="CG282" s="234"/>
      <c r="CH282" s="234"/>
      <c r="CI282" s="234"/>
      <c r="CJ282" s="234"/>
      <c r="CK282" s="234"/>
      <c r="CL282" s="234"/>
      <c r="CM282" s="234"/>
      <c r="CN282" s="234"/>
      <c r="CO282" s="234"/>
      <c r="CP282" s="234"/>
      <c r="CQ282" s="234"/>
      <c r="CR282" s="234"/>
      <c r="CS282" s="234"/>
      <c r="CT282" s="234"/>
      <c r="CU282" s="234"/>
      <c r="CV282" s="234"/>
      <c r="CW282" s="234"/>
      <c r="CX282" s="234"/>
      <c r="CY282" s="234"/>
      <c r="CZ282" s="234"/>
      <c r="DA282" s="234"/>
      <c r="DB282" s="234"/>
      <c r="DC282" s="234"/>
      <c r="DD282" s="234"/>
      <c r="DE282" s="234"/>
      <c r="DF282" s="234"/>
      <c r="DG282" s="234"/>
      <c r="DH282" s="234"/>
      <c r="DI282" s="234"/>
      <c r="DJ282" s="234"/>
      <c r="DK282" s="234"/>
      <c r="DL282" s="234"/>
      <c r="DM282" s="234"/>
      <c r="DN282" s="234"/>
      <c r="DO282" s="234"/>
      <c r="DP282" s="234"/>
      <c r="DQ282" s="234"/>
      <c r="DR282" s="234"/>
      <c r="DS282" s="234"/>
      <c r="DT282" s="234"/>
      <c r="DU282" s="234"/>
      <c r="DV282" s="234"/>
      <c r="DW282" s="234"/>
      <c r="DX282" s="234"/>
      <c r="DY282" s="234"/>
      <c r="DZ282" s="234"/>
      <c r="EA282" s="234"/>
    </row>
    <row r="283" spans="1:131" s="235" customFormat="1" ht="12.9">
      <c r="A283" s="236"/>
      <c r="B283" s="237"/>
      <c r="C283" s="238"/>
      <c r="D283" s="238"/>
      <c r="E283" s="238"/>
      <c r="F283" s="238"/>
      <c r="G283" s="236"/>
      <c r="H283" s="236"/>
      <c r="I283" s="236"/>
      <c r="J283" s="238"/>
      <c r="K283" s="238"/>
      <c r="L283" s="238"/>
      <c r="M283" s="234"/>
      <c r="N283" s="234"/>
      <c r="O283" s="234"/>
      <c r="P283" s="234"/>
      <c r="Q283" s="234"/>
      <c r="R283" s="234"/>
      <c r="S283" s="234"/>
      <c r="T283" s="234"/>
      <c r="U283" s="234"/>
      <c r="V283" s="234"/>
      <c r="W283" s="234"/>
      <c r="X283" s="234"/>
      <c r="Y283" s="234"/>
      <c r="Z283" s="234"/>
      <c r="AA283" s="234"/>
      <c r="AB283" s="234"/>
      <c r="AC283" s="234"/>
      <c r="AD283" s="234"/>
      <c r="AE283" s="234"/>
      <c r="AF283" s="234"/>
      <c r="AG283" s="234"/>
      <c r="AH283" s="234"/>
      <c r="AI283" s="234"/>
      <c r="AJ283" s="234"/>
      <c r="AK283" s="234"/>
      <c r="AL283" s="234"/>
      <c r="AM283" s="234"/>
      <c r="AN283" s="234"/>
      <c r="AO283" s="234"/>
      <c r="AP283" s="234"/>
      <c r="AQ283" s="234"/>
      <c r="AR283" s="234"/>
      <c r="AS283" s="234"/>
      <c r="AT283" s="234"/>
      <c r="AU283" s="234"/>
      <c r="AV283" s="234"/>
      <c r="AW283" s="234"/>
      <c r="AX283" s="234"/>
      <c r="AY283" s="234"/>
      <c r="AZ283" s="234"/>
      <c r="BA283" s="234"/>
      <c r="BB283" s="234"/>
      <c r="BC283" s="234"/>
      <c r="BD283" s="234"/>
      <c r="BE283" s="234"/>
      <c r="BF283" s="234"/>
      <c r="BG283" s="234"/>
      <c r="BH283" s="234"/>
      <c r="BI283" s="234"/>
      <c r="BJ283" s="234"/>
      <c r="BK283" s="234"/>
      <c r="BL283" s="234"/>
      <c r="BM283" s="234"/>
      <c r="BN283" s="234"/>
      <c r="BO283" s="234"/>
      <c r="BP283" s="234"/>
      <c r="BQ283" s="234"/>
      <c r="BR283" s="234"/>
      <c r="BS283" s="234"/>
      <c r="BT283" s="234"/>
      <c r="BU283" s="234"/>
      <c r="BV283" s="234"/>
      <c r="BW283" s="234"/>
      <c r="BX283" s="234"/>
      <c r="BY283" s="234"/>
      <c r="BZ283" s="234"/>
      <c r="CA283" s="234"/>
      <c r="CB283" s="234"/>
      <c r="CC283" s="234"/>
      <c r="CD283" s="234"/>
      <c r="CE283" s="234"/>
      <c r="CF283" s="234"/>
      <c r="CG283" s="234"/>
      <c r="CH283" s="234"/>
      <c r="CI283" s="234"/>
      <c r="CJ283" s="234"/>
      <c r="CK283" s="234"/>
      <c r="CL283" s="234"/>
      <c r="CM283" s="234"/>
      <c r="CN283" s="234"/>
      <c r="CO283" s="234"/>
      <c r="CP283" s="234"/>
      <c r="CQ283" s="234"/>
      <c r="CR283" s="234"/>
      <c r="CS283" s="234"/>
      <c r="CT283" s="234"/>
      <c r="CU283" s="234"/>
      <c r="CV283" s="234"/>
      <c r="CW283" s="234"/>
      <c r="CX283" s="234"/>
      <c r="CY283" s="234"/>
      <c r="CZ283" s="234"/>
      <c r="DA283" s="234"/>
      <c r="DB283" s="234"/>
      <c r="DC283" s="234"/>
      <c r="DD283" s="234"/>
      <c r="DE283" s="234"/>
      <c r="DF283" s="234"/>
      <c r="DG283" s="234"/>
      <c r="DH283" s="234"/>
      <c r="DI283" s="234"/>
      <c r="DJ283" s="234"/>
      <c r="DK283" s="234"/>
      <c r="DL283" s="234"/>
      <c r="DM283" s="234"/>
      <c r="DN283" s="234"/>
      <c r="DO283" s="234"/>
      <c r="DP283" s="234"/>
      <c r="DQ283" s="234"/>
      <c r="DR283" s="234"/>
      <c r="DS283" s="234"/>
      <c r="DT283" s="234"/>
      <c r="DU283" s="234"/>
      <c r="DV283" s="234"/>
      <c r="DW283" s="234"/>
      <c r="DX283" s="234"/>
      <c r="DY283" s="234"/>
      <c r="DZ283" s="234"/>
      <c r="EA283" s="234"/>
    </row>
    <row r="284" spans="1:131" s="235" customFormat="1" ht="12.9">
      <c r="A284" s="236"/>
      <c r="B284" s="237"/>
      <c r="C284" s="238"/>
      <c r="D284" s="238"/>
      <c r="E284" s="238"/>
      <c r="F284" s="238"/>
      <c r="G284" s="236"/>
      <c r="H284" s="236"/>
      <c r="I284" s="236"/>
      <c r="J284" s="238"/>
      <c r="K284" s="238"/>
      <c r="L284" s="238"/>
      <c r="M284" s="234"/>
      <c r="N284" s="234"/>
      <c r="O284" s="234"/>
      <c r="P284" s="234"/>
      <c r="Q284" s="234"/>
      <c r="R284" s="234"/>
      <c r="S284" s="234"/>
      <c r="T284" s="234"/>
      <c r="U284" s="234"/>
      <c r="V284" s="234"/>
      <c r="W284" s="234"/>
      <c r="X284" s="234"/>
      <c r="Y284" s="234"/>
      <c r="Z284" s="234"/>
      <c r="AA284" s="234"/>
      <c r="AB284" s="234"/>
      <c r="AC284" s="234"/>
      <c r="AD284" s="234"/>
      <c r="AE284" s="234"/>
      <c r="AF284" s="234"/>
      <c r="AG284" s="234"/>
      <c r="AH284" s="234"/>
      <c r="AI284" s="234"/>
      <c r="AJ284" s="234"/>
      <c r="AK284" s="234"/>
      <c r="AL284" s="234"/>
      <c r="AM284" s="234"/>
      <c r="AN284" s="234"/>
      <c r="AO284" s="234"/>
      <c r="AP284" s="234"/>
      <c r="AQ284" s="234"/>
      <c r="AR284" s="234"/>
      <c r="AS284" s="234"/>
      <c r="AT284" s="234"/>
      <c r="AU284" s="234"/>
      <c r="AV284" s="234"/>
      <c r="AW284" s="234"/>
      <c r="AX284" s="234"/>
      <c r="AY284" s="234"/>
      <c r="AZ284" s="234"/>
      <c r="BA284" s="234"/>
      <c r="BB284" s="234"/>
      <c r="BC284" s="234"/>
      <c r="BD284" s="234"/>
      <c r="BE284" s="234"/>
      <c r="BF284" s="234"/>
      <c r="BG284" s="234"/>
      <c r="BH284" s="234"/>
      <c r="BI284" s="234"/>
      <c r="BJ284" s="234"/>
      <c r="BK284" s="234"/>
      <c r="BL284" s="234"/>
      <c r="BM284" s="234"/>
      <c r="BN284" s="234"/>
      <c r="BO284" s="234"/>
      <c r="BP284" s="234"/>
      <c r="BQ284" s="234"/>
      <c r="BR284" s="234"/>
      <c r="BS284" s="234"/>
      <c r="BT284" s="234"/>
      <c r="BU284" s="234"/>
      <c r="BV284" s="234"/>
      <c r="BW284" s="234"/>
      <c r="BX284" s="234"/>
      <c r="BY284" s="234"/>
      <c r="BZ284" s="234"/>
      <c r="CA284" s="234"/>
      <c r="CB284" s="234"/>
      <c r="CC284" s="234"/>
      <c r="CD284" s="234"/>
      <c r="CE284" s="234"/>
      <c r="CF284" s="234"/>
      <c r="CG284" s="234"/>
      <c r="CH284" s="234"/>
      <c r="CI284" s="234"/>
      <c r="CJ284" s="234"/>
      <c r="CK284" s="234"/>
      <c r="CL284" s="234"/>
      <c r="CM284" s="234"/>
      <c r="CN284" s="234"/>
      <c r="CO284" s="234"/>
      <c r="CP284" s="234"/>
      <c r="CQ284" s="234"/>
      <c r="CR284" s="234"/>
      <c r="CS284" s="234"/>
      <c r="CT284" s="234"/>
      <c r="CU284" s="234"/>
      <c r="CV284" s="234"/>
      <c r="CW284" s="234"/>
      <c r="CX284" s="234"/>
      <c r="CY284" s="234"/>
      <c r="CZ284" s="234"/>
      <c r="DA284" s="234"/>
      <c r="DB284" s="234"/>
      <c r="DC284" s="234"/>
      <c r="DD284" s="234"/>
      <c r="DE284" s="234"/>
      <c r="DF284" s="234"/>
      <c r="DG284" s="234"/>
      <c r="DH284" s="234"/>
      <c r="DI284" s="234"/>
      <c r="DJ284" s="234"/>
      <c r="DK284" s="234"/>
      <c r="DL284" s="234"/>
      <c r="DM284" s="234"/>
      <c r="DN284" s="234"/>
      <c r="DO284" s="234"/>
      <c r="DP284" s="234"/>
      <c r="DQ284" s="234"/>
      <c r="DR284" s="234"/>
      <c r="DS284" s="234"/>
      <c r="DT284" s="234"/>
      <c r="DU284" s="234"/>
      <c r="DV284" s="234"/>
      <c r="DW284" s="234"/>
      <c r="DX284" s="234"/>
      <c r="DY284" s="234"/>
      <c r="DZ284" s="234"/>
      <c r="EA284" s="234"/>
    </row>
    <row r="285" spans="1:131" s="235" customFormat="1" ht="12.9">
      <c r="A285" s="236"/>
      <c r="B285" s="237"/>
      <c r="C285" s="238"/>
      <c r="D285" s="238"/>
      <c r="E285" s="238"/>
      <c r="F285" s="238"/>
      <c r="G285" s="236"/>
      <c r="H285" s="236"/>
      <c r="I285" s="236"/>
      <c r="J285" s="238"/>
      <c r="K285" s="238"/>
      <c r="L285" s="238"/>
      <c r="M285" s="234"/>
      <c r="N285" s="234"/>
      <c r="O285" s="234"/>
      <c r="P285" s="234"/>
      <c r="Q285" s="234"/>
      <c r="R285" s="234"/>
      <c r="S285" s="234"/>
      <c r="T285" s="234"/>
      <c r="U285" s="234"/>
      <c r="V285" s="234"/>
      <c r="W285" s="234"/>
      <c r="X285" s="234"/>
      <c r="Y285" s="234"/>
      <c r="Z285" s="234"/>
      <c r="AA285" s="234"/>
      <c r="AB285" s="234"/>
      <c r="AC285" s="234"/>
      <c r="AD285" s="234"/>
      <c r="AE285" s="234"/>
      <c r="AF285" s="234"/>
      <c r="AG285" s="234"/>
      <c r="AH285" s="234"/>
      <c r="AI285" s="234"/>
      <c r="AJ285" s="234"/>
      <c r="AK285" s="234"/>
      <c r="AL285" s="234"/>
      <c r="AM285" s="234"/>
      <c r="AN285" s="234"/>
      <c r="AO285" s="234"/>
      <c r="AP285" s="234"/>
      <c r="AQ285" s="234"/>
      <c r="AR285" s="234"/>
      <c r="AS285" s="234"/>
      <c r="AT285" s="234"/>
      <c r="AU285" s="234"/>
      <c r="AV285" s="234"/>
      <c r="AW285" s="234"/>
      <c r="AX285" s="234"/>
      <c r="AY285" s="234"/>
      <c r="AZ285" s="234"/>
      <c r="BA285" s="234"/>
      <c r="BB285" s="234"/>
      <c r="BC285" s="234"/>
      <c r="BD285" s="234"/>
      <c r="BE285" s="234"/>
      <c r="BF285" s="234"/>
      <c r="BG285" s="234"/>
      <c r="BH285" s="234"/>
      <c r="BI285" s="234"/>
      <c r="BJ285" s="234"/>
      <c r="BK285" s="234"/>
      <c r="BL285" s="234"/>
      <c r="BM285" s="234"/>
      <c r="BN285" s="234"/>
      <c r="BO285" s="234"/>
      <c r="BP285" s="234"/>
      <c r="BQ285" s="234"/>
      <c r="BR285" s="234"/>
      <c r="BS285" s="234"/>
      <c r="BT285" s="234"/>
      <c r="BU285" s="234"/>
      <c r="BV285" s="234"/>
      <c r="BW285" s="234"/>
      <c r="BX285" s="234"/>
      <c r="BY285" s="234"/>
      <c r="BZ285" s="234"/>
      <c r="CA285" s="234"/>
      <c r="CB285" s="234"/>
      <c r="CC285" s="234"/>
      <c r="CD285" s="234"/>
      <c r="CE285" s="234"/>
      <c r="CF285" s="234"/>
      <c r="CG285" s="234"/>
      <c r="CH285" s="234"/>
      <c r="CI285" s="234"/>
      <c r="CJ285" s="234"/>
      <c r="CK285" s="234"/>
      <c r="CL285" s="234"/>
      <c r="CM285" s="234"/>
      <c r="CN285" s="234"/>
      <c r="CO285" s="234"/>
      <c r="CP285" s="234"/>
      <c r="CQ285" s="234"/>
      <c r="CR285" s="234"/>
      <c r="CS285" s="234"/>
      <c r="CT285" s="234"/>
      <c r="CU285" s="234"/>
      <c r="CV285" s="234"/>
      <c r="CW285" s="234"/>
      <c r="CX285" s="234"/>
      <c r="CY285" s="234"/>
      <c r="CZ285" s="234"/>
      <c r="DA285" s="234"/>
      <c r="DB285" s="234"/>
      <c r="DC285" s="234"/>
      <c r="DD285" s="234"/>
      <c r="DE285" s="234"/>
      <c r="DF285" s="234"/>
      <c r="DG285" s="234"/>
      <c r="DH285" s="234"/>
      <c r="DI285" s="234"/>
      <c r="DJ285" s="234"/>
      <c r="DK285" s="234"/>
      <c r="DL285" s="234"/>
      <c r="DM285" s="234"/>
      <c r="DN285" s="234"/>
      <c r="DO285" s="234"/>
      <c r="DP285" s="234"/>
      <c r="DQ285" s="234"/>
      <c r="DR285" s="234"/>
      <c r="DS285" s="234"/>
      <c r="DT285" s="234"/>
      <c r="DU285" s="234"/>
      <c r="DV285" s="234"/>
      <c r="DW285" s="234"/>
      <c r="DX285" s="234"/>
      <c r="DY285" s="234"/>
      <c r="DZ285" s="234"/>
      <c r="EA285" s="234"/>
    </row>
    <row r="286" spans="1:131" s="235" customFormat="1" ht="12.9">
      <c r="A286" s="236"/>
      <c r="B286" s="237"/>
      <c r="C286" s="238"/>
      <c r="D286" s="238"/>
      <c r="E286" s="238"/>
      <c r="F286" s="238"/>
      <c r="G286" s="236"/>
      <c r="H286" s="236"/>
      <c r="I286" s="236"/>
      <c r="J286" s="238"/>
      <c r="K286" s="238"/>
      <c r="L286" s="238"/>
      <c r="M286" s="234"/>
      <c r="N286" s="234"/>
      <c r="O286" s="234"/>
      <c r="P286" s="234"/>
      <c r="Q286" s="234"/>
      <c r="R286" s="234"/>
      <c r="S286" s="234"/>
      <c r="T286" s="234"/>
      <c r="U286" s="234"/>
      <c r="V286" s="234"/>
      <c r="W286" s="234"/>
      <c r="X286" s="234"/>
      <c r="Y286" s="234"/>
      <c r="Z286" s="234"/>
      <c r="AA286" s="234"/>
      <c r="AB286" s="234"/>
      <c r="AC286" s="234"/>
      <c r="AD286" s="234"/>
      <c r="AE286" s="234"/>
      <c r="AF286" s="234"/>
      <c r="AG286" s="234"/>
      <c r="AH286" s="234"/>
      <c r="AI286" s="234"/>
      <c r="AJ286" s="234"/>
      <c r="AK286" s="234"/>
      <c r="AL286" s="234"/>
      <c r="AM286" s="234"/>
      <c r="AN286" s="234"/>
      <c r="AO286" s="234"/>
      <c r="AP286" s="234"/>
      <c r="AQ286" s="234"/>
      <c r="AR286" s="234"/>
      <c r="AS286" s="234"/>
      <c r="AT286" s="234"/>
      <c r="AU286" s="234"/>
      <c r="AV286" s="234"/>
      <c r="AW286" s="234"/>
      <c r="AX286" s="234"/>
      <c r="AY286" s="234"/>
      <c r="AZ286" s="234"/>
      <c r="BA286" s="234"/>
      <c r="BB286" s="234"/>
      <c r="BC286" s="234"/>
      <c r="BD286" s="234"/>
      <c r="BE286" s="234"/>
      <c r="BF286" s="234"/>
      <c r="BG286" s="234"/>
      <c r="BH286" s="234"/>
      <c r="BI286" s="234"/>
      <c r="BJ286" s="234"/>
      <c r="BK286" s="234"/>
      <c r="BL286" s="234"/>
      <c r="BM286" s="234"/>
      <c r="BN286" s="234"/>
      <c r="BO286" s="234"/>
      <c r="BP286" s="234"/>
      <c r="BQ286" s="234"/>
      <c r="BR286" s="234"/>
      <c r="BS286" s="234"/>
      <c r="BT286" s="234"/>
      <c r="BU286" s="234"/>
      <c r="BV286" s="234"/>
      <c r="BW286" s="234"/>
      <c r="BX286" s="234"/>
      <c r="BY286" s="234"/>
      <c r="BZ286" s="234"/>
      <c r="CA286" s="234"/>
      <c r="CB286" s="234"/>
      <c r="CC286" s="234"/>
      <c r="CD286" s="234"/>
      <c r="CE286" s="234"/>
      <c r="CF286" s="234"/>
      <c r="CG286" s="234"/>
      <c r="CH286" s="234"/>
      <c r="CI286" s="234"/>
      <c r="CJ286" s="234"/>
      <c r="CK286" s="234"/>
      <c r="CL286" s="234"/>
      <c r="CM286" s="234"/>
      <c r="CN286" s="234"/>
      <c r="CO286" s="234"/>
      <c r="CP286" s="234"/>
      <c r="CQ286" s="234"/>
      <c r="CR286" s="234"/>
      <c r="CS286" s="234"/>
      <c r="CT286" s="234"/>
      <c r="CU286" s="234"/>
      <c r="CV286" s="234"/>
      <c r="CW286" s="234"/>
      <c r="CX286" s="234"/>
      <c r="CY286" s="234"/>
      <c r="CZ286" s="234"/>
      <c r="DA286" s="234"/>
      <c r="DB286" s="234"/>
      <c r="DC286" s="234"/>
      <c r="DD286" s="234"/>
      <c r="DE286" s="234"/>
      <c r="DF286" s="234"/>
      <c r="DG286" s="234"/>
      <c r="DH286" s="234"/>
      <c r="DI286" s="234"/>
      <c r="DJ286" s="234"/>
      <c r="DK286" s="234"/>
      <c r="DL286" s="234"/>
      <c r="DM286" s="234"/>
      <c r="DN286" s="234"/>
      <c r="DO286" s="234"/>
      <c r="DP286" s="234"/>
      <c r="DQ286" s="234"/>
      <c r="DR286" s="234"/>
      <c r="DS286" s="234"/>
      <c r="DT286" s="234"/>
      <c r="DU286" s="234"/>
      <c r="DV286" s="234"/>
      <c r="DW286" s="234"/>
      <c r="DX286" s="234"/>
      <c r="DY286" s="234"/>
      <c r="DZ286" s="234"/>
      <c r="EA286" s="234"/>
    </row>
    <row r="287" spans="1:131" s="235" customFormat="1" ht="12.9">
      <c r="A287" s="236"/>
      <c r="B287" s="237"/>
      <c r="C287" s="238"/>
      <c r="D287" s="238"/>
      <c r="E287" s="238"/>
      <c r="F287" s="238"/>
      <c r="G287" s="236"/>
      <c r="H287" s="236"/>
      <c r="I287" s="236"/>
      <c r="J287" s="238"/>
      <c r="K287" s="238"/>
      <c r="L287" s="238"/>
      <c r="M287" s="234"/>
      <c r="N287" s="234"/>
      <c r="O287" s="234"/>
      <c r="P287" s="234"/>
      <c r="Q287" s="234"/>
      <c r="R287" s="234"/>
      <c r="S287" s="234"/>
      <c r="T287" s="234"/>
      <c r="U287" s="234"/>
      <c r="V287" s="234"/>
      <c r="W287" s="234"/>
      <c r="X287" s="234"/>
      <c r="Y287" s="234"/>
      <c r="Z287" s="234"/>
      <c r="AA287" s="234"/>
      <c r="AB287" s="234"/>
      <c r="AC287" s="234"/>
      <c r="AD287" s="234"/>
      <c r="AE287" s="234"/>
      <c r="AF287" s="234"/>
      <c r="AG287" s="234"/>
      <c r="AH287" s="234"/>
      <c r="AI287" s="234"/>
      <c r="AJ287" s="234"/>
      <c r="AK287" s="234"/>
      <c r="AL287" s="234"/>
      <c r="AM287" s="234"/>
      <c r="AN287" s="234"/>
      <c r="AO287" s="234"/>
      <c r="AP287" s="234"/>
      <c r="AQ287" s="234"/>
      <c r="AR287" s="234"/>
      <c r="AS287" s="234"/>
      <c r="AT287" s="234"/>
      <c r="AU287" s="234"/>
      <c r="AV287" s="234"/>
      <c r="AW287" s="234"/>
      <c r="AX287" s="234"/>
      <c r="AY287" s="234"/>
      <c r="AZ287" s="234"/>
      <c r="BA287" s="234"/>
      <c r="BB287" s="234"/>
      <c r="BC287" s="234"/>
      <c r="BD287" s="234"/>
      <c r="BE287" s="234"/>
      <c r="BF287" s="234"/>
      <c r="BG287" s="234"/>
      <c r="BH287" s="234"/>
      <c r="BI287" s="234"/>
      <c r="BJ287" s="234"/>
      <c r="BK287" s="234"/>
      <c r="BL287" s="234"/>
      <c r="BM287" s="234"/>
      <c r="BN287" s="234"/>
      <c r="BO287" s="234"/>
      <c r="BP287" s="234"/>
      <c r="BQ287" s="234"/>
      <c r="BR287" s="234"/>
      <c r="BS287" s="234"/>
      <c r="BT287" s="234"/>
      <c r="BU287" s="234"/>
      <c r="BV287" s="234"/>
      <c r="BW287" s="234"/>
      <c r="BX287" s="234"/>
      <c r="BY287" s="234"/>
      <c r="BZ287" s="234"/>
      <c r="CA287" s="234"/>
      <c r="CB287" s="234"/>
      <c r="CC287" s="234"/>
      <c r="CD287" s="234"/>
      <c r="CE287" s="234"/>
      <c r="CF287" s="234"/>
      <c r="CG287" s="234"/>
      <c r="CH287" s="234"/>
      <c r="CI287" s="234"/>
      <c r="CJ287" s="234"/>
      <c r="CK287" s="234"/>
      <c r="CL287" s="234"/>
      <c r="CM287" s="234"/>
      <c r="CN287" s="234"/>
      <c r="CO287" s="234"/>
      <c r="CP287" s="234"/>
      <c r="CQ287" s="234"/>
      <c r="CR287" s="234"/>
      <c r="CS287" s="234"/>
      <c r="CT287" s="234"/>
      <c r="CU287" s="234"/>
      <c r="CV287" s="234"/>
      <c r="CW287" s="234"/>
      <c r="CX287" s="234"/>
      <c r="CY287" s="234"/>
      <c r="CZ287" s="234"/>
      <c r="DA287" s="234"/>
      <c r="DB287" s="234"/>
      <c r="DC287" s="234"/>
      <c r="DD287" s="234"/>
      <c r="DE287" s="234"/>
      <c r="DF287" s="234"/>
      <c r="DG287" s="234"/>
      <c r="DH287" s="234"/>
      <c r="DI287" s="234"/>
      <c r="DJ287" s="234"/>
      <c r="DK287" s="234"/>
      <c r="DL287" s="234"/>
      <c r="DM287" s="234"/>
      <c r="DN287" s="234"/>
      <c r="DO287" s="234"/>
      <c r="DP287" s="234"/>
      <c r="DQ287" s="234"/>
      <c r="DR287" s="234"/>
      <c r="DS287" s="234"/>
      <c r="DT287" s="234"/>
      <c r="DU287" s="234"/>
      <c r="DV287" s="234"/>
      <c r="DW287" s="234"/>
      <c r="DX287" s="234"/>
      <c r="DY287" s="234"/>
      <c r="DZ287" s="234"/>
      <c r="EA287" s="234"/>
    </row>
    <row r="288" spans="1:131" s="235" customFormat="1" ht="12.9">
      <c r="A288" s="236"/>
      <c r="B288" s="237"/>
      <c r="C288" s="238"/>
      <c r="D288" s="238"/>
      <c r="E288" s="238"/>
      <c r="F288" s="238"/>
      <c r="G288" s="236"/>
      <c r="H288" s="236"/>
      <c r="I288" s="236"/>
      <c r="J288" s="238"/>
      <c r="K288" s="238"/>
      <c r="L288" s="238"/>
      <c r="M288" s="234"/>
      <c r="N288" s="234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4"/>
      <c r="Z288" s="234"/>
      <c r="AA288" s="234"/>
      <c r="AB288" s="234"/>
      <c r="AC288" s="234"/>
      <c r="AD288" s="234"/>
      <c r="AE288" s="234"/>
      <c r="AF288" s="234"/>
      <c r="AG288" s="234"/>
      <c r="AH288" s="234"/>
      <c r="AI288" s="234"/>
      <c r="AJ288" s="234"/>
      <c r="AK288" s="234"/>
      <c r="AL288" s="234"/>
      <c r="AM288" s="234"/>
      <c r="AN288" s="234"/>
      <c r="AO288" s="234"/>
      <c r="AP288" s="234"/>
      <c r="AQ288" s="234"/>
      <c r="AR288" s="234"/>
      <c r="AS288" s="234"/>
      <c r="AT288" s="234"/>
      <c r="AU288" s="234"/>
      <c r="AV288" s="234"/>
      <c r="AW288" s="234"/>
      <c r="AX288" s="234"/>
      <c r="AY288" s="234"/>
      <c r="AZ288" s="234"/>
      <c r="BA288" s="234"/>
      <c r="BB288" s="234"/>
      <c r="BC288" s="234"/>
      <c r="BD288" s="234"/>
      <c r="BE288" s="234"/>
      <c r="BF288" s="234"/>
      <c r="BG288" s="234"/>
      <c r="BH288" s="234"/>
      <c r="BI288" s="234"/>
      <c r="BJ288" s="234"/>
      <c r="BK288" s="234"/>
      <c r="BL288" s="234"/>
      <c r="BM288" s="234"/>
      <c r="BN288" s="234"/>
      <c r="BO288" s="234"/>
      <c r="BP288" s="234"/>
      <c r="BQ288" s="234"/>
      <c r="BR288" s="234"/>
      <c r="BS288" s="234"/>
      <c r="BT288" s="234"/>
      <c r="BU288" s="234"/>
      <c r="BV288" s="234"/>
      <c r="BW288" s="234"/>
      <c r="BX288" s="234"/>
      <c r="BY288" s="234"/>
      <c r="BZ288" s="234"/>
      <c r="CA288" s="234"/>
      <c r="CB288" s="234"/>
      <c r="CC288" s="234"/>
      <c r="CD288" s="234"/>
      <c r="CE288" s="234"/>
      <c r="CF288" s="234"/>
      <c r="CG288" s="234"/>
      <c r="CH288" s="234"/>
      <c r="CI288" s="234"/>
      <c r="CJ288" s="234"/>
      <c r="CK288" s="234"/>
      <c r="CL288" s="234"/>
      <c r="CM288" s="234"/>
      <c r="CN288" s="234"/>
      <c r="CO288" s="234"/>
      <c r="CP288" s="234"/>
      <c r="CQ288" s="234"/>
      <c r="CR288" s="234"/>
      <c r="CS288" s="234"/>
      <c r="CT288" s="234"/>
      <c r="CU288" s="234"/>
      <c r="CV288" s="234"/>
      <c r="CW288" s="234"/>
      <c r="CX288" s="234"/>
      <c r="CY288" s="234"/>
      <c r="CZ288" s="234"/>
      <c r="DA288" s="234"/>
      <c r="DB288" s="234"/>
      <c r="DC288" s="234"/>
      <c r="DD288" s="234"/>
      <c r="DE288" s="234"/>
      <c r="DF288" s="234"/>
      <c r="DG288" s="234"/>
      <c r="DH288" s="234"/>
      <c r="DI288" s="234"/>
      <c r="DJ288" s="234"/>
      <c r="DK288" s="234"/>
      <c r="DL288" s="234"/>
      <c r="DM288" s="234"/>
      <c r="DN288" s="234"/>
      <c r="DO288" s="234"/>
      <c r="DP288" s="234"/>
      <c r="DQ288" s="234"/>
      <c r="DR288" s="234"/>
      <c r="DS288" s="234"/>
      <c r="DT288" s="234"/>
      <c r="DU288" s="234"/>
      <c r="DV288" s="234"/>
      <c r="DW288" s="234"/>
      <c r="DX288" s="234"/>
      <c r="DY288" s="234"/>
      <c r="DZ288" s="234"/>
      <c r="EA288" s="234"/>
    </row>
    <row r="289" spans="1:131" s="235" customFormat="1" ht="12.9">
      <c r="A289" s="236"/>
      <c r="B289" s="237"/>
      <c r="C289" s="238"/>
      <c r="D289" s="238"/>
      <c r="E289" s="238"/>
      <c r="F289" s="238"/>
      <c r="G289" s="236"/>
      <c r="H289" s="236"/>
      <c r="I289" s="236"/>
      <c r="J289" s="238"/>
      <c r="K289" s="238"/>
      <c r="L289" s="238"/>
      <c r="M289" s="234"/>
      <c r="N289" s="234"/>
      <c r="O289" s="234"/>
      <c r="P289" s="234"/>
      <c r="Q289" s="234"/>
      <c r="R289" s="234"/>
      <c r="S289" s="234"/>
      <c r="T289" s="234"/>
      <c r="U289" s="234"/>
      <c r="V289" s="234"/>
      <c r="W289" s="234"/>
      <c r="X289" s="234"/>
      <c r="Y289" s="234"/>
      <c r="Z289" s="234"/>
      <c r="AA289" s="234"/>
      <c r="AB289" s="234"/>
      <c r="AC289" s="234"/>
      <c r="AD289" s="234"/>
      <c r="AE289" s="234"/>
      <c r="AF289" s="234"/>
      <c r="AG289" s="234"/>
      <c r="AH289" s="234"/>
      <c r="AI289" s="234"/>
      <c r="AJ289" s="234"/>
      <c r="AK289" s="234"/>
      <c r="AL289" s="234"/>
      <c r="AM289" s="234"/>
      <c r="AN289" s="234"/>
      <c r="AO289" s="234"/>
      <c r="AP289" s="234"/>
      <c r="AQ289" s="234"/>
      <c r="AR289" s="234"/>
      <c r="AS289" s="234"/>
      <c r="AT289" s="234"/>
      <c r="AU289" s="234"/>
      <c r="AV289" s="234"/>
      <c r="AW289" s="234"/>
      <c r="AX289" s="234"/>
      <c r="AY289" s="234"/>
      <c r="AZ289" s="234"/>
      <c r="BA289" s="234"/>
      <c r="BB289" s="234"/>
      <c r="BC289" s="234"/>
      <c r="BD289" s="234"/>
      <c r="BE289" s="234"/>
      <c r="BF289" s="234"/>
      <c r="BG289" s="234"/>
      <c r="BH289" s="234"/>
      <c r="BI289" s="234"/>
      <c r="BJ289" s="234"/>
      <c r="BK289" s="234"/>
      <c r="BL289" s="234"/>
      <c r="BM289" s="234"/>
      <c r="BN289" s="234"/>
      <c r="BO289" s="234"/>
      <c r="BP289" s="234"/>
      <c r="BQ289" s="234"/>
      <c r="BR289" s="234"/>
      <c r="BS289" s="234"/>
      <c r="BT289" s="234"/>
      <c r="BU289" s="234"/>
      <c r="BV289" s="234"/>
      <c r="BW289" s="234"/>
      <c r="BX289" s="234"/>
      <c r="BY289" s="234"/>
      <c r="BZ289" s="234"/>
      <c r="CA289" s="234"/>
      <c r="CB289" s="234"/>
      <c r="CC289" s="234"/>
      <c r="CD289" s="234"/>
      <c r="CE289" s="234"/>
      <c r="CF289" s="234"/>
      <c r="CG289" s="234"/>
      <c r="CH289" s="234"/>
      <c r="CI289" s="234"/>
      <c r="CJ289" s="234"/>
      <c r="CK289" s="234"/>
      <c r="CL289" s="234"/>
      <c r="CM289" s="234"/>
      <c r="CN289" s="234"/>
      <c r="CO289" s="234"/>
      <c r="CP289" s="234"/>
      <c r="CQ289" s="234"/>
      <c r="CR289" s="234"/>
      <c r="CS289" s="234"/>
      <c r="CT289" s="234"/>
      <c r="CU289" s="234"/>
      <c r="CV289" s="234"/>
      <c r="CW289" s="234"/>
      <c r="CX289" s="234"/>
      <c r="CY289" s="234"/>
      <c r="CZ289" s="234"/>
      <c r="DA289" s="234"/>
      <c r="DB289" s="234"/>
      <c r="DC289" s="234"/>
      <c r="DD289" s="234"/>
      <c r="DE289" s="234"/>
      <c r="DF289" s="234"/>
      <c r="DG289" s="234"/>
      <c r="DH289" s="234"/>
      <c r="DI289" s="234"/>
      <c r="DJ289" s="234"/>
      <c r="DK289" s="234"/>
      <c r="DL289" s="234"/>
      <c r="DM289" s="234"/>
      <c r="DN289" s="234"/>
      <c r="DO289" s="234"/>
      <c r="DP289" s="234"/>
      <c r="DQ289" s="234"/>
      <c r="DR289" s="234"/>
      <c r="DS289" s="234"/>
      <c r="DT289" s="234"/>
      <c r="DU289" s="234"/>
      <c r="DV289" s="234"/>
      <c r="DW289" s="234"/>
      <c r="DX289" s="234"/>
      <c r="DY289" s="234"/>
      <c r="DZ289" s="234"/>
      <c r="EA289" s="234"/>
    </row>
    <row r="290" spans="1:131" s="235" customFormat="1" ht="12.9">
      <c r="A290" s="236"/>
      <c r="B290" s="237"/>
      <c r="C290" s="238"/>
      <c r="D290" s="238"/>
      <c r="E290" s="238"/>
      <c r="F290" s="238"/>
      <c r="G290" s="236"/>
      <c r="H290" s="236"/>
      <c r="I290" s="236"/>
      <c r="J290" s="238"/>
      <c r="K290" s="238"/>
      <c r="L290" s="238"/>
      <c r="M290" s="234"/>
      <c r="N290" s="234"/>
      <c r="O290" s="234"/>
      <c r="P290" s="234"/>
      <c r="Q290" s="234"/>
      <c r="R290" s="234"/>
      <c r="S290" s="234"/>
      <c r="T290" s="234"/>
      <c r="U290" s="234"/>
      <c r="V290" s="234"/>
      <c r="W290" s="234"/>
      <c r="X290" s="234"/>
      <c r="Y290" s="234"/>
      <c r="Z290" s="234"/>
      <c r="AA290" s="234"/>
      <c r="AB290" s="234"/>
      <c r="AC290" s="234"/>
      <c r="AD290" s="234"/>
      <c r="AE290" s="234"/>
      <c r="AF290" s="234"/>
      <c r="AG290" s="234"/>
      <c r="AH290" s="234"/>
      <c r="AI290" s="234"/>
      <c r="AJ290" s="234"/>
      <c r="AK290" s="234"/>
      <c r="AL290" s="234"/>
      <c r="AM290" s="234"/>
      <c r="AN290" s="234"/>
      <c r="AO290" s="234"/>
      <c r="AP290" s="234"/>
      <c r="AQ290" s="234"/>
      <c r="AR290" s="234"/>
      <c r="AS290" s="234"/>
      <c r="AT290" s="234"/>
      <c r="AU290" s="234"/>
      <c r="AV290" s="234"/>
      <c r="AW290" s="234"/>
      <c r="AX290" s="234"/>
      <c r="AY290" s="234"/>
      <c r="AZ290" s="234"/>
      <c r="BA290" s="234"/>
      <c r="BB290" s="234"/>
      <c r="BC290" s="234"/>
      <c r="BD290" s="234"/>
      <c r="BE290" s="234"/>
      <c r="BF290" s="234"/>
      <c r="BG290" s="234"/>
      <c r="BH290" s="234"/>
      <c r="BI290" s="234"/>
      <c r="BJ290" s="234"/>
      <c r="BK290" s="234"/>
      <c r="BL290" s="234"/>
      <c r="BM290" s="234"/>
      <c r="BN290" s="234"/>
      <c r="BO290" s="234"/>
      <c r="BP290" s="234"/>
      <c r="BQ290" s="234"/>
      <c r="BR290" s="234"/>
      <c r="BS290" s="234"/>
      <c r="BT290" s="234"/>
      <c r="BU290" s="234"/>
      <c r="BV290" s="234"/>
      <c r="BW290" s="234"/>
      <c r="BX290" s="234"/>
      <c r="BY290" s="234"/>
      <c r="BZ290" s="234"/>
      <c r="CA290" s="234"/>
      <c r="CB290" s="234"/>
      <c r="CC290" s="234"/>
      <c r="CD290" s="234"/>
      <c r="CE290" s="234"/>
      <c r="CF290" s="234"/>
      <c r="CG290" s="234"/>
      <c r="CH290" s="234"/>
      <c r="CI290" s="234"/>
      <c r="CJ290" s="234"/>
      <c r="CK290" s="234"/>
      <c r="CL290" s="234"/>
      <c r="CM290" s="234"/>
      <c r="CN290" s="234"/>
      <c r="CO290" s="234"/>
      <c r="CP290" s="234"/>
      <c r="CQ290" s="234"/>
      <c r="CR290" s="234"/>
      <c r="CS290" s="234"/>
      <c r="CT290" s="234"/>
      <c r="CU290" s="234"/>
      <c r="CV290" s="234"/>
      <c r="CW290" s="234"/>
      <c r="CX290" s="234"/>
      <c r="CY290" s="234"/>
      <c r="CZ290" s="234"/>
      <c r="DA290" s="234"/>
      <c r="DB290" s="234"/>
      <c r="DC290" s="234"/>
      <c r="DD290" s="234"/>
      <c r="DE290" s="234"/>
      <c r="DF290" s="234"/>
      <c r="DG290" s="234"/>
      <c r="DH290" s="234"/>
      <c r="DI290" s="234"/>
      <c r="DJ290" s="234"/>
      <c r="DK290" s="234"/>
      <c r="DL290" s="234"/>
      <c r="DM290" s="234"/>
      <c r="DN290" s="234"/>
      <c r="DO290" s="234"/>
      <c r="DP290" s="234"/>
      <c r="DQ290" s="234"/>
      <c r="DR290" s="234"/>
      <c r="DS290" s="234"/>
      <c r="DT290" s="234"/>
      <c r="DU290" s="234"/>
      <c r="DV290" s="234"/>
      <c r="DW290" s="234"/>
      <c r="DX290" s="234"/>
      <c r="DY290" s="234"/>
      <c r="DZ290" s="234"/>
      <c r="EA290" s="234"/>
    </row>
    <row r="291" spans="1:131" s="235" customFormat="1" ht="12.9">
      <c r="A291" s="236"/>
      <c r="B291" s="237"/>
      <c r="C291" s="238"/>
      <c r="D291" s="238"/>
      <c r="E291" s="238"/>
      <c r="F291" s="238"/>
      <c r="G291" s="236"/>
      <c r="H291" s="236"/>
      <c r="I291" s="236"/>
      <c r="J291" s="238"/>
      <c r="K291" s="238"/>
      <c r="L291" s="238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4"/>
      <c r="Z291" s="234"/>
      <c r="AA291" s="234"/>
      <c r="AB291" s="234"/>
      <c r="AC291" s="234"/>
      <c r="AD291" s="234"/>
      <c r="AE291" s="234"/>
      <c r="AF291" s="234"/>
      <c r="AG291" s="234"/>
      <c r="AH291" s="234"/>
      <c r="AI291" s="234"/>
      <c r="AJ291" s="234"/>
      <c r="AK291" s="234"/>
      <c r="AL291" s="234"/>
      <c r="AM291" s="234"/>
      <c r="AN291" s="234"/>
      <c r="AO291" s="234"/>
      <c r="AP291" s="234"/>
      <c r="AQ291" s="234"/>
      <c r="AR291" s="234"/>
      <c r="AS291" s="234"/>
      <c r="AT291" s="234"/>
      <c r="AU291" s="234"/>
      <c r="AV291" s="234"/>
      <c r="AW291" s="234"/>
      <c r="AX291" s="234"/>
      <c r="AY291" s="234"/>
      <c r="AZ291" s="234"/>
      <c r="BA291" s="234"/>
      <c r="BB291" s="234"/>
      <c r="BC291" s="234"/>
      <c r="BD291" s="234"/>
      <c r="BE291" s="234"/>
      <c r="BF291" s="234"/>
      <c r="BG291" s="234"/>
      <c r="BH291" s="234"/>
      <c r="BI291" s="234"/>
      <c r="BJ291" s="234"/>
      <c r="BK291" s="234"/>
      <c r="BL291" s="234"/>
      <c r="BM291" s="234"/>
      <c r="BN291" s="234"/>
      <c r="BO291" s="234"/>
      <c r="BP291" s="234"/>
      <c r="BQ291" s="234"/>
      <c r="BR291" s="234"/>
      <c r="BS291" s="234"/>
      <c r="BT291" s="234"/>
      <c r="BU291" s="234"/>
      <c r="BV291" s="234"/>
      <c r="BW291" s="234"/>
      <c r="BX291" s="234"/>
      <c r="BY291" s="234"/>
      <c r="BZ291" s="234"/>
      <c r="CA291" s="234"/>
      <c r="CB291" s="234"/>
      <c r="CC291" s="234"/>
      <c r="CD291" s="234"/>
      <c r="CE291" s="234"/>
      <c r="CF291" s="234"/>
      <c r="CG291" s="234"/>
      <c r="CH291" s="234"/>
      <c r="CI291" s="234"/>
      <c r="CJ291" s="234"/>
      <c r="CK291" s="234"/>
      <c r="CL291" s="234"/>
      <c r="CM291" s="234"/>
      <c r="CN291" s="234"/>
      <c r="CO291" s="234"/>
      <c r="CP291" s="234"/>
      <c r="CQ291" s="234"/>
      <c r="CR291" s="234"/>
      <c r="CS291" s="234"/>
      <c r="CT291" s="234"/>
      <c r="CU291" s="234"/>
      <c r="CV291" s="234"/>
      <c r="CW291" s="234"/>
      <c r="CX291" s="234"/>
      <c r="CY291" s="234"/>
      <c r="CZ291" s="234"/>
      <c r="DA291" s="234"/>
      <c r="DB291" s="234"/>
      <c r="DC291" s="234"/>
      <c r="DD291" s="234"/>
      <c r="DE291" s="234"/>
      <c r="DF291" s="234"/>
      <c r="DG291" s="234"/>
      <c r="DH291" s="234"/>
      <c r="DI291" s="234"/>
      <c r="DJ291" s="234"/>
      <c r="DK291" s="234"/>
      <c r="DL291" s="234"/>
      <c r="DM291" s="234"/>
      <c r="DN291" s="234"/>
      <c r="DO291" s="234"/>
      <c r="DP291" s="234"/>
      <c r="DQ291" s="234"/>
      <c r="DR291" s="234"/>
      <c r="DS291" s="234"/>
      <c r="DT291" s="234"/>
      <c r="DU291" s="234"/>
      <c r="DV291" s="234"/>
      <c r="DW291" s="234"/>
      <c r="DX291" s="234"/>
      <c r="DY291" s="234"/>
      <c r="DZ291" s="234"/>
      <c r="EA291" s="234"/>
    </row>
    <row r="292" spans="1:131" s="235" customFormat="1" ht="12.9">
      <c r="A292" s="236"/>
      <c r="B292" s="237"/>
      <c r="C292" s="238"/>
      <c r="D292" s="238"/>
      <c r="E292" s="238"/>
      <c r="F292" s="238"/>
      <c r="G292" s="236"/>
      <c r="H292" s="236"/>
      <c r="I292" s="236"/>
      <c r="J292" s="238"/>
      <c r="K292" s="238"/>
      <c r="L292" s="238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4"/>
      <c r="Z292" s="234"/>
      <c r="AA292" s="234"/>
      <c r="AB292" s="234"/>
      <c r="AC292" s="234"/>
      <c r="AD292" s="234"/>
      <c r="AE292" s="234"/>
      <c r="AF292" s="234"/>
      <c r="AG292" s="234"/>
      <c r="AH292" s="234"/>
      <c r="AI292" s="234"/>
      <c r="AJ292" s="234"/>
      <c r="AK292" s="234"/>
      <c r="AL292" s="234"/>
      <c r="AM292" s="234"/>
      <c r="AN292" s="234"/>
      <c r="AO292" s="234"/>
      <c r="AP292" s="234"/>
      <c r="AQ292" s="234"/>
      <c r="AR292" s="234"/>
      <c r="AS292" s="234"/>
      <c r="AT292" s="234"/>
      <c r="AU292" s="234"/>
      <c r="AV292" s="234"/>
      <c r="AW292" s="234"/>
      <c r="AX292" s="234"/>
      <c r="AY292" s="234"/>
      <c r="AZ292" s="234"/>
      <c r="BA292" s="234"/>
      <c r="BB292" s="234"/>
      <c r="BC292" s="234"/>
      <c r="BD292" s="234"/>
      <c r="BE292" s="234"/>
      <c r="BF292" s="234"/>
      <c r="BG292" s="234"/>
      <c r="BH292" s="234"/>
      <c r="BI292" s="234"/>
      <c r="BJ292" s="234"/>
      <c r="BK292" s="234"/>
      <c r="BL292" s="234"/>
      <c r="BM292" s="234"/>
      <c r="BN292" s="234"/>
      <c r="BO292" s="234"/>
      <c r="BP292" s="234"/>
      <c r="BQ292" s="234"/>
      <c r="BR292" s="234"/>
      <c r="BS292" s="234"/>
      <c r="BT292" s="234"/>
      <c r="BU292" s="234"/>
      <c r="BV292" s="234"/>
      <c r="BW292" s="234"/>
      <c r="BX292" s="234"/>
      <c r="BY292" s="234"/>
      <c r="BZ292" s="234"/>
      <c r="CA292" s="234"/>
      <c r="CB292" s="234"/>
      <c r="CC292" s="234"/>
      <c r="CD292" s="234"/>
      <c r="CE292" s="234"/>
      <c r="CF292" s="234"/>
      <c r="CG292" s="234"/>
      <c r="CH292" s="234"/>
      <c r="CI292" s="234"/>
      <c r="CJ292" s="234"/>
      <c r="CK292" s="234"/>
      <c r="CL292" s="234"/>
      <c r="CM292" s="234"/>
      <c r="CN292" s="234"/>
      <c r="CO292" s="234"/>
      <c r="CP292" s="234"/>
      <c r="CQ292" s="234"/>
      <c r="CR292" s="234"/>
      <c r="CS292" s="234"/>
      <c r="CT292" s="234"/>
      <c r="CU292" s="234"/>
      <c r="CV292" s="234"/>
      <c r="CW292" s="234"/>
      <c r="CX292" s="234"/>
      <c r="CY292" s="234"/>
      <c r="CZ292" s="234"/>
      <c r="DA292" s="234"/>
      <c r="DB292" s="234"/>
      <c r="DC292" s="234"/>
      <c r="DD292" s="234"/>
      <c r="DE292" s="234"/>
      <c r="DF292" s="234"/>
      <c r="DG292" s="234"/>
      <c r="DH292" s="234"/>
      <c r="DI292" s="234"/>
      <c r="DJ292" s="234"/>
      <c r="DK292" s="234"/>
      <c r="DL292" s="234"/>
      <c r="DM292" s="234"/>
      <c r="DN292" s="234"/>
      <c r="DO292" s="234"/>
      <c r="DP292" s="234"/>
      <c r="DQ292" s="234"/>
      <c r="DR292" s="234"/>
      <c r="DS292" s="234"/>
      <c r="DT292" s="234"/>
      <c r="DU292" s="234"/>
      <c r="DV292" s="234"/>
      <c r="DW292" s="234"/>
      <c r="DX292" s="234"/>
      <c r="DY292" s="234"/>
      <c r="DZ292" s="234"/>
      <c r="EA292" s="234"/>
    </row>
    <row r="293" spans="1:131" s="235" customFormat="1" ht="12.9">
      <c r="A293" s="236"/>
      <c r="B293" s="237"/>
      <c r="C293" s="238"/>
      <c r="D293" s="238"/>
      <c r="E293" s="238"/>
      <c r="F293" s="238"/>
      <c r="G293" s="236"/>
      <c r="H293" s="236"/>
      <c r="I293" s="236"/>
      <c r="J293" s="238"/>
      <c r="K293" s="238"/>
      <c r="L293" s="238"/>
      <c r="M293" s="234"/>
      <c r="N293" s="234"/>
      <c r="O293" s="234"/>
      <c r="P293" s="234"/>
      <c r="Q293" s="234"/>
      <c r="R293" s="234"/>
      <c r="S293" s="234"/>
      <c r="T293" s="234"/>
      <c r="U293" s="234"/>
      <c r="V293" s="234"/>
      <c r="W293" s="234"/>
      <c r="X293" s="234"/>
      <c r="Y293" s="234"/>
      <c r="Z293" s="234"/>
      <c r="AA293" s="234"/>
      <c r="AB293" s="234"/>
      <c r="AC293" s="234"/>
      <c r="AD293" s="234"/>
      <c r="AE293" s="234"/>
      <c r="AF293" s="234"/>
      <c r="AG293" s="234"/>
      <c r="AH293" s="234"/>
      <c r="AI293" s="234"/>
      <c r="AJ293" s="234"/>
      <c r="AK293" s="234"/>
      <c r="AL293" s="234"/>
      <c r="AM293" s="234"/>
      <c r="AN293" s="234"/>
      <c r="AO293" s="234"/>
      <c r="AP293" s="234"/>
      <c r="AQ293" s="234"/>
      <c r="AR293" s="234"/>
      <c r="AS293" s="234"/>
      <c r="AT293" s="234"/>
      <c r="AU293" s="234"/>
      <c r="AV293" s="234"/>
      <c r="AW293" s="234"/>
      <c r="AX293" s="234"/>
      <c r="AY293" s="234"/>
      <c r="AZ293" s="234"/>
      <c r="BA293" s="234"/>
      <c r="BB293" s="234"/>
      <c r="BC293" s="234"/>
      <c r="BD293" s="234"/>
      <c r="BE293" s="234"/>
      <c r="BF293" s="234"/>
      <c r="BG293" s="234"/>
      <c r="BH293" s="234"/>
      <c r="BI293" s="234"/>
      <c r="BJ293" s="234"/>
      <c r="BK293" s="234"/>
      <c r="BL293" s="234"/>
      <c r="BM293" s="234"/>
      <c r="BN293" s="234"/>
      <c r="BO293" s="234"/>
      <c r="BP293" s="234"/>
      <c r="BQ293" s="234"/>
      <c r="BR293" s="234"/>
      <c r="BS293" s="234"/>
      <c r="BT293" s="234"/>
      <c r="BU293" s="234"/>
      <c r="BV293" s="234"/>
      <c r="BW293" s="234"/>
      <c r="BX293" s="234"/>
      <c r="BY293" s="234"/>
      <c r="BZ293" s="234"/>
      <c r="CA293" s="234"/>
      <c r="CB293" s="234"/>
      <c r="CC293" s="234"/>
      <c r="CD293" s="234"/>
      <c r="CE293" s="234"/>
      <c r="CF293" s="234"/>
      <c r="CG293" s="234"/>
      <c r="CH293" s="234"/>
      <c r="CI293" s="234"/>
      <c r="CJ293" s="234"/>
      <c r="CK293" s="234"/>
      <c r="CL293" s="234"/>
      <c r="CM293" s="234"/>
      <c r="CN293" s="234"/>
      <c r="CO293" s="234"/>
      <c r="CP293" s="234"/>
      <c r="CQ293" s="234"/>
      <c r="CR293" s="234"/>
      <c r="CS293" s="234"/>
      <c r="CT293" s="234"/>
      <c r="CU293" s="234"/>
      <c r="CV293" s="234"/>
      <c r="CW293" s="234"/>
      <c r="CX293" s="234"/>
      <c r="CY293" s="234"/>
      <c r="CZ293" s="234"/>
      <c r="DA293" s="234"/>
      <c r="DB293" s="234"/>
      <c r="DC293" s="234"/>
      <c r="DD293" s="234"/>
      <c r="DE293" s="234"/>
      <c r="DF293" s="234"/>
      <c r="DG293" s="234"/>
      <c r="DH293" s="234"/>
      <c r="DI293" s="234"/>
      <c r="DJ293" s="234"/>
      <c r="DK293" s="234"/>
      <c r="DL293" s="234"/>
      <c r="DM293" s="234"/>
      <c r="DN293" s="234"/>
      <c r="DO293" s="234"/>
      <c r="DP293" s="234"/>
      <c r="DQ293" s="234"/>
      <c r="DR293" s="234"/>
      <c r="DS293" s="234"/>
      <c r="DT293" s="234"/>
      <c r="DU293" s="234"/>
      <c r="DV293" s="234"/>
      <c r="DW293" s="234"/>
      <c r="DX293" s="234"/>
      <c r="DY293" s="234"/>
      <c r="DZ293" s="234"/>
      <c r="EA293" s="234"/>
    </row>
    <row r="294" spans="1:131" s="235" customFormat="1" ht="12.9">
      <c r="A294" s="236"/>
      <c r="B294" s="237"/>
      <c r="C294" s="238"/>
      <c r="D294" s="238"/>
      <c r="E294" s="238"/>
      <c r="F294" s="238"/>
      <c r="G294" s="236"/>
      <c r="H294" s="236"/>
      <c r="I294" s="236"/>
      <c r="J294" s="238"/>
      <c r="K294" s="238"/>
      <c r="L294" s="238"/>
      <c r="M294" s="234"/>
      <c r="N294" s="234"/>
      <c r="O294" s="234"/>
      <c r="P294" s="234"/>
      <c r="Q294" s="234"/>
      <c r="R294" s="234"/>
      <c r="S294" s="234"/>
      <c r="T294" s="234"/>
      <c r="U294" s="234"/>
      <c r="V294" s="234"/>
      <c r="W294" s="234"/>
      <c r="X294" s="234"/>
      <c r="Y294" s="234"/>
      <c r="Z294" s="234"/>
      <c r="AA294" s="234"/>
      <c r="AB294" s="234"/>
      <c r="AC294" s="234"/>
      <c r="AD294" s="234"/>
      <c r="AE294" s="234"/>
      <c r="AF294" s="234"/>
      <c r="AG294" s="234"/>
      <c r="AH294" s="234"/>
      <c r="AI294" s="234"/>
      <c r="AJ294" s="234"/>
      <c r="AK294" s="234"/>
      <c r="AL294" s="234"/>
      <c r="AM294" s="234"/>
      <c r="AN294" s="234"/>
      <c r="AO294" s="234"/>
      <c r="AP294" s="234"/>
      <c r="AQ294" s="234"/>
      <c r="AR294" s="234"/>
      <c r="AS294" s="234"/>
      <c r="AT294" s="234"/>
      <c r="AU294" s="234"/>
      <c r="AV294" s="234"/>
      <c r="AW294" s="234"/>
      <c r="AX294" s="234"/>
      <c r="AY294" s="234"/>
      <c r="AZ294" s="234"/>
      <c r="BA294" s="234"/>
      <c r="BB294" s="234"/>
      <c r="BC294" s="234"/>
      <c r="BD294" s="234"/>
      <c r="BE294" s="234"/>
      <c r="BF294" s="234"/>
      <c r="BG294" s="234"/>
      <c r="BH294" s="234"/>
      <c r="BI294" s="234"/>
      <c r="BJ294" s="234"/>
      <c r="BK294" s="234"/>
      <c r="BL294" s="234"/>
      <c r="BM294" s="234"/>
      <c r="BN294" s="234"/>
      <c r="BO294" s="234"/>
      <c r="BP294" s="234"/>
      <c r="BQ294" s="234"/>
      <c r="BR294" s="234"/>
      <c r="BS294" s="234"/>
      <c r="BT294" s="234"/>
      <c r="BU294" s="234"/>
      <c r="BV294" s="234"/>
      <c r="BW294" s="234"/>
      <c r="BX294" s="234"/>
      <c r="BY294" s="234"/>
      <c r="BZ294" s="234"/>
      <c r="CA294" s="234"/>
      <c r="CB294" s="234"/>
      <c r="CC294" s="234"/>
      <c r="CD294" s="234"/>
      <c r="CE294" s="234"/>
      <c r="CF294" s="234"/>
      <c r="CG294" s="234"/>
      <c r="CH294" s="234"/>
      <c r="CI294" s="234"/>
      <c r="CJ294" s="234"/>
      <c r="CK294" s="234"/>
      <c r="CL294" s="234"/>
      <c r="CM294" s="234"/>
      <c r="CN294" s="234"/>
      <c r="CO294" s="234"/>
      <c r="CP294" s="234"/>
      <c r="CQ294" s="234"/>
      <c r="CR294" s="234"/>
      <c r="CS294" s="234"/>
      <c r="CT294" s="234"/>
      <c r="CU294" s="234"/>
      <c r="CV294" s="234"/>
      <c r="CW294" s="234"/>
      <c r="CX294" s="234"/>
      <c r="CY294" s="234"/>
      <c r="CZ294" s="234"/>
      <c r="DA294" s="234"/>
      <c r="DB294" s="234"/>
      <c r="DC294" s="234"/>
      <c r="DD294" s="234"/>
      <c r="DE294" s="234"/>
      <c r="DF294" s="234"/>
      <c r="DG294" s="234"/>
      <c r="DH294" s="234"/>
      <c r="DI294" s="234"/>
      <c r="DJ294" s="234"/>
      <c r="DK294" s="234"/>
      <c r="DL294" s="234"/>
      <c r="DM294" s="234"/>
      <c r="DN294" s="234"/>
      <c r="DO294" s="234"/>
      <c r="DP294" s="234"/>
      <c r="DQ294" s="234"/>
      <c r="DR294" s="234"/>
      <c r="DS294" s="234"/>
      <c r="DT294" s="234"/>
      <c r="DU294" s="234"/>
      <c r="DV294" s="234"/>
      <c r="DW294" s="234"/>
      <c r="DX294" s="234"/>
      <c r="DY294" s="234"/>
      <c r="DZ294" s="234"/>
      <c r="EA294" s="234"/>
    </row>
    <row r="295" spans="1:131" s="235" customFormat="1" ht="12.9">
      <c r="A295" s="236"/>
      <c r="B295" s="237"/>
      <c r="C295" s="238"/>
      <c r="D295" s="238"/>
      <c r="E295" s="238"/>
      <c r="F295" s="238"/>
      <c r="G295" s="236"/>
      <c r="H295" s="236"/>
      <c r="I295" s="236"/>
      <c r="J295" s="238"/>
      <c r="K295" s="238"/>
      <c r="L295" s="238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4"/>
      <c r="X295" s="234"/>
      <c r="Y295" s="234"/>
      <c r="Z295" s="234"/>
      <c r="AA295" s="234"/>
      <c r="AB295" s="234"/>
      <c r="AC295" s="234"/>
      <c r="AD295" s="234"/>
      <c r="AE295" s="234"/>
      <c r="AF295" s="234"/>
      <c r="AG295" s="234"/>
      <c r="AH295" s="234"/>
      <c r="AI295" s="234"/>
      <c r="AJ295" s="234"/>
      <c r="AK295" s="234"/>
      <c r="AL295" s="234"/>
      <c r="AM295" s="234"/>
      <c r="AN295" s="234"/>
      <c r="AO295" s="234"/>
      <c r="AP295" s="234"/>
      <c r="AQ295" s="234"/>
      <c r="AR295" s="234"/>
      <c r="AS295" s="234"/>
      <c r="AT295" s="234"/>
      <c r="AU295" s="234"/>
      <c r="AV295" s="234"/>
      <c r="AW295" s="234"/>
      <c r="AX295" s="234"/>
      <c r="AY295" s="234"/>
      <c r="AZ295" s="234"/>
      <c r="BA295" s="234"/>
      <c r="BB295" s="234"/>
      <c r="BC295" s="234"/>
      <c r="BD295" s="234"/>
      <c r="BE295" s="234"/>
      <c r="BF295" s="234"/>
      <c r="BG295" s="234"/>
      <c r="BH295" s="234"/>
      <c r="BI295" s="234"/>
      <c r="BJ295" s="234"/>
      <c r="BK295" s="234"/>
      <c r="BL295" s="234"/>
      <c r="BM295" s="234"/>
      <c r="BN295" s="234"/>
      <c r="BO295" s="234"/>
      <c r="BP295" s="234"/>
      <c r="BQ295" s="234"/>
      <c r="BR295" s="234"/>
      <c r="BS295" s="234"/>
      <c r="BT295" s="234"/>
      <c r="BU295" s="234"/>
      <c r="BV295" s="234"/>
      <c r="BW295" s="234"/>
      <c r="BX295" s="234"/>
      <c r="BY295" s="234"/>
      <c r="BZ295" s="234"/>
      <c r="CA295" s="234"/>
      <c r="CB295" s="234"/>
      <c r="CC295" s="234"/>
      <c r="CD295" s="234"/>
      <c r="CE295" s="234"/>
      <c r="CF295" s="234"/>
      <c r="CG295" s="234"/>
      <c r="CH295" s="234"/>
      <c r="CI295" s="234"/>
      <c r="CJ295" s="234"/>
      <c r="CK295" s="234"/>
      <c r="CL295" s="234"/>
      <c r="CM295" s="234"/>
      <c r="CN295" s="234"/>
      <c r="CO295" s="234"/>
      <c r="CP295" s="234"/>
      <c r="CQ295" s="234"/>
      <c r="CR295" s="234"/>
      <c r="CS295" s="234"/>
      <c r="CT295" s="234"/>
      <c r="CU295" s="234"/>
      <c r="CV295" s="234"/>
      <c r="CW295" s="234"/>
      <c r="CX295" s="234"/>
      <c r="CY295" s="234"/>
      <c r="CZ295" s="234"/>
      <c r="DA295" s="234"/>
      <c r="DB295" s="234"/>
      <c r="DC295" s="234"/>
      <c r="DD295" s="234"/>
      <c r="DE295" s="234"/>
      <c r="DF295" s="234"/>
      <c r="DG295" s="234"/>
      <c r="DH295" s="234"/>
      <c r="DI295" s="234"/>
      <c r="DJ295" s="234"/>
      <c r="DK295" s="234"/>
      <c r="DL295" s="234"/>
      <c r="DM295" s="234"/>
      <c r="DN295" s="234"/>
      <c r="DO295" s="234"/>
      <c r="DP295" s="234"/>
      <c r="DQ295" s="234"/>
      <c r="DR295" s="234"/>
      <c r="DS295" s="234"/>
      <c r="DT295" s="234"/>
      <c r="DU295" s="234"/>
      <c r="DV295" s="234"/>
      <c r="DW295" s="234"/>
      <c r="DX295" s="234"/>
      <c r="DY295" s="234"/>
      <c r="DZ295" s="234"/>
      <c r="EA295" s="234"/>
    </row>
    <row r="296" spans="1:131" s="235" customFormat="1" ht="12.9">
      <c r="A296" s="236"/>
      <c r="B296" s="237"/>
      <c r="C296" s="238"/>
      <c r="D296" s="238"/>
      <c r="E296" s="238"/>
      <c r="F296" s="238"/>
      <c r="G296" s="236"/>
      <c r="H296" s="236"/>
      <c r="I296" s="236"/>
      <c r="J296" s="238"/>
      <c r="K296" s="238"/>
      <c r="L296" s="238"/>
      <c r="M296" s="234"/>
      <c r="N296" s="234"/>
      <c r="O296" s="234"/>
      <c r="P296" s="234"/>
      <c r="Q296" s="234"/>
      <c r="R296" s="234"/>
      <c r="S296" s="234"/>
      <c r="T296" s="234"/>
      <c r="U296" s="234"/>
      <c r="V296" s="234"/>
      <c r="W296" s="234"/>
      <c r="X296" s="234"/>
      <c r="Y296" s="234"/>
      <c r="Z296" s="234"/>
      <c r="AA296" s="234"/>
      <c r="AB296" s="234"/>
      <c r="AC296" s="234"/>
      <c r="AD296" s="234"/>
      <c r="AE296" s="234"/>
      <c r="AF296" s="234"/>
      <c r="AG296" s="234"/>
      <c r="AH296" s="234"/>
      <c r="AI296" s="234"/>
      <c r="AJ296" s="234"/>
      <c r="AK296" s="234"/>
      <c r="AL296" s="234"/>
      <c r="AM296" s="234"/>
      <c r="AN296" s="234"/>
      <c r="AO296" s="234"/>
      <c r="AP296" s="234"/>
      <c r="AQ296" s="234"/>
      <c r="AR296" s="234"/>
      <c r="AS296" s="234"/>
      <c r="AT296" s="234"/>
      <c r="AU296" s="234"/>
      <c r="AV296" s="234"/>
      <c r="AW296" s="234"/>
      <c r="AX296" s="234"/>
      <c r="AY296" s="234"/>
      <c r="AZ296" s="234"/>
      <c r="BA296" s="234"/>
      <c r="BB296" s="234"/>
      <c r="BC296" s="234"/>
      <c r="BD296" s="234"/>
      <c r="BE296" s="234"/>
      <c r="BF296" s="234"/>
      <c r="BG296" s="234"/>
      <c r="BH296" s="234"/>
      <c r="BI296" s="234"/>
      <c r="BJ296" s="234"/>
      <c r="BK296" s="234"/>
      <c r="BL296" s="234"/>
      <c r="BM296" s="234"/>
      <c r="BN296" s="234"/>
      <c r="BO296" s="234"/>
      <c r="BP296" s="234"/>
      <c r="BQ296" s="234"/>
      <c r="BR296" s="234"/>
      <c r="BS296" s="234"/>
      <c r="BT296" s="234"/>
      <c r="BU296" s="234"/>
      <c r="BV296" s="234"/>
      <c r="BW296" s="234"/>
      <c r="BX296" s="234"/>
      <c r="BY296" s="234"/>
      <c r="BZ296" s="234"/>
      <c r="CA296" s="234"/>
      <c r="CB296" s="234"/>
      <c r="CC296" s="234"/>
      <c r="CD296" s="234"/>
      <c r="CE296" s="234"/>
      <c r="CF296" s="234"/>
      <c r="CG296" s="234"/>
      <c r="CH296" s="234"/>
      <c r="CI296" s="234"/>
      <c r="CJ296" s="234"/>
      <c r="CK296" s="234"/>
      <c r="CL296" s="234"/>
      <c r="CM296" s="234"/>
      <c r="CN296" s="234"/>
      <c r="CO296" s="234"/>
      <c r="CP296" s="234"/>
      <c r="CQ296" s="234"/>
      <c r="CR296" s="234"/>
      <c r="CS296" s="234"/>
      <c r="CT296" s="234"/>
      <c r="CU296" s="234"/>
      <c r="CV296" s="234"/>
      <c r="CW296" s="234"/>
      <c r="CX296" s="234"/>
      <c r="CY296" s="234"/>
      <c r="CZ296" s="234"/>
      <c r="DA296" s="234"/>
      <c r="DB296" s="234"/>
      <c r="DC296" s="234"/>
      <c r="DD296" s="234"/>
      <c r="DE296" s="234"/>
      <c r="DF296" s="234"/>
      <c r="DG296" s="234"/>
      <c r="DH296" s="234"/>
      <c r="DI296" s="234"/>
      <c r="DJ296" s="234"/>
      <c r="DK296" s="234"/>
      <c r="DL296" s="234"/>
      <c r="DM296" s="234"/>
      <c r="DN296" s="234"/>
      <c r="DO296" s="234"/>
      <c r="DP296" s="234"/>
      <c r="DQ296" s="234"/>
      <c r="DR296" s="234"/>
      <c r="DS296" s="234"/>
      <c r="DT296" s="234"/>
      <c r="DU296" s="234"/>
      <c r="DV296" s="234"/>
      <c r="DW296" s="234"/>
      <c r="DX296" s="234"/>
      <c r="DY296" s="234"/>
      <c r="DZ296" s="234"/>
      <c r="EA296" s="234"/>
    </row>
    <row r="297" spans="1:131" s="235" customFormat="1" ht="12.9">
      <c r="A297" s="236"/>
      <c r="B297" s="237"/>
      <c r="C297" s="238"/>
      <c r="D297" s="238"/>
      <c r="E297" s="238"/>
      <c r="F297" s="238"/>
      <c r="G297" s="236"/>
      <c r="H297" s="236"/>
      <c r="I297" s="236"/>
      <c r="J297" s="238"/>
      <c r="K297" s="238"/>
      <c r="L297" s="238"/>
      <c r="M297" s="234"/>
      <c r="N297" s="234"/>
      <c r="O297" s="234"/>
      <c r="P297" s="234"/>
      <c r="Q297" s="234"/>
      <c r="R297" s="234"/>
      <c r="S297" s="234"/>
      <c r="T297" s="234"/>
      <c r="U297" s="234"/>
      <c r="V297" s="234"/>
      <c r="W297" s="234"/>
      <c r="X297" s="234"/>
      <c r="Y297" s="234"/>
      <c r="Z297" s="234"/>
      <c r="AA297" s="234"/>
      <c r="AB297" s="234"/>
      <c r="AC297" s="234"/>
      <c r="AD297" s="234"/>
      <c r="AE297" s="234"/>
      <c r="AF297" s="234"/>
      <c r="AG297" s="234"/>
      <c r="AH297" s="234"/>
      <c r="AI297" s="234"/>
      <c r="AJ297" s="234"/>
      <c r="AK297" s="234"/>
      <c r="AL297" s="234"/>
      <c r="AM297" s="234"/>
      <c r="AN297" s="234"/>
      <c r="AO297" s="234"/>
      <c r="AP297" s="234"/>
      <c r="AQ297" s="234"/>
      <c r="AR297" s="234"/>
      <c r="AS297" s="234"/>
      <c r="AT297" s="234"/>
      <c r="AU297" s="234"/>
      <c r="AV297" s="234"/>
      <c r="AW297" s="234"/>
      <c r="AX297" s="234"/>
      <c r="AY297" s="234"/>
      <c r="AZ297" s="234"/>
      <c r="BA297" s="234"/>
      <c r="BB297" s="234"/>
      <c r="BC297" s="234"/>
      <c r="BD297" s="234"/>
      <c r="BE297" s="234"/>
      <c r="BF297" s="234"/>
      <c r="BG297" s="234"/>
      <c r="BH297" s="234"/>
      <c r="BI297" s="234"/>
      <c r="BJ297" s="234"/>
      <c r="BK297" s="234"/>
      <c r="BL297" s="234"/>
      <c r="BM297" s="234"/>
      <c r="BN297" s="234"/>
      <c r="BO297" s="234"/>
      <c r="BP297" s="234"/>
      <c r="BQ297" s="234"/>
      <c r="BR297" s="234"/>
      <c r="BS297" s="234"/>
      <c r="BT297" s="234"/>
      <c r="BU297" s="234"/>
      <c r="BV297" s="234"/>
      <c r="BW297" s="234"/>
      <c r="BX297" s="234"/>
      <c r="BY297" s="234"/>
      <c r="BZ297" s="234"/>
      <c r="CA297" s="234"/>
      <c r="CB297" s="234"/>
      <c r="CC297" s="234"/>
      <c r="CD297" s="234"/>
      <c r="CE297" s="234"/>
      <c r="CF297" s="234"/>
      <c r="CG297" s="234"/>
      <c r="CH297" s="234"/>
      <c r="CI297" s="234"/>
      <c r="CJ297" s="234"/>
      <c r="CK297" s="234"/>
      <c r="CL297" s="234"/>
      <c r="CM297" s="234"/>
      <c r="CN297" s="234"/>
      <c r="CO297" s="234"/>
      <c r="CP297" s="234"/>
      <c r="CQ297" s="234"/>
      <c r="CR297" s="234"/>
      <c r="CS297" s="234"/>
      <c r="CT297" s="234"/>
      <c r="CU297" s="234"/>
      <c r="CV297" s="234"/>
      <c r="CW297" s="234"/>
      <c r="CX297" s="234"/>
      <c r="CY297" s="234"/>
      <c r="CZ297" s="234"/>
      <c r="DA297" s="234"/>
      <c r="DB297" s="234"/>
      <c r="DC297" s="234"/>
      <c r="DD297" s="234"/>
      <c r="DE297" s="234"/>
      <c r="DF297" s="234"/>
      <c r="DG297" s="234"/>
      <c r="DH297" s="234"/>
      <c r="DI297" s="234"/>
      <c r="DJ297" s="234"/>
      <c r="DK297" s="234"/>
      <c r="DL297" s="234"/>
      <c r="DM297" s="234"/>
      <c r="DN297" s="234"/>
      <c r="DO297" s="234"/>
      <c r="DP297" s="234"/>
      <c r="DQ297" s="234"/>
      <c r="DR297" s="234"/>
      <c r="DS297" s="234"/>
      <c r="DT297" s="234"/>
      <c r="DU297" s="234"/>
      <c r="DV297" s="234"/>
      <c r="DW297" s="234"/>
      <c r="DX297" s="234"/>
      <c r="DY297" s="234"/>
      <c r="DZ297" s="234"/>
      <c r="EA297" s="234"/>
    </row>
    <row r="298" spans="1:131" s="235" customFormat="1" ht="12.9">
      <c r="A298" s="236"/>
      <c r="B298" s="237"/>
      <c r="C298" s="238"/>
      <c r="D298" s="238"/>
      <c r="E298" s="238"/>
      <c r="F298" s="238"/>
      <c r="G298" s="236"/>
      <c r="H298" s="236"/>
      <c r="I298" s="236"/>
      <c r="J298" s="238"/>
      <c r="K298" s="238"/>
      <c r="L298" s="238"/>
      <c r="M298" s="234"/>
      <c r="N298" s="234"/>
      <c r="O298" s="234"/>
      <c r="P298" s="234"/>
      <c r="Q298" s="234"/>
      <c r="R298" s="234"/>
      <c r="S298" s="234"/>
      <c r="T298" s="234"/>
      <c r="U298" s="234"/>
      <c r="V298" s="234"/>
      <c r="W298" s="234"/>
      <c r="X298" s="234"/>
      <c r="Y298" s="234"/>
      <c r="Z298" s="234"/>
      <c r="AA298" s="234"/>
      <c r="AB298" s="234"/>
      <c r="AC298" s="234"/>
      <c r="AD298" s="234"/>
      <c r="AE298" s="234"/>
      <c r="AF298" s="234"/>
      <c r="AG298" s="234"/>
      <c r="AH298" s="234"/>
      <c r="AI298" s="234"/>
      <c r="AJ298" s="234"/>
      <c r="AK298" s="234"/>
      <c r="AL298" s="234"/>
      <c r="AM298" s="234"/>
      <c r="AN298" s="234"/>
      <c r="AO298" s="234"/>
      <c r="AP298" s="234"/>
      <c r="AQ298" s="234"/>
      <c r="AR298" s="234"/>
      <c r="AS298" s="234"/>
      <c r="AT298" s="234"/>
      <c r="AU298" s="234"/>
      <c r="AV298" s="234"/>
      <c r="AW298" s="234"/>
      <c r="AX298" s="234"/>
      <c r="AY298" s="234"/>
      <c r="AZ298" s="234"/>
      <c r="BA298" s="234"/>
      <c r="BB298" s="234"/>
      <c r="BC298" s="234"/>
      <c r="BD298" s="234"/>
      <c r="BE298" s="234"/>
      <c r="BF298" s="234"/>
      <c r="BG298" s="234"/>
      <c r="BH298" s="234"/>
      <c r="BI298" s="234"/>
      <c r="BJ298" s="234"/>
      <c r="BK298" s="234"/>
      <c r="BL298" s="234"/>
      <c r="BM298" s="234"/>
      <c r="BN298" s="234"/>
      <c r="BO298" s="234"/>
      <c r="BP298" s="234"/>
      <c r="BQ298" s="234"/>
      <c r="BR298" s="234"/>
      <c r="BS298" s="234"/>
      <c r="BT298" s="234"/>
      <c r="BU298" s="234"/>
      <c r="BV298" s="234"/>
      <c r="BW298" s="234"/>
      <c r="BX298" s="234"/>
      <c r="BY298" s="234"/>
      <c r="BZ298" s="234"/>
      <c r="CA298" s="234"/>
      <c r="CB298" s="234"/>
      <c r="CC298" s="234"/>
      <c r="CD298" s="234"/>
      <c r="CE298" s="234"/>
      <c r="CF298" s="234"/>
      <c r="CG298" s="234"/>
      <c r="CH298" s="234"/>
      <c r="CI298" s="234"/>
      <c r="CJ298" s="234"/>
      <c r="CK298" s="234"/>
      <c r="CL298" s="234"/>
      <c r="CM298" s="234"/>
      <c r="CN298" s="234"/>
      <c r="CO298" s="234"/>
      <c r="CP298" s="234"/>
      <c r="CQ298" s="234"/>
      <c r="CR298" s="234"/>
      <c r="CS298" s="234"/>
      <c r="CT298" s="234"/>
      <c r="CU298" s="234"/>
      <c r="CV298" s="234"/>
      <c r="CW298" s="234"/>
      <c r="CX298" s="234"/>
      <c r="CY298" s="234"/>
      <c r="CZ298" s="234"/>
      <c r="DA298" s="234"/>
      <c r="DB298" s="234"/>
      <c r="DC298" s="234"/>
      <c r="DD298" s="234"/>
      <c r="DE298" s="234"/>
      <c r="DF298" s="234"/>
      <c r="DG298" s="234"/>
      <c r="DH298" s="234"/>
      <c r="DI298" s="234"/>
      <c r="DJ298" s="234"/>
      <c r="DK298" s="234"/>
      <c r="DL298" s="234"/>
      <c r="DM298" s="234"/>
      <c r="DN298" s="234"/>
      <c r="DO298" s="234"/>
      <c r="DP298" s="234"/>
      <c r="DQ298" s="234"/>
      <c r="DR298" s="234"/>
      <c r="DS298" s="234"/>
      <c r="DT298" s="234"/>
      <c r="DU298" s="234"/>
      <c r="DV298" s="234"/>
      <c r="DW298" s="234"/>
      <c r="DX298" s="234"/>
      <c r="DY298" s="234"/>
      <c r="DZ298" s="234"/>
      <c r="EA298" s="234"/>
    </row>
    <row r="299" spans="1:131" s="235" customFormat="1" ht="12.9">
      <c r="A299" s="236"/>
      <c r="B299" s="237"/>
      <c r="C299" s="238"/>
      <c r="D299" s="238"/>
      <c r="E299" s="238"/>
      <c r="F299" s="238"/>
      <c r="G299" s="236"/>
      <c r="H299" s="236"/>
      <c r="I299" s="236"/>
      <c r="J299" s="238"/>
      <c r="K299" s="238"/>
      <c r="L299" s="238"/>
      <c r="M299" s="234"/>
      <c r="N299" s="234"/>
      <c r="O299" s="234"/>
      <c r="P299" s="234"/>
      <c r="Q299" s="234"/>
      <c r="R299" s="234"/>
      <c r="S299" s="234"/>
      <c r="T299" s="234"/>
      <c r="U299" s="234"/>
      <c r="V299" s="234"/>
      <c r="W299" s="234"/>
      <c r="X299" s="234"/>
      <c r="Y299" s="234"/>
      <c r="Z299" s="234"/>
      <c r="AA299" s="234"/>
      <c r="AB299" s="234"/>
      <c r="AC299" s="234"/>
      <c r="AD299" s="234"/>
      <c r="AE299" s="234"/>
      <c r="AF299" s="234"/>
      <c r="AG299" s="234"/>
      <c r="AH299" s="234"/>
      <c r="AI299" s="234"/>
      <c r="AJ299" s="234"/>
      <c r="AK299" s="234"/>
      <c r="AL299" s="234"/>
      <c r="AM299" s="234"/>
      <c r="AN299" s="234"/>
      <c r="AO299" s="234"/>
      <c r="AP299" s="234"/>
      <c r="AQ299" s="234"/>
      <c r="AR299" s="234"/>
      <c r="AS299" s="234"/>
      <c r="AT299" s="234"/>
      <c r="AU299" s="234"/>
      <c r="AV299" s="234"/>
      <c r="AW299" s="234"/>
      <c r="AX299" s="234"/>
      <c r="AY299" s="234"/>
      <c r="AZ299" s="234"/>
      <c r="BA299" s="234"/>
      <c r="BB299" s="234"/>
      <c r="BC299" s="234"/>
      <c r="BD299" s="234"/>
      <c r="BE299" s="234"/>
      <c r="BF299" s="234"/>
      <c r="BG299" s="234"/>
      <c r="BH299" s="234"/>
      <c r="BI299" s="234"/>
      <c r="BJ299" s="234"/>
      <c r="BK299" s="234"/>
      <c r="BL299" s="234"/>
      <c r="BM299" s="234"/>
      <c r="BN299" s="234"/>
      <c r="BO299" s="234"/>
      <c r="BP299" s="234"/>
      <c r="BQ299" s="234"/>
      <c r="BR299" s="234"/>
      <c r="BS299" s="234"/>
      <c r="BT299" s="234"/>
      <c r="BU299" s="234"/>
      <c r="BV299" s="234"/>
      <c r="BW299" s="234"/>
      <c r="BX299" s="234"/>
      <c r="BY299" s="234"/>
      <c r="BZ299" s="234"/>
      <c r="CA299" s="234"/>
      <c r="CB299" s="234"/>
      <c r="CC299" s="234"/>
      <c r="CD299" s="234"/>
      <c r="CE299" s="234"/>
      <c r="CF299" s="234"/>
      <c r="CG299" s="234"/>
      <c r="CH299" s="234"/>
      <c r="CI299" s="234"/>
      <c r="CJ299" s="234"/>
      <c r="CK299" s="234"/>
      <c r="CL299" s="234"/>
      <c r="CM299" s="234"/>
      <c r="CN299" s="234"/>
      <c r="CO299" s="234"/>
      <c r="CP299" s="234"/>
      <c r="CQ299" s="234"/>
      <c r="CR299" s="234"/>
      <c r="CS299" s="234"/>
      <c r="CT299" s="234"/>
      <c r="CU299" s="234"/>
      <c r="CV299" s="234"/>
      <c r="CW299" s="234"/>
      <c r="CX299" s="234"/>
      <c r="CY299" s="234"/>
      <c r="CZ299" s="234"/>
      <c r="DA299" s="234"/>
      <c r="DB299" s="234"/>
      <c r="DC299" s="234"/>
      <c r="DD299" s="234"/>
      <c r="DE299" s="234"/>
      <c r="DF299" s="234"/>
      <c r="DG299" s="234"/>
      <c r="DH299" s="234"/>
      <c r="DI299" s="234"/>
      <c r="DJ299" s="234"/>
      <c r="DK299" s="234"/>
      <c r="DL299" s="234"/>
      <c r="DM299" s="234"/>
      <c r="DN299" s="234"/>
      <c r="DO299" s="234"/>
      <c r="DP299" s="234"/>
      <c r="DQ299" s="234"/>
      <c r="DR299" s="234"/>
      <c r="DS299" s="234"/>
      <c r="DT299" s="234"/>
      <c r="DU299" s="234"/>
      <c r="DV299" s="234"/>
      <c r="DW299" s="234"/>
      <c r="DX299" s="234"/>
      <c r="DY299" s="234"/>
      <c r="DZ299" s="234"/>
      <c r="EA299" s="234"/>
    </row>
  </sheetData>
  <protectedRanges>
    <protectedRange sqref="A3" name="EditableRange_2"/>
    <protectedRange sqref="A11" name="EditableRange_1_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K197"/>
  <sheetViews>
    <sheetView zoomScale="80" zoomScaleNormal="80" workbookViewId="0">
      <pane xSplit="2" ySplit="10" topLeftCell="BC65" activePane="bottomRight" state="frozen"/>
      <selection activeCell="Y74" sqref="Y74"/>
      <selection pane="topRight" activeCell="Y74" sqref="Y74"/>
      <selection pane="bottomLeft" activeCell="Y74" sqref="Y74"/>
      <selection pane="bottomRight" activeCell="EX21" sqref="EX21:FE21"/>
    </sheetView>
  </sheetViews>
  <sheetFormatPr defaultColWidth="9.125" defaultRowHeight="14.3" outlineLevelRow="1" outlineLevelCol="2"/>
  <cols>
    <col min="1" max="1" width="16.625" style="87" customWidth="1"/>
    <col min="2" max="2" width="28.25" style="77" customWidth="1"/>
    <col min="3" max="3" width="6.375" style="77" bestFit="1" customWidth="1"/>
    <col min="4" max="5" width="9.375" style="77" bestFit="1" customWidth="1"/>
    <col min="6" max="6" width="10.375" style="77" bestFit="1" customWidth="1"/>
    <col min="7" max="7" width="11.25" style="77" bestFit="1" customWidth="1"/>
    <col min="8" max="8" width="10.25" style="77" hidden="1" customWidth="1" outlineLevel="1"/>
    <col min="9" max="10" width="8.875" style="77" hidden="1" customWidth="1" outlineLevel="1"/>
    <col min="11" max="11" width="9.625" style="77" hidden="1" customWidth="1" outlineLevel="1" collapsed="1"/>
    <col min="12" max="12" width="10.25" style="77" hidden="1" customWidth="1" outlineLevel="2"/>
    <col min="13" max="14" width="8.875" style="77" hidden="1" customWidth="1" outlineLevel="2"/>
    <col min="15" max="15" width="9.625" style="77" hidden="1" customWidth="1" outlineLevel="1"/>
    <col min="16" max="16" width="9.625" style="77" hidden="1" customWidth="1" outlineLevel="2"/>
    <col min="17" max="18" width="10.125" style="77" hidden="1" customWidth="1" outlineLevel="2"/>
    <col min="19" max="19" width="9" style="77" hidden="1" customWidth="1" outlineLevel="1"/>
    <col min="20" max="20" width="10.125" style="77" hidden="1" customWidth="1" outlineLevel="2"/>
    <col min="21" max="21" width="8.875" style="77" hidden="1" customWidth="1" outlineLevel="2"/>
    <col min="22" max="22" width="10.125" style="77" hidden="1" customWidth="1" outlineLevel="2"/>
    <col min="23" max="23" width="9" style="77" hidden="1" customWidth="1" outlineLevel="1"/>
    <col min="24" max="24" width="8.375" style="77" bestFit="1" customWidth="1" collapsed="1"/>
    <col min="25" max="27" width="8.875" style="77" hidden="1" customWidth="1" outlineLevel="2"/>
    <col min="28" max="28" width="8.875" style="77" hidden="1" customWidth="1" outlineLevel="1"/>
    <col min="29" max="29" width="10.625" style="77" hidden="1" customWidth="1" outlineLevel="2"/>
    <col min="30" max="31" width="8.875" style="77" hidden="1" customWidth="1" outlineLevel="2"/>
    <col min="32" max="32" width="8.875" style="77" hidden="1" customWidth="1" outlineLevel="1"/>
    <col min="33" max="33" width="8" style="77" hidden="1" customWidth="1" outlineLevel="2"/>
    <col min="34" max="34" width="10.25" style="77" hidden="1" customWidth="1" outlineLevel="2"/>
    <col min="35" max="35" width="9.625" style="77" hidden="1" customWidth="1" outlineLevel="2"/>
    <col min="36" max="36" width="9.625" style="77" hidden="1" customWidth="1" outlineLevel="1"/>
    <col min="37" max="37" width="8.625" style="77" hidden="1" customWidth="1" outlineLevel="2"/>
    <col min="38" max="38" width="9.25" style="77" hidden="1" customWidth="1" outlineLevel="2"/>
    <col min="39" max="39" width="8.625" style="77" hidden="1" customWidth="1" outlineLevel="2"/>
    <col min="40" max="40" width="8.625" style="77" hidden="1" customWidth="1" outlineLevel="1"/>
    <col min="41" max="41" width="9.625" style="77" bestFit="1" customWidth="1" collapsed="1"/>
    <col min="42" max="42" width="8.625" style="77" hidden="1" customWidth="1" outlineLevel="2"/>
    <col min="43" max="44" width="9.625" style="77" hidden="1" customWidth="1" outlineLevel="2"/>
    <col min="45" max="45" width="9.625" style="77" bestFit="1" customWidth="1" outlineLevel="1" collapsed="1"/>
    <col min="46" max="46" width="9.25" style="77" hidden="1" customWidth="1" outlineLevel="2"/>
    <col min="47" max="48" width="8.625" style="77" hidden="1" customWidth="1" outlineLevel="2"/>
    <col min="49" max="49" width="8.625" style="77" customWidth="1" outlineLevel="1" collapsed="1"/>
    <col min="50" max="50" width="8.625" style="77" hidden="1" customWidth="1" outlineLevel="2"/>
    <col min="51" max="52" width="9.625" style="77" hidden="1" customWidth="1" outlineLevel="2"/>
    <col min="53" max="53" width="9.625" style="77" customWidth="1" outlineLevel="1" collapsed="1"/>
    <col min="54" max="54" width="9.625" style="77" bestFit="1" customWidth="1" outlineLevel="2"/>
    <col min="55" max="56" width="12.875" style="77" bestFit="1" customWidth="1" outlineLevel="2"/>
    <col min="57" max="57" width="9.125" style="77" customWidth="1" outlineLevel="1"/>
    <col min="58" max="58" width="9.125" style="77" bestFit="1" customWidth="1"/>
    <col min="59" max="59" width="7.75" style="77" customWidth="1" outlineLevel="2"/>
    <col min="60" max="60" width="7.375" style="77" customWidth="1" outlineLevel="2"/>
    <col min="61" max="61" width="7" style="77" customWidth="1" outlineLevel="2"/>
    <col min="62" max="62" width="6.625" style="77" customWidth="1" outlineLevel="1"/>
    <col min="63" max="63" width="7.25" style="77" customWidth="1" outlineLevel="2"/>
    <col min="64" max="64" width="7.75" style="77" customWidth="1" outlineLevel="2"/>
    <col min="65" max="65" width="7.125" style="77" customWidth="1" outlineLevel="2"/>
    <col min="66" max="66" width="8.625" style="77" bestFit="1" customWidth="1" outlineLevel="1"/>
    <col min="67" max="67" width="8" style="77" customWidth="1" outlineLevel="2"/>
    <col min="68" max="68" width="7" style="77" customWidth="1" outlineLevel="2"/>
    <col min="69" max="69" width="6.375" style="77" customWidth="1" outlineLevel="2"/>
    <col min="70" max="70" width="6.625" style="77" customWidth="1" outlineLevel="1"/>
    <col min="71" max="71" width="7.375" style="77" hidden="1" customWidth="1" outlineLevel="2"/>
    <col min="72" max="72" width="7.25" style="77" hidden="1" customWidth="1" outlineLevel="2"/>
    <col min="73" max="73" width="7.125" style="77" hidden="1" customWidth="1" outlineLevel="2"/>
    <col min="74" max="74" width="6.625" style="77" customWidth="1" outlineLevel="1" collapsed="1"/>
    <col min="75" max="75" width="9.125" style="77" bestFit="1" customWidth="1"/>
    <col min="76" max="76" width="7.75" style="77" hidden="1" customWidth="1" outlineLevel="2"/>
    <col min="77" max="77" width="7.375" style="77" hidden="1" customWidth="1" outlineLevel="2"/>
    <col min="78" max="78" width="7" style="77" hidden="1" customWidth="1" outlineLevel="2"/>
    <col min="79" max="79" width="6.625" style="77" hidden="1" customWidth="1" outlineLevel="1"/>
    <col min="80" max="80" width="7.25" style="77" hidden="1" customWidth="1" outlineLevel="2"/>
    <col min="81" max="81" width="7.75" style="77" hidden="1" customWidth="1" outlineLevel="2"/>
    <col min="82" max="82" width="7.125" style="77" hidden="1" customWidth="1" outlineLevel="2"/>
    <col min="83" max="83" width="6.625" style="77" hidden="1" customWidth="1" outlineLevel="1"/>
    <col min="84" max="84" width="8" style="77" hidden="1" customWidth="1" outlineLevel="2"/>
    <col min="85" max="85" width="7" style="77" hidden="1" customWidth="1" outlineLevel="2"/>
    <col min="86" max="86" width="6.375" style="77" hidden="1" customWidth="1" outlineLevel="2"/>
    <col min="87" max="87" width="6.625" style="77" hidden="1" customWidth="1" outlineLevel="1"/>
    <col min="88" max="88" width="7.375" style="77" hidden="1" customWidth="1" outlineLevel="2"/>
    <col min="89" max="89" width="7.25" style="77" hidden="1" customWidth="1" outlineLevel="2"/>
    <col min="90" max="90" width="7.125" style="77" hidden="1" customWidth="1" outlineLevel="2"/>
    <col min="91" max="91" width="6.625" style="77" hidden="1" customWidth="1" outlineLevel="1"/>
    <col min="92" max="92" width="7.375" style="77" bestFit="1" customWidth="1" collapsed="1"/>
    <col min="93" max="95" width="8.875" style="77" hidden="1" customWidth="1" outlineLevel="2"/>
    <col min="96" max="96" width="8.875" style="77" hidden="1" customWidth="1" outlineLevel="1"/>
    <col min="97" max="99" width="8.875" style="77" hidden="1" customWidth="1" outlineLevel="2"/>
    <col min="100" max="100" width="8.875" style="77" hidden="1" customWidth="1" outlineLevel="1" collapsed="1"/>
    <col min="101" max="103" width="8.875" style="77" hidden="1" customWidth="1" outlineLevel="2"/>
    <col min="104" max="104" width="8.875" style="77" hidden="1" customWidth="1" outlineLevel="1" collapsed="1"/>
    <col min="105" max="107" width="8.875" style="77" hidden="1" customWidth="1" outlineLevel="2"/>
    <col min="108" max="108" width="8.875" style="77" hidden="1" customWidth="1" outlineLevel="1" collapsed="1"/>
    <col min="109" max="109" width="6.375" style="77" bestFit="1" customWidth="1" collapsed="1"/>
    <col min="110" max="110" width="12" style="77" bestFit="1" customWidth="1"/>
    <col min="111" max="111" width="9.125" style="79"/>
    <col min="112" max="115" width="9.125" style="77"/>
    <col min="116" max="118" width="9.125" style="77" hidden="1" customWidth="1" outlineLevel="1"/>
    <col min="119" max="119" width="13.25" style="77" hidden="1" customWidth="1" outlineLevel="1"/>
    <col min="120" max="120" width="12.125" style="77" hidden="1" customWidth="1" outlineLevel="1"/>
    <col min="121" max="123" width="13.25" style="77" hidden="1" customWidth="1" outlineLevel="1"/>
    <col min="124" max="129" width="13.375" style="77" hidden="1" customWidth="1" outlineLevel="1"/>
    <col min="130" max="132" width="12.125" style="77" hidden="1" customWidth="1" outlineLevel="1"/>
    <col min="133" max="139" width="10.625" style="77" hidden="1" customWidth="1" outlineLevel="1"/>
    <col min="140" max="151" width="10.75" style="77" hidden="1" customWidth="1" outlineLevel="1"/>
    <col min="152" max="154" width="9.125" style="77" hidden="1" customWidth="1" outlineLevel="1"/>
    <col min="155" max="163" width="9.625" style="77" hidden="1" customWidth="1" outlineLevel="1"/>
    <col min="164" max="164" width="10.75" style="77" hidden="1" customWidth="1" outlineLevel="1"/>
    <col min="165" max="192" width="9.125" style="77" hidden="1" customWidth="1" outlineLevel="1"/>
    <col min="193" max="193" width="9.125" style="77" collapsed="1"/>
    <col min="194" max="16384" width="9.125" style="77"/>
  </cols>
  <sheetData>
    <row r="1" spans="1:192" ht="44" customHeight="1" thickBot="1">
      <c r="A1" s="565" t="s">
        <v>445</v>
      </c>
      <c r="B1" s="566"/>
      <c r="C1" s="75"/>
      <c r="D1" s="76" t="s">
        <v>51</v>
      </c>
      <c r="E1" s="76" t="s">
        <v>52</v>
      </c>
      <c r="F1" s="76" t="s">
        <v>53</v>
      </c>
      <c r="G1" s="572" t="s">
        <v>54</v>
      </c>
      <c r="H1" s="573"/>
      <c r="I1" s="573"/>
      <c r="J1" s="573"/>
      <c r="K1" s="573"/>
      <c r="L1" s="573"/>
      <c r="M1" s="573"/>
      <c r="N1" s="573"/>
      <c r="O1" s="573"/>
      <c r="P1" s="573"/>
      <c r="Q1" s="573"/>
      <c r="R1" s="573"/>
      <c r="S1" s="573"/>
      <c r="T1" s="573"/>
      <c r="U1" s="573"/>
      <c r="V1" s="573"/>
      <c r="W1" s="573"/>
      <c r="X1" s="573"/>
      <c r="Y1" s="573"/>
      <c r="Z1" s="573"/>
      <c r="AA1" s="573"/>
      <c r="AB1" s="573"/>
      <c r="AC1" s="573"/>
      <c r="AD1" s="573"/>
      <c r="AE1" s="573"/>
      <c r="AF1" s="573"/>
      <c r="AG1" s="573"/>
      <c r="AH1" s="573"/>
      <c r="AI1" s="573"/>
      <c r="AJ1" s="573"/>
      <c r="AK1" s="573"/>
      <c r="AL1" s="573"/>
      <c r="AM1" s="573"/>
      <c r="AN1" s="573"/>
      <c r="AO1" s="573"/>
      <c r="AP1" s="573"/>
      <c r="AQ1" s="573"/>
      <c r="AR1" s="573"/>
      <c r="AS1" s="573"/>
      <c r="AT1" s="573"/>
      <c r="AU1" s="573"/>
      <c r="AV1" s="573"/>
      <c r="AW1" s="573"/>
      <c r="AX1" s="573"/>
      <c r="AY1" s="573"/>
      <c r="AZ1" s="573"/>
      <c r="BA1" s="573"/>
      <c r="BB1" s="195"/>
      <c r="BC1" s="195"/>
      <c r="BD1" s="195"/>
      <c r="BE1" s="195" t="s">
        <v>129</v>
      </c>
      <c r="BF1" s="195" t="s">
        <v>114</v>
      </c>
      <c r="BG1" s="195"/>
      <c r="BH1" s="195"/>
      <c r="BI1" s="195"/>
      <c r="BJ1" s="195"/>
      <c r="BK1" s="195"/>
      <c r="BL1" s="195"/>
      <c r="BM1" s="195"/>
      <c r="BN1" s="195"/>
      <c r="BO1" s="195"/>
      <c r="BP1" s="195"/>
      <c r="BQ1" s="195"/>
      <c r="BR1" s="195"/>
      <c r="BS1" s="195"/>
      <c r="BT1" s="195"/>
      <c r="BU1" s="195"/>
      <c r="BV1" s="195"/>
      <c r="BW1" s="195" t="s">
        <v>130</v>
      </c>
      <c r="BX1" s="195" t="s">
        <v>114</v>
      </c>
      <c r="BY1" s="195" t="s">
        <v>114</v>
      </c>
      <c r="BZ1" s="195" t="s">
        <v>114</v>
      </c>
      <c r="CA1" s="195" t="s">
        <v>114</v>
      </c>
      <c r="CB1" s="195" t="s">
        <v>114</v>
      </c>
      <c r="CC1" s="195" t="s">
        <v>114</v>
      </c>
      <c r="CD1" s="195" t="s">
        <v>114</v>
      </c>
      <c r="CE1" s="195" t="s">
        <v>114</v>
      </c>
      <c r="CF1" s="195" t="s">
        <v>114</v>
      </c>
      <c r="CG1" s="195" t="s">
        <v>114</v>
      </c>
      <c r="CH1" s="195" t="s">
        <v>114</v>
      </c>
      <c r="CI1" s="195" t="s">
        <v>114</v>
      </c>
      <c r="CJ1" s="195" t="s">
        <v>114</v>
      </c>
      <c r="CK1" s="195" t="s">
        <v>114</v>
      </c>
      <c r="CL1" s="195" t="s">
        <v>114</v>
      </c>
      <c r="CM1" s="195" t="s">
        <v>114</v>
      </c>
      <c r="CN1" s="195" t="s">
        <v>131</v>
      </c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</row>
    <row r="2" spans="1:192" ht="15.8" customHeight="1" thickBot="1">
      <c r="A2" s="80" t="s">
        <v>55</v>
      </c>
      <c r="B2" s="81" t="s">
        <v>446</v>
      </c>
      <c r="C2" s="82" t="s">
        <v>56</v>
      </c>
      <c r="D2" s="228">
        <v>41883</v>
      </c>
      <c r="E2" s="228">
        <v>42155</v>
      </c>
      <c r="F2" s="246" t="s">
        <v>318</v>
      </c>
      <c r="G2" s="574" t="s">
        <v>444</v>
      </c>
      <c r="H2" s="574"/>
      <c r="I2" s="574"/>
      <c r="J2" s="574"/>
      <c r="K2" s="574"/>
      <c r="L2" s="574"/>
      <c r="M2" s="574"/>
      <c r="N2" s="574"/>
      <c r="O2" s="574"/>
      <c r="P2" s="574"/>
      <c r="Q2" s="574"/>
      <c r="R2" s="574"/>
      <c r="S2" s="574"/>
      <c r="T2" s="574"/>
      <c r="U2" s="574"/>
      <c r="V2" s="574"/>
      <c r="W2" s="574"/>
      <c r="X2" s="574"/>
      <c r="Y2" s="574"/>
      <c r="Z2" s="574"/>
      <c r="AA2" s="574"/>
      <c r="AB2" s="574"/>
      <c r="AC2" s="574"/>
      <c r="AD2" s="574"/>
      <c r="AE2" s="574"/>
      <c r="AF2" s="574"/>
      <c r="AG2" s="574"/>
      <c r="AH2" s="574"/>
      <c r="AI2" s="574"/>
      <c r="AJ2" s="574"/>
      <c r="AK2" s="574"/>
      <c r="AL2" s="574"/>
      <c r="AM2" s="574"/>
      <c r="AN2" s="574"/>
      <c r="AO2" s="574"/>
      <c r="AP2" s="574"/>
      <c r="AQ2" s="574"/>
      <c r="AR2" s="574"/>
      <c r="AS2" s="574"/>
      <c r="AT2" s="574"/>
      <c r="AU2" s="574"/>
      <c r="AV2" s="574"/>
      <c r="AW2" s="574"/>
      <c r="AX2" s="574"/>
      <c r="AY2" s="574"/>
      <c r="AZ2" s="574"/>
      <c r="BA2" s="574"/>
      <c r="BB2" s="249"/>
      <c r="BC2" s="249"/>
      <c r="BD2" s="249"/>
      <c r="BE2" s="388">
        <v>0</v>
      </c>
      <c r="BF2" s="250">
        <f>'T4 MyHealtheVet POS'!Y32/1000</f>
        <v>0</v>
      </c>
      <c r="BG2" s="251"/>
      <c r="BH2" s="251"/>
      <c r="BI2" s="251"/>
      <c r="BJ2" s="251"/>
      <c r="BK2" s="251"/>
      <c r="BL2" s="251"/>
      <c r="BM2" s="251"/>
      <c r="BN2" s="251"/>
      <c r="BO2" s="251"/>
      <c r="BP2" s="251"/>
      <c r="BQ2" s="251"/>
      <c r="BR2" s="251"/>
      <c r="BS2" s="251"/>
      <c r="BT2" s="251"/>
      <c r="BU2" s="251"/>
      <c r="BV2" s="251"/>
      <c r="BW2" s="250">
        <f>DF11</f>
        <v>147.708</v>
      </c>
      <c r="BX2" s="251"/>
      <c r="BY2" s="251"/>
      <c r="BZ2" s="251"/>
      <c r="CA2" s="251"/>
      <c r="CB2" s="251"/>
      <c r="CC2" s="251"/>
      <c r="CD2" s="251"/>
      <c r="CE2" s="251"/>
      <c r="CF2" s="251"/>
      <c r="CG2" s="251"/>
      <c r="CH2" s="251"/>
      <c r="CI2" s="251"/>
      <c r="CJ2" s="251"/>
      <c r="CK2" s="251"/>
      <c r="CL2" s="251"/>
      <c r="CM2" s="251"/>
      <c r="CN2" s="250">
        <f>BF2-BW2</f>
        <v>-147.708</v>
      </c>
      <c r="DE2" s="567" t="s">
        <v>57</v>
      </c>
      <c r="DF2" s="568"/>
    </row>
    <row r="3" spans="1:192">
      <c r="A3" s="80" t="s">
        <v>58</v>
      </c>
      <c r="B3" s="81" t="s">
        <v>59</v>
      </c>
      <c r="C3" s="82" t="s">
        <v>60</v>
      </c>
      <c r="D3" s="381" t="s">
        <v>382</v>
      </c>
      <c r="E3" s="381" t="s">
        <v>382</v>
      </c>
      <c r="F3" s="382" t="s">
        <v>382</v>
      </c>
      <c r="G3" s="575" t="s">
        <v>495</v>
      </c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199"/>
      <c r="BC3" s="199"/>
      <c r="BD3" s="199"/>
      <c r="BE3" s="199"/>
      <c r="BF3" s="229"/>
      <c r="BG3" s="196"/>
      <c r="BH3" s="196"/>
      <c r="BI3" s="196"/>
      <c r="BJ3" s="196"/>
      <c r="BK3" s="196"/>
      <c r="BL3" s="196"/>
      <c r="BM3" s="196"/>
      <c r="BN3" s="196"/>
      <c r="BO3" s="196"/>
      <c r="BP3" s="196"/>
      <c r="BQ3" s="196"/>
      <c r="BR3" s="196"/>
      <c r="BS3" s="196"/>
      <c r="BT3" s="196"/>
      <c r="BU3" s="196"/>
      <c r="BV3" s="196"/>
      <c r="BW3" s="229"/>
      <c r="BX3" s="196"/>
      <c r="BY3" s="196"/>
      <c r="BZ3" s="196"/>
      <c r="CA3" s="196"/>
      <c r="CB3" s="196"/>
      <c r="CC3" s="196"/>
      <c r="CD3" s="196"/>
      <c r="CE3" s="196"/>
      <c r="CF3" s="196"/>
      <c r="CG3" s="196"/>
      <c r="CH3" s="196"/>
      <c r="CI3" s="196"/>
      <c r="CJ3" s="196"/>
      <c r="CK3" s="196"/>
      <c r="CL3" s="196"/>
      <c r="CM3" s="196"/>
      <c r="CN3" s="229"/>
    </row>
    <row r="4" spans="1:192">
      <c r="A4" s="80" t="s">
        <v>61</v>
      </c>
      <c r="B4" s="83" t="s">
        <v>62</v>
      </c>
      <c r="C4" s="82" t="s">
        <v>63</v>
      </c>
      <c r="D4" s="381" t="s">
        <v>382</v>
      </c>
      <c r="E4" s="381" t="s">
        <v>382</v>
      </c>
      <c r="F4" s="382" t="s">
        <v>382</v>
      </c>
      <c r="G4" s="576" t="s">
        <v>382</v>
      </c>
      <c r="H4" s="576"/>
      <c r="I4" s="576"/>
      <c r="J4" s="576"/>
      <c r="K4" s="576"/>
      <c r="L4" s="576"/>
      <c r="M4" s="576"/>
      <c r="N4" s="576"/>
      <c r="O4" s="576"/>
      <c r="P4" s="576"/>
      <c r="Q4" s="576"/>
      <c r="R4" s="576"/>
      <c r="S4" s="576"/>
      <c r="T4" s="576"/>
      <c r="U4" s="576"/>
      <c r="V4" s="576"/>
      <c r="W4" s="576"/>
      <c r="X4" s="576"/>
      <c r="Y4" s="576"/>
      <c r="Z4" s="576"/>
      <c r="AA4" s="576"/>
      <c r="AB4" s="576"/>
      <c r="AC4" s="576"/>
      <c r="AD4" s="576"/>
      <c r="AE4" s="576"/>
      <c r="AF4" s="576"/>
      <c r="AG4" s="576"/>
      <c r="AH4" s="576"/>
      <c r="AI4" s="576"/>
      <c r="AJ4" s="576"/>
      <c r="AK4" s="576"/>
      <c r="AL4" s="576"/>
      <c r="AM4" s="576"/>
      <c r="AN4" s="576"/>
      <c r="AO4" s="576"/>
      <c r="AP4" s="576"/>
      <c r="AQ4" s="576"/>
      <c r="AR4" s="576"/>
      <c r="AS4" s="576"/>
      <c r="AT4" s="576"/>
      <c r="AU4" s="576"/>
      <c r="AV4" s="576"/>
      <c r="AW4" s="576"/>
      <c r="AX4" s="576"/>
      <c r="AY4" s="576"/>
      <c r="AZ4" s="576"/>
      <c r="BA4" s="576"/>
      <c r="BB4" s="199"/>
      <c r="BC4" s="199"/>
      <c r="BD4" s="199"/>
      <c r="BE4" s="199"/>
      <c r="BF4" s="229"/>
      <c r="BG4" s="196"/>
      <c r="BH4" s="196"/>
      <c r="BI4" s="196"/>
      <c r="BJ4" s="196"/>
      <c r="BK4" s="196"/>
      <c r="BL4" s="196"/>
      <c r="BM4" s="196"/>
      <c r="BN4" s="196"/>
      <c r="BO4" s="196"/>
      <c r="BP4" s="196"/>
      <c r="BQ4" s="196"/>
      <c r="BR4" s="196"/>
      <c r="BS4" s="196"/>
      <c r="BT4" s="196"/>
      <c r="BU4" s="196"/>
      <c r="BV4" s="196"/>
      <c r="BW4" s="229"/>
      <c r="BX4" s="196"/>
      <c r="BY4" s="196"/>
      <c r="BZ4" s="196"/>
      <c r="CA4" s="196"/>
      <c r="CB4" s="196"/>
      <c r="CC4" s="196"/>
      <c r="CD4" s="196"/>
      <c r="CE4" s="196"/>
      <c r="CF4" s="196"/>
      <c r="CG4" s="196"/>
      <c r="CH4" s="196"/>
      <c r="CI4" s="196"/>
      <c r="CJ4" s="196"/>
      <c r="CK4" s="196"/>
      <c r="CL4" s="196"/>
      <c r="CM4" s="196"/>
      <c r="CN4" s="229"/>
    </row>
    <row r="5" spans="1:192">
      <c r="A5" s="80" t="s">
        <v>64</v>
      </c>
      <c r="B5" s="83" t="s">
        <v>128</v>
      </c>
      <c r="C5" s="82" t="s">
        <v>66</v>
      </c>
      <c r="D5" s="381" t="s">
        <v>382</v>
      </c>
      <c r="E5" s="381" t="s">
        <v>382</v>
      </c>
      <c r="F5" s="382" t="s">
        <v>382</v>
      </c>
      <c r="G5" s="576" t="s">
        <v>382</v>
      </c>
      <c r="H5" s="576"/>
      <c r="I5" s="576"/>
      <c r="J5" s="576"/>
      <c r="K5" s="576"/>
      <c r="L5" s="576"/>
      <c r="M5" s="576"/>
      <c r="N5" s="576"/>
      <c r="O5" s="576"/>
      <c r="P5" s="576"/>
      <c r="Q5" s="576"/>
      <c r="R5" s="576"/>
      <c r="S5" s="576"/>
      <c r="T5" s="576"/>
      <c r="U5" s="576"/>
      <c r="V5" s="576"/>
      <c r="W5" s="576"/>
      <c r="X5" s="576"/>
      <c r="Y5" s="576"/>
      <c r="Z5" s="576"/>
      <c r="AA5" s="576"/>
      <c r="AB5" s="576"/>
      <c r="AC5" s="576"/>
      <c r="AD5" s="576"/>
      <c r="AE5" s="576"/>
      <c r="AF5" s="576"/>
      <c r="AG5" s="576"/>
      <c r="AH5" s="576"/>
      <c r="AI5" s="576"/>
      <c r="AJ5" s="576"/>
      <c r="AK5" s="576"/>
      <c r="AL5" s="576"/>
      <c r="AM5" s="576"/>
      <c r="AN5" s="576"/>
      <c r="AO5" s="576"/>
      <c r="AP5" s="576"/>
      <c r="AQ5" s="576"/>
      <c r="AR5" s="576"/>
      <c r="AS5" s="576"/>
      <c r="AT5" s="576"/>
      <c r="AU5" s="576"/>
      <c r="AV5" s="576"/>
      <c r="AW5" s="576"/>
      <c r="AX5" s="576"/>
      <c r="AY5" s="576"/>
      <c r="AZ5" s="576"/>
      <c r="BA5" s="576"/>
    </row>
    <row r="6" spans="1:192">
      <c r="A6" s="84" t="s">
        <v>67</v>
      </c>
      <c r="B6" s="439" t="s">
        <v>443</v>
      </c>
      <c r="C6" s="82" t="s">
        <v>68</v>
      </c>
      <c r="D6" s="381" t="s">
        <v>382</v>
      </c>
      <c r="E6" s="381" t="s">
        <v>382</v>
      </c>
      <c r="F6" s="382" t="s">
        <v>382</v>
      </c>
      <c r="G6" s="576" t="s">
        <v>382</v>
      </c>
      <c r="H6" s="576"/>
      <c r="I6" s="576"/>
      <c r="J6" s="576"/>
      <c r="K6" s="576"/>
      <c r="L6" s="576"/>
      <c r="M6" s="576"/>
      <c r="N6" s="576"/>
      <c r="O6" s="576"/>
      <c r="P6" s="576"/>
      <c r="Q6" s="576"/>
      <c r="R6" s="576"/>
      <c r="S6" s="576"/>
      <c r="T6" s="576"/>
      <c r="U6" s="576"/>
      <c r="V6" s="576"/>
      <c r="W6" s="576"/>
      <c r="X6" s="576"/>
      <c r="Y6" s="576"/>
      <c r="Z6" s="576"/>
      <c r="AA6" s="576"/>
      <c r="AB6" s="576"/>
      <c r="AC6" s="576"/>
      <c r="AD6" s="576"/>
      <c r="AE6" s="576"/>
      <c r="AF6" s="576"/>
      <c r="AG6" s="576"/>
      <c r="AH6" s="576"/>
      <c r="AI6" s="576"/>
      <c r="AJ6" s="576"/>
      <c r="AK6" s="576"/>
      <c r="AL6" s="576"/>
      <c r="AM6" s="576"/>
      <c r="AN6" s="576"/>
      <c r="AO6" s="576"/>
      <c r="AP6" s="576"/>
      <c r="AQ6" s="576"/>
      <c r="AR6" s="576"/>
      <c r="AS6" s="576"/>
      <c r="AT6" s="576"/>
      <c r="AU6" s="576"/>
      <c r="AV6" s="576"/>
      <c r="AW6" s="576"/>
      <c r="AX6" s="576"/>
      <c r="AY6" s="576"/>
      <c r="AZ6" s="576"/>
      <c r="BA6" s="576"/>
    </row>
    <row r="7" spans="1:192" ht="14.95" thickBot="1">
      <c r="A7" s="85" t="s">
        <v>69</v>
      </c>
      <c r="B7" s="392" t="s">
        <v>389</v>
      </c>
      <c r="C7" s="86" t="s">
        <v>70</v>
      </c>
      <c r="D7" s="381" t="s">
        <v>382</v>
      </c>
      <c r="E7" s="381" t="s">
        <v>382</v>
      </c>
      <c r="F7" s="382" t="s">
        <v>382</v>
      </c>
      <c r="G7" s="576" t="s">
        <v>382</v>
      </c>
      <c r="H7" s="576"/>
      <c r="I7" s="576"/>
      <c r="J7" s="576"/>
      <c r="K7" s="576"/>
      <c r="L7" s="576"/>
      <c r="M7" s="576"/>
      <c r="N7" s="576"/>
      <c r="O7" s="576"/>
      <c r="P7" s="576"/>
      <c r="Q7" s="576"/>
      <c r="R7" s="576"/>
      <c r="S7" s="576"/>
      <c r="T7" s="576"/>
      <c r="U7" s="576"/>
      <c r="V7" s="576"/>
      <c r="W7" s="576"/>
      <c r="X7" s="576"/>
      <c r="Y7" s="576"/>
      <c r="Z7" s="576"/>
      <c r="AA7" s="576"/>
      <c r="AB7" s="576"/>
      <c r="AC7" s="576"/>
      <c r="AD7" s="576"/>
      <c r="AE7" s="576"/>
      <c r="AF7" s="576"/>
      <c r="AG7" s="576"/>
      <c r="AH7" s="576"/>
      <c r="AI7" s="576"/>
      <c r="AJ7" s="576"/>
      <c r="AK7" s="576"/>
      <c r="AL7" s="576"/>
      <c r="AM7" s="576"/>
      <c r="AN7" s="576"/>
      <c r="AO7" s="576"/>
      <c r="AP7" s="576"/>
      <c r="AQ7" s="576"/>
      <c r="AR7" s="576"/>
      <c r="AS7" s="576"/>
      <c r="AT7" s="576"/>
      <c r="AU7" s="576"/>
      <c r="AV7" s="576"/>
      <c r="AW7" s="576"/>
      <c r="AX7" s="576"/>
      <c r="AY7" s="576"/>
      <c r="AZ7" s="576"/>
      <c r="BA7" s="576"/>
    </row>
    <row r="8" spans="1:192">
      <c r="A8" s="192" t="s">
        <v>139</v>
      </c>
    </row>
    <row r="9" spans="1:192" ht="14.95" thickBot="1"/>
    <row r="10" spans="1:192" ht="14.95" thickBot="1">
      <c r="C10" s="88" t="s">
        <v>71</v>
      </c>
      <c r="D10" s="88" t="s">
        <v>72</v>
      </c>
      <c r="E10" s="88" t="s">
        <v>73</v>
      </c>
      <c r="F10" s="88" t="s">
        <v>48</v>
      </c>
      <c r="G10" s="88" t="s">
        <v>43</v>
      </c>
      <c r="H10" s="89">
        <v>40858</v>
      </c>
      <c r="I10" s="90">
        <v>40878</v>
      </c>
      <c r="J10" s="90">
        <v>40920</v>
      </c>
      <c r="K10" s="91" t="s">
        <v>74</v>
      </c>
      <c r="L10" s="90">
        <v>40951</v>
      </c>
      <c r="M10" s="90">
        <v>40980</v>
      </c>
      <c r="N10" s="90">
        <v>41011</v>
      </c>
      <c r="O10" s="91" t="s">
        <v>75</v>
      </c>
      <c r="P10" s="90">
        <v>41041</v>
      </c>
      <c r="Q10" s="90">
        <v>41072</v>
      </c>
      <c r="R10" s="90">
        <v>41102</v>
      </c>
      <c r="S10" s="91" t="s">
        <v>76</v>
      </c>
      <c r="T10" s="90">
        <v>41133</v>
      </c>
      <c r="U10" s="90">
        <v>41164</v>
      </c>
      <c r="V10" s="90">
        <v>41194</v>
      </c>
      <c r="W10" s="91" t="s">
        <v>77</v>
      </c>
      <c r="X10" s="92" t="s">
        <v>22</v>
      </c>
      <c r="Y10" s="90">
        <v>41225</v>
      </c>
      <c r="Z10" s="90">
        <v>41244</v>
      </c>
      <c r="AA10" s="90">
        <v>41286</v>
      </c>
      <c r="AB10" s="91" t="s">
        <v>78</v>
      </c>
      <c r="AC10" s="90">
        <v>41317</v>
      </c>
      <c r="AD10" s="90">
        <v>41345</v>
      </c>
      <c r="AE10" s="90">
        <v>41376</v>
      </c>
      <c r="AF10" s="91" t="s">
        <v>79</v>
      </c>
      <c r="AG10" s="90">
        <v>41406</v>
      </c>
      <c r="AH10" s="90">
        <v>41437</v>
      </c>
      <c r="AI10" s="90">
        <v>41467</v>
      </c>
      <c r="AJ10" s="91" t="s">
        <v>80</v>
      </c>
      <c r="AK10" s="90">
        <v>41498</v>
      </c>
      <c r="AL10" s="90">
        <v>41529</v>
      </c>
      <c r="AM10" s="90">
        <v>41559</v>
      </c>
      <c r="AN10" s="91" t="s">
        <v>81</v>
      </c>
      <c r="AO10" s="92" t="s">
        <v>23</v>
      </c>
      <c r="AP10" s="90">
        <v>41589</v>
      </c>
      <c r="AQ10" s="90">
        <v>41609</v>
      </c>
      <c r="AR10" s="90">
        <v>41651</v>
      </c>
      <c r="AS10" s="91" t="s">
        <v>82</v>
      </c>
      <c r="AT10" s="90">
        <v>41682</v>
      </c>
      <c r="AU10" s="90">
        <v>41710</v>
      </c>
      <c r="AV10" s="90">
        <v>41741</v>
      </c>
      <c r="AW10" s="91" t="s">
        <v>83</v>
      </c>
      <c r="AX10" s="90">
        <v>41771</v>
      </c>
      <c r="AY10" s="90">
        <v>41802</v>
      </c>
      <c r="AZ10" s="90">
        <v>41832</v>
      </c>
      <c r="BA10" s="91" t="s">
        <v>84</v>
      </c>
      <c r="BB10" s="90">
        <v>41863</v>
      </c>
      <c r="BC10" s="90">
        <v>41894</v>
      </c>
      <c r="BD10" s="90">
        <v>41924</v>
      </c>
      <c r="BE10" s="91" t="s">
        <v>85</v>
      </c>
      <c r="BF10" s="92" t="s">
        <v>86</v>
      </c>
      <c r="BG10" s="90">
        <v>41955</v>
      </c>
      <c r="BH10" s="90">
        <v>41974</v>
      </c>
      <c r="BI10" s="90">
        <v>42016</v>
      </c>
      <c r="BJ10" s="91" t="s">
        <v>87</v>
      </c>
      <c r="BK10" s="90">
        <v>42047</v>
      </c>
      <c r="BL10" s="90">
        <v>42075</v>
      </c>
      <c r="BM10" s="90">
        <v>42106</v>
      </c>
      <c r="BN10" s="91" t="s">
        <v>88</v>
      </c>
      <c r="BO10" s="90">
        <v>42136</v>
      </c>
      <c r="BP10" s="90">
        <v>42167</v>
      </c>
      <c r="BQ10" s="90">
        <v>42197</v>
      </c>
      <c r="BR10" s="91" t="s">
        <v>89</v>
      </c>
      <c r="BS10" s="90">
        <v>42228</v>
      </c>
      <c r="BT10" s="90">
        <v>42259</v>
      </c>
      <c r="BU10" s="90">
        <v>42289</v>
      </c>
      <c r="BV10" s="91" t="s">
        <v>90</v>
      </c>
      <c r="BW10" s="92" t="s">
        <v>91</v>
      </c>
      <c r="BX10" s="90">
        <v>42319</v>
      </c>
      <c r="BY10" s="90">
        <v>42339</v>
      </c>
      <c r="BZ10" s="90">
        <v>42381</v>
      </c>
      <c r="CA10" s="91" t="s">
        <v>92</v>
      </c>
      <c r="CB10" s="90">
        <v>42412</v>
      </c>
      <c r="CC10" s="90">
        <v>42441</v>
      </c>
      <c r="CD10" s="90">
        <v>42472</v>
      </c>
      <c r="CE10" s="91" t="s">
        <v>93</v>
      </c>
      <c r="CF10" s="90">
        <v>42502</v>
      </c>
      <c r="CG10" s="90">
        <v>42533</v>
      </c>
      <c r="CH10" s="90">
        <v>42563</v>
      </c>
      <c r="CI10" s="91" t="s">
        <v>94</v>
      </c>
      <c r="CJ10" s="90">
        <v>42594</v>
      </c>
      <c r="CK10" s="90">
        <v>42625</v>
      </c>
      <c r="CL10" s="90">
        <v>42655</v>
      </c>
      <c r="CM10" s="91" t="s">
        <v>95</v>
      </c>
      <c r="CN10" s="92" t="s">
        <v>96</v>
      </c>
      <c r="CO10" s="90">
        <v>42686</v>
      </c>
      <c r="CP10" s="90">
        <v>42705</v>
      </c>
      <c r="CQ10" s="90">
        <v>42747</v>
      </c>
      <c r="CR10" s="91" t="s">
        <v>97</v>
      </c>
      <c r="CS10" s="90">
        <v>42778</v>
      </c>
      <c r="CT10" s="90">
        <v>42806</v>
      </c>
      <c r="CU10" s="90">
        <v>42837</v>
      </c>
      <c r="CV10" s="91" t="s">
        <v>98</v>
      </c>
      <c r="CW10" s="90">
        <v>42867</v>
      </c>
      <c r="CX10" s="90">
        <v>42898</v>
      </c>
      <c r="CY10" s="90">
        <v>42928</v>
      </c>
      <c r="CZ10" s="91" t="s">
        <v>99</v>
      </c>
      <c r="DA10" s="90">
        <v>42959</v>
      </c>
      <c r="DB10" s="90">
        <v>42990</v>
      </c>
      <c r="DC10" s="90">
        <v>43020</v>
      </c>
      <c r="DD10" s="91" t="s">
        <v>100</v>
      </c>
      <c r="DE10" s="92" t="s">
        <v>101</v>
      </c>
      <c r="DF10" s="93" t="s">
        <v>2</v>
      </c>
      <c r="DG10" s="79" t="s">
        <v>102</v>
      </c>
      <c r="DL10" s="88" t="s">
        <v>71</v>
      </c>
      <c r="DM10" s="88" t="s">
        <v>72</v>
      </c>
      <c r="DN10" s="88" t="s">
        <v>73</v>
      </c>
      <c r="DO10" s="88" t="s">
        <v>48</v>
      </c>
      <c r="DP10" s="88" t="s">
        <v>43</v>
      </c>
      <c r="DQ10" s="89">
        <v>40848</v>
      </c>
      <c r="DR10" s="90">
        <v>40878</v>
      </c>
      <c r="DS10" s="90">
        <v>40909</v>
      </c>
      <c r="DT10" s="89">
        <v>40940</v>
      </c>
      <c r="DU10" s="90">
        <v>40969</v>
      </c>
      <c r="DV10" s="90">
        <v>41000</v>
      </c>
      <c r="DW10" s="89">
        <v>41030</v>
      </c>
      <c r="DX10" s="90">
        <v>41061</v>
      </c>
      <c r="DY10" s="90">
        <v>41091</v>
      </c>
      <c r="DZ10" s="89">
        <v>41122</v>
      </c>
      <c r="EA10" s="90">
        <v>41153</v>
      </c>
      <c r="EB10" s="89">
        <v>41183</v>
      </c>
      <c r="EC10" s="90">
        <v>41214</v>
      </c>
      <c r="ED10" s="90">
        <v>41244</v>
      </c>
      <c r="EE10" s="89">
        <v>41275</v>
      </c>
      <c r="EF10" s="90">
        <v>41306</v>
      </c>
      <c r="EG10" s="90">
        <v>41334</v>
      </c>
      <c r="EH10" s="89">
        <v>41365</v>
      </c>
      <c r="EI10" s="90">
        <v>41395</v>
      </c>
      <c r="EJ10" s="90">
        <v>41426</v>
      </c>
      <c r="EK10" s="89">
        <v>41456</v>
      </c>
      <c r="EL10" s="90">
        <v>41487</v>
      </c>
      <c r="EM10" s="89">
        <v>41518</v>
      </c>
      <c r="EN10" s="90">
        <v>41548</v>
      </c>
      <c r="EO10" s="90">
        <v>41579</v>
      </c>
      <c r="EP10" s="89">
        <v>41609</v>
      </c>
      <c r="EQ10" s="90">
        <v>41640</v>
      </c>
      <c r="ER10" s="90">
        <v>41671</v>
      </c>
      <c r="ES10" s="89">
        <v>41699</v>
      </c>
      <c r="ET10" s="90">
        <v>41730</v>
      </c>
      <c r="EU10" s="90">
        <v>41760</v>
      </c>
      <c r="EV10" s="89">
        <v>41791</v>
      </c>
      <c r="EW10" s="90">
        <v>41821</v>
      </c>
      <c r="EX10" s="89">
        <v>41852</v>
      </c>
      <c r="EY10" s="90">
        <v>41883</v>
      </c>
      <c r="EZ10" s="90">
        <v>41913</v>
      </c>
      <c r="FA10" s="89">
        <v>41944</v>
      </c>
      <c r="FB10" s="90">
        <v>41974</v>
      </c>
      <c r="FC10" s="90">
        <v>42005</v>
      </c>
      <c r="FD10" s="89">
        <v>42036</v>
      </c>
      <c r="FE10" s="90">
        <v>42064</v>
      </c>
      <c r="FF10" s="90">
        <v>42095</v>
      </c>
      <c r="FG10" s="89">
        <v>42125</v>
      </c>
      <c r="FH10" s="90">
        <v>42156</v>
      </c>
      <c r="FI10" s="89">
        <v>42186</v>
      </c>
      <c r="FJ10" s="90">
        <v>42217</v>
      </c>
      <c r="FK10" s="90">
        <v>42248</v>
      </c>
      <c r="FL10" s="89">
        <v>42278</v>
      </c>
      <c r="FM10" s="90">
        <v>42309</v>
      </c>
      <c r="FN10" s="90">
        <v>42339</v>
      </c>
      <c r="FO10" s="89">
        <v>42370</v>
      </c>
      <c r="FP10" s="90">
        <v>42401</v>
      </c>
      <c r="FQ10" s="90">
        <v>42430</v>
      </c>
      <c r="FR10" s="89">
        <v>42461</v>
      </c>
      <c r="FS10" s="90">
        <v>42491</v>
      </c>
      <c r="FT10" s="89">
        <v>42522</v>
      </c>
      <c r="FU10" s="90">
        <v>42552</v>
      </c>
      <c r="FV10" s="90">
        <v>42583</v>
      </c>
      <c r="FW10" s="89">
        <v>42614</v>
      </c>
      <c r="FX10" s="90">
        <v>42644</v>
      </c>
      <c r="FY10" s="90">
        <v>42675</v>
      </c>
      <c r="FZ10" s="89">
        <v>42705</v>
      </c>
      <c r="GA10" s="90">
        <v>42736</v>
      </c>
      <c r="GB10" s="90">
        <v>42767</v>
      </c>
      <c r="GC10" s="89">
        <v>42795</v>
      </c>
      <c r="GD10" s="90">
        <v>42826</v>
      </c>
      <c r="GE10" s="89">
        <v>42856</v>
      </c>
      <c r="GF10" s="90">
        <v>42887</v>
      </c>
      <c r="GG10" s="90">
        <v>42917</v>
      </c>
      <c r="GH10" s="89">
        <v>42948</v>
      </c>
      <c r="GI10" s="90">
        <v>42979</v>
      </c>
      <c r="GJ10" s="90">
        <v>43009</v>
      </c>
    </row>
    <row r="11" spans="1:192">
      <c r="A11" s="569" t="s">
        <v>103</v>
      </c>
      <c r="B11" s="94" t="s">
        <v>8</v>
      </c>
      <c r="C11" s="160">
        <f t="shared" ref="C11:E11" si="0">DL11/1000</f>
        <v>0</v>
      </c>
      <c r="D11" s="160">
        <f t="shared" si="0"/>
        <v>0</v>
      </c>
      <c r="E11" s="160">
        <f t="shared" si="0"/>
        <v>0</v>
      </c>
      <c r="F11" s="160">
        <f>DO11/1000</f>
        <v>0</v>
      </c>
      <c r="G11" s="160">
        <f>DP11/1000</f>
        <v>0</v>
      </c>
      <c r="H11" s="161">
        <f>DQ11/1000</f>
        <v>0</v>
      </c>
      <c r="I11" s="161">
        <f>DR11/1000</f>
        <v>0</v>
      </c>
      <c r="J11" s="162">
        <f>DS11/1000</f>
        <v>0</v>
      </c>
      <c r="K11" s="163">
        <f>SUM(H11:J11)</f>
        <v>0</v>
      </c>
      <c r="L11" s="161">
        <f>DT11/1000</f>
        <v>0</v>
      </c>
      <c r="M11" s="161">
        <f>DU11/1000</f>
        <v>0</v>
      </c>
      <c r="N11" s="162">
        <f>DV11/1000</f>
        <v>0</v>
      </c>
      <c r="O11" s="163">
        <f>SUM(L11:N11)</f>
        <v>0</v>
      </c>
      <c r="P11" s="161">
        <f>DW11/1000</f>
        <v>0</v>
      </c>
      <c r="Q11" s="161">
        <f>DX11/1000</f>
        <v>0</v>
      </c>
      <c r="R11" s="162">
        <f>DY11/1000</f>
        <v>0</v>
      </c>
      <c r="S11" s="163">
        <f>SUM(P11:R11)</f>
        <v>0</v>
      </c>
      <c r="T11" s="161">
        <f>DZ11/1000</f>
        <v>0</v>
      </c>
      <c r="U11" s="161">
        <f>EA11/1000</f>
        <v>0</v>
      </c>
      <c r="V11" s="162">
        <f>EB11/1000</f>
        <v>0</v>
      </c>
      <c r="W11" s="163">
        <f>SUM(T11:V11)</f>
        <v>0</v>
      </c>
      <c r="X11" s="164">
        <f>W11+S11+O11+K11</f>
        <v>0</v>
      </c>
      <c r="Y11" s="161">
        <f>EC11/1000</f>
        <v>0</v>
      </c>
      <c r="Z11" s="161">
        <f>ED11/1000</f>
        <v>0</v>
      </c>
      <c r="AA11" s="162">
        <f>EE11/1000</f>
        <v>0</v>
      </c>
      <c r="AB11" s="163">
        <f>SUM(Y11:AA11)</f>
        <v>0</v>
      </c>
      <c r="AC11" s="161">
        <f>EF11/1000</f>
        <v>0</v>
      </c>
      <c r="AD11" s="161">
        <f>EG11/1000</f>
        <v>0</v>
      </c>
      <c r="AE11" s="162">
        <f>EH11/1000</f>
        <v>0</v>
      </c>
      <c r="AF11" s="163">
        <f>SUM(AC11:AE11)</f>
        <v>0</v>
      </c>
      <c r="AG11" s="161">
        <f>EI11/1000</f>
        <v>0</v>
      </c>
      <c r="AH11" s="161">
        <f>EJ11/1000</f>
        <v>0</v>
      </c>
      <c r="AI11" s="162">
        <f>EK11/1000</f>
        <v>0</v>
      </c>
      <c r="AJ11" s="163">
        <f>SUM(AG11:AI11)</f>
        <v>0</v>
      </c>
      <c r="AK11" s="161">
        <f>EL11/1000</f>
        <v>0</v>
      </c>
      <c r="AL11" s="161">
        <f>EM11/1000</f>
        <v>0</v>
      </c>
      <c r="AM11" s="162">
        <f>EN11/1000</f>
        <v>0</v>
      </c>
      <c r="AN11" s="163">
        <f>SUM(AK11:AM11)</f>
        <v>0</v>
      </c>
      <c r="AO11" s="164">
        <f>AN11+AJ11+AF11+AB11</f>
        <v>0</v>
      </c>
      <c r="AP11" s="161">
        <f>EO11/1000</f>
        <v>0</v>
      </c>
      <c r="AQ11" s="161">
        <f>EP11/1000</f>
        <v>0</v>
      </c>
      <c r="AR11" s="162">
        <f>EQ11/1000</f>
        <v>0</v>
      </c>
      <c r="AS11" s="163">
        <f>SUM(AP11:AR11)</f>
        <v>0</v>
      </c>
      <c r="AT11" s="161">
        <f>ER11/1000</f>
        <v>0</v>
      </c>
      <c r="AU11" s="161">
        <f>ES11/1000</f>
        <v>0</v>
      </c>
      <c r="AV11" s="162">
        <f>ET11/1000</f>
        <v>0</v>
      </c>
      <c r="AW11" s="163">
        <f>SUM(AT11:AV11)</f>
        <v>0</v>
      </c>
      <c r="AX11" s="161">
        <f>EU11/1000</f>
        <v>0</v>
      </c>
      <c r="AY11" s="161">
        <f>EV11/1000</f>
        <v>0</v>
      </c>
      <c r="AZ11" s="162">
        <f>EW11/1000</f>
        <v>0</v>
      </c>
      <c r="BA11" s="163">
        <f>SUM(AX11:AZ11)</f>
        <v>0</v>
      </c>
      <c r="BB11" s="161">
        <f>EX11/1000</f>
        <v>0</v>
      </c>
      <c r="BC11" s="161">
        <f>EY11/1000</f>
        <v>24.617999999999999</v>
      </c>
      <c r="BD11" s="162">
        <f>EZ11/1000</f>
        <v>24.617999999999999</v>
      </c>
      <c r="BE11" s="163">
        <f>SUM(BB11:BD11)</f>
        <v>49.235999999999997</v>
      </c>
      <c r="BF11" s="164">
        <f>BE11+BA11+AW11+AS11</f>
        <v>49.235999999999997</v>
      </c>
      <c r="BG11" s="161">
        <f>FA11/1000</f>
        <v>24.617999999999999</v>
      </c>
      <c r="BH11" s="161">
        <f>FB11/1000</f>
        <v>24.617999999999999</v>
      </c>
      <c r="BI11" s="162">
        <f>FC11/1000</f>
        <v>24.617999999999999</v>
      </c>
      <c r="BJ11" s="163">
        <f>SUM(BG11:BI11)</f>
        <v>73.853999999999999</v>
      </c>
      <c r="BK11" s="161">
        <f>FD11/1000</f>
        <v>24.617999999999999</v>
      </c>
      <c r="BL11" s="161">
        <f>FE11/1000</f>
        <v>0</v>
      </c>
      <c r="BM11" s="162">
        <f>FF11/1000</f>
        <v>0</v>
      </c>
      <c r="BN11" s="163">
        <f>SUM(BK11:BM11)</f>
        <v>24.617999999999999</v>
      </c>
      <c r="BO11" s="161">
        <f>FG11/1000</f>
        <v>0</v>
      </c>
      <c r="BP11" s="161">
        <f>FH11/1000</f>
        <v>0</v>
      </c>
      <c r="BQ11" s="162">
        <f>FI11/1000</f>
        <v>0</v>
      </c>
      <c r="BR11" s="163">
        <f>SUM(BO11:BQ11)</f>
        <v>0</v>
      </c>
      <c r="BS11" s="161">
        <f>FJ11/1000</f>
        <v>0</v>
      </c>
      <c r="BT11" s="161">
        <f>FK11/1000</f>
        <v>0</v>
      </c>
      <c r="BU11" s="162">
        <f>FL11/1000</f>
        <v>0</v>
      </c>
      <c r="BV11" s="163">
        <f>SUM(BS11:BU11)</f>
        <v>0</v>
      </c>
      <c r="BW11" s="164">
        <f>BV11+BR11+BN11+BJ11</f>
        <v>98.471999999999994</v>
      </c>
      <c r="BX11" s="161">
        <f>FM11/1000</f>
        <v>0</v>
      </c>
      <c r="BY11" s="161">
        <f>FN11/1000</f>
        <v>0</v>
      </c>
      <c r="BZ11" s="162">
        <f>FO11/1000</f>
        <v>0</v>
      </c>
      <c r="CA11" s="163">
        <f>SUM(BX11:BZ11)</f>
        <v>0</v>
      </c>
      <c r="CB11" s="161">
        <f>FP11/1000</f>
        <v>0</v>
      </c>
      <c r="CC11" s="161">
        <f>FQ11/1000</f>
        <v>0</v>
      </c>
      <c r="CD11" s="162">
        <f>FR11/1000</f>
        <v>0</v>
      </c>
      <c r="CE11" s="163">
        <f>SUM(CB11:CD11)</f>
        <v>0</v>
      </c>
      <c r="CF11" s="161">
        <f>FS11/1000</f>
        <v>0</v>
      </c>
      <c r="CG11" s="161">
        <f>FT11/1000</f>
        <v>0</v>
      </c>
      <c r="CH11" s="162">
        <f>FU11/1000</f>
        <v>0</v>
      </c>
      <c r="CI11" s="163">
        <f>SUM(CF11:CH11)</f>
        <v>0</v>
      </c>
      <c r="CJ11" s="161">
        <f>FV11/1000</f>
        <v>0</v>
      </c>
      <c r="CK11" s="161">
        <f>FW11/1000</f>
        <v>0</v>
      </c>
      <c r="CL11" s="162">
        <f>FX11/1000</f>
        <v>0</v>
      </c>
      <c r="CM11" s="163">
        <f>SUM(CJ11:CL11)</f>
        <v>0</v>
      </c>
      <c r="CN11" s="164">
        <f>CM11+CI11+CE11+CA11</f>
        <v>0</v>
      </c>
      <c r="CO11" s="161">
        <f>FY11/1000</f>
        <v>0</v>
      </c>
      <c r="CP11" s="161">
        <f>FZ11/1000</f>
        <v>0</v>
      </c>
      <c r="CQ11" s="162">
        <f>GA11/1000</f>
        <v>0</v>
      </c>
      <c r="CR11" s="163">
        <f>SUM(CO11:CQ11)</f>
        <v>0</v>
      </c>
      <c r="CS11" s="161">
        <f>GB11/1000</f>
        <v>0</v>
      </c>
      <c r="CT11" s="161">
        <f>GC11/1000</f>
        <v>0</v>
      </c>
      <c r="CU11" s="162">
        <f>GD11/1000</f>
        <v>0</v>
      </c>
      <c r="CV11" s="163">
        <f>SUM(CS11:CU11)</f>
        <v>0</v>
      </c>
      <c r="CW11" s="161">
        <f>GE11/1000</f>
        <v>0</v>
      </c>
      <c r="CX11" s="161">
        <f>GF11/1000</f>
        <v>0</v>
      </c>
      <c r="CY11" s="162">
        <f>GG11/1000</f>
        <v>0</v>
      </c>
      <c r="CZ11" s="163">
        <f>SUM(CW11:CY11)</f>
        <v>0</v>
      </c>
      <c r="DA11" s="161">
        <f>GH11/1000</f>
        <v>0</v>
      </c>
      <c r="DB11" s="161">
        <f>GI11/1000</f>
        <v>0</v>
      </c>
      <c r="DC11" s="162">
        <f>GJ11/1000</f>
        <v>0</v>
      </c>
      <c r="DD11" s="163">
        <f>SUM(DA11:DC11)</f>
        <v>0</v>
      </c>
      <c r="DE11" s="164">
        <f>DD11+CZ11+CV11+CR11</f>
        <v>0</v>
      </c>
      <c r="DF11" s="165">
        <f>DE11+CN11+BW11+BF11+AO11+X11+G11+F11+E11+D11+C11</f>
        <v>147.708</v>
      </c>
      <c r="DG11" s="79">
        <f>DF11-DD11-CZ11-CV11-CR11-CM11-CI11-CE11-CA11-BV11-BR11-BN11-BJ11-BE11-BA11-AW11-AS11-AN11-AJ11-AF11-AB11-W11-S11-O11-K11-G11-F11-E11-D11-C11</f>
        <v>7.1054273576010019E-15</v>
      </c>
      <c r="DO11" s="166"/>
      <c r="DP11" s="166"/>
      <c r="DQ11" s="166"/>
      <c r="DR11" s="166"/>
      <c r="DS11" s="166"/>
      <c r="DT11" s="166"/>
      <c r="DU11" s="166"/>
      <c r="DV11" s="166"/>
      <c r="DW11" s="166"/>
      <c r="DX11" s="166"/>
      <c r="DY11" s="166"/>
      <c r="DZ11" s="166"/>
      <c r="EA11" s="166"/>
      <c r="EB11" s="166"/>
      <c r="EC11" s="166"/>
      <c r="ED11" s="166"/>
      <c r="EE11" s="166"/>
      <c r="EF11" s="166"/>
      <c r="EG11" s="166"/>
      <c r="EH11" s="166"/>
      <c r="EI11" s="166"/>
      <c r="EJ11" s="166"/>
      <c r="EK11" s="166"/>
      <c r="EL11" s="166"/>
      <c r="EM11" s="166"/>
      <c r="EN11" s="166"/>
      <c r="EO11" s="166"/>
      <c r="EP11" s="166"/>
      <c r="EQ11" s="166"/>
      <c r="ER11" s="166"/>
      <c r="ES11" s="166"/>
      <c r="ET11" s="166"/>
      <c r="EU11" s="166"/>
      <c r="EV11" s="166"/>
      <c r="EW11" s="166"/>
      <c r="EX11" s="166"/>
      <c r="EY11" s="166">
        <f>'T4 MyHealtheVet Act-Out'!C10</f>
        <v>24618</v>
      </c>
      <c r="EZ11" s="166">
        <f>'T4 MyHealtheVet Act-Out'!D10</f>
        <v>24618</v>
      </c>
      <c r="FA11" s="166">
        <f>'T4 MyHealtheVet Act-Out'!E10</f>
        <v>24618</v>
      </c>
      <c r="FB11" s="166">
        <f>'T4 MyHealtheVet Act-Out'!F10</f>
        <v>24618</v>
      </c>
      <c r="FC11" s="166">
        <f>'T4 MyHealtheVet Act-Out'!G10</f>
        <v>24618</v>
      </c>
      <c r="FD11" s="166">
        <f>'T4 MyHealtheVet Act-Out'!H10</f>
        <v>24618</v>
      </c>
      <c r="FE11" s="166">
        <f>'T4 MyHealtheVet Act-Out'!I10</f>
        <v>0</v>
      </c>
      <c r="FF11" s="166">
        <f>'T4 MyHealtheVet Act-Out'!J10</f>
        <v>0</v>
      </c>
      <c r="FG11" s="166">
        <f>'T4 MyHealtheVet Act-Out'!K10</f>
        <v>0</v>
      </c>
      <c r="FH11" s="166"/>
    </row>
    <row r="12" spans="1:192" ht="5.95" hidden="1" customHeight="1" outlineLevel="1">
      <c r="A12" s="570"/>
      <c r="B12" s="95"/>
      <c r="C12" s="167"/>
      <c r="D12" s="167"/>
      <c r="E12" s="167"/>
      <c r="F12" s="167"/>
      <c r="G12" s="167"/>
      <c r="H12" s="168"/>
      <c r="I12" s="168"/>
      <c r="J12" s="169"/>
      <c r="K12" s="163"/>
      <c r="L12" s="168"/>
      <c r="M12" s="168"/>
      <c r="N12" s="169"/>
      <c r="O12" s="163"/>
      <c r="P12" s="168"/>
      <c r="Q12" s="168"/>
      <c r="R12" s="169"/>
      <c r="S12" s="163"/>
      <c r="T12" s="168"/>
      <c r="U12" s="168"/>
      <c r="V12" s="169"/>
      <c r="W12" s="163"/>
      <c r="X12" s="164"/>
      <c r="Y12" s="168"/>
      <c r="Z12" s="168"/>
      <c r="AA12" s="169"/>
      <c r="AB12" s="163"/>
      <c r="AC12" s="168"/>
      <c r="AD12" s="168"/>
      <c r="AE12" s="169"/>
      <c r="AF12" s="163"/>
      <c r="AG12" s="168"/>
      <c r="AH12" s="168"/>
      <c r="AI12" s="169"/>
      <c r="AJ12" s="163"/>
      <c r="AK12" s="168"/>
      <c r="AL12" s="168"/>
      <c r="AM12" s="169"/>
      <c r="AN12" s="163"/>
      <c r="AO12" s="164"/>
      <c r="AP12" s="168"/>
      <c r="AQ12" s="168"/>
      <c r="AR12" s="169"/>
      <c r="AS12" s="163"/>
      <c r="AT12" s="168"/>
      <c r="AU12" s="168"/>
      <c r="AV12" s="169"/>
      <c r="AW12" s="163"/>
      <c r="AX12" s="168"/>
      <c r="AY12" s="168"/>
      <c r="AZ12" s="169"/>
      <c r="BA12" s="163"/>
      <c r="BB12" s="168"/>
      <c r="BC12" s="168"/>
      <c r="BD12" s="169"/>
      <c r="BE12" s="163"/>
      <c r="BF12" s="164"/>
      <c r="BG12" s="168"/>
      <c r="BH12" s="168"/>
      <c r="BI12" s="169"/>
      <c r="BJ12" s="163"/>
      <c r="BK12" s="168"/>
      <c r="BL12" s="168"/>
      <c r="BM12" s="169"/>
      <c r="BN12" s="163"/>
      <c r="BO12" s="168"/>
      <c r="BP12" s="168"/>
      <c r="BQ12" s="169"/>
      <c r="BR12" s="163"/>
      <c r="BS12" s="168"/>
      <c r="BT12" s="168"/>
      <c r="BU12" s="169"/>
      <c r="BV12" s="163"/>
      <c r="BW12" s="164"/>
      <c r="BX12" s="168"/>
      <c r="BY12" s="168"/>
      <c r="BZ12" s="169"/>
      <c r="CA12" s="163"/>
      <c r="CB12" s="168"/>
      <c r="CC12" s="168"/>
      <c r="CD12" s="169"/>
      <c r="CE12" s="163"/>
      <c r="CF12" s="168"/>
      <c r="CG12" s="168"/>
      <c r="CH12" s="169"/>
      <c r="CI12" s="163"/>
      <c r="CJ12" s="168"/>
      <c r="CK12" s="168"/>
      <c r="CL12" s="169"/>
      <c r="CM12" s="163"/>
      <c r="CN12" s="164"/>
      <c r="CO12" s="168"/>
      <c r="CP12" s="168"/>
      <c r="CQ12" s="169"/>
      <c r="CR12" s="163"/>
      <c r="CS12" s="168"/>
      <c r="CT12" s="168"/>
      <c r="CU12" s="169"/>
      <c r="CV12" s="163"/>
      <c r="CW12" s="168"/>
      <c r="CX12" s="168"/>
      <c r="CY12" s="169"/>
      <c r="CZ12" s="163"/>
      <c r="DA12" s="168"/>
      <c r="DB12" s="168"/>
      <c r="DC12" s="169"/>
      <c r="DD12" s="163"/>
      <c r="DE12" s="164"/>
      <c r="DF12" s="165"/>
      <c r="DO12" s="166"/>
      <c r="DP12" s="166"/>
      <c r="DQ12" s="166"/>
      <c r="DR12" s="166"/>
      <c r="DS12" s="166"/>
      <c r="DT12" s="166"/>
      <c r="DU12" s="166"/>
      <c r="DV12" s="166"/>
      <c r="DW12" s="166"/>
      <c r="DX12" s="166"/>
      <c r="DY12" s="166"/>
      <c r="DZ12" s="166"/>
      <c r="EA12" s="166"/>
      <c r="EB12" s="166"/>
      <c r="EC12" s="166"/>
      <c r="ED12" s="166"/>
      <c r="EE12" s="166"/>
      <c r="EF12" s="166"/>
      <c r="EG12" s="166"/>
      <c r="EH12" s="166"/>
      <c r="EI12" s="166"/>
      <c r="EJ12" s="166"/>
      <c r="EK12" s="166"/>
      <c r="EL12" s="166"/>
      <c r="EM12" s="166"/>
      <c r="EN12" s="166"/>
      <c r="EO12" s="166"/>
      <c r="EP12" s="166"/>
      <c r="EQ12" s="166"/>
      <c r="ER12" s="166"/>
      <c r="ES12" s="166"/>
      <c r="ET12" s="166"/>
      <c r="EU12" s="166"/>
      <c r="EV12" s="166"/>
      <c r="EW12" s="166"/>
      <c r="EX12" s="166"/>
      <c r="EY12" s="166"/>
      <c r="EZ12" s="166"/>
      <c r="FA12" s="166"/>
      <c r="FB12" s="166"/>
      <c r="FC12" s="166"/>
      <c r="FD12" s="166"/>
      <c r="FE12" s="166"/>
      <c r="FF12" s="166"/>
      <c r="FG12" s="166"/>
    </row>
    <row r="13" spans="1:192" hidden="1" outlineLevel="1">
      <c r="A13" s="570"/>
      <c r="B13" s="95" t="s">
        <v>49</v>
      </c>
      <c r="C13" s="160">
        <f t="shared" ref="C13:E13" si="1">DL13/1000</f>
        <v>0</v>
      </c>
      <c r="D13" s="160">
        <f t="shared" si="1"/>
        <v>0</v>
      </c>
      <c r="E13" s="160">
        <f t="shared" si="1"/>
        <v>0</v>
      </c>
      <c r="F13" s="160">
        <f>DO13/1000</f>
        <v>0</v>
      </c>
      <c r="G13" s="160">
        <f>DP13/1000</f>
        <v>0</v>
      </c>
      <c r="H13" s="161">
        <f>DQ13/1000</f>
        <v>0</v>
      </c>
      <c r="I13" s="161">
        <f>DR13/1000</f>
        <v>0</v>
      </c>
      <c r="J13" s="162">
        <f>DS13/1000</f>
        <v>0</v>
      </c>
      <c r="K13" s="163">
        <f>SUM(H13:J13)</f>
        <v>0</v>
      </c>
      <c r="L13" s="161">
        <f>DT13/1000</f>
        <v>0</v>
      </c>
      <c r="M13" s="161">
        <f>DU13/1000</f>
        <v>0</v>
      </c>
      <c r="N13" s="162">
        <f>DV13/1000</f>
        <v>0</v>
      </c>
      <c r="O13" s="163">
        <f>SUM(L13:N13)</f>
        <v>0</v>
      </c>
      <c r="P13" s="161">
        <f>DW13/1000</f>
        <v>0</v>
      </c>
      <c r="Q13" s="161">
        <f>DX13/1000</f>
        <v>0</v>
      </c>
      <c r="R13" s="162">
        <f>DY13/1000</f>
        <v>0</v>
      </c>
      <c r="S13" s="163">
        <f>SUM(P13:R13)</f>
        <v>0</v>
      </c>
      <c r="T13" s="161">
        <f>DZ13/1000</f>
        <v>0</v>
      </c>
      <c r="U13" s="161">
        <f>EA13/1000</f>
        <v>0</v>
      </c>
      <c r="V13" s="162">
        <f>EB13/1000</f>
        <v>0</v>
      </c>
      <c r="W13" s="163">
        <f>SUM(T13:V13)</f>
        <v>0</v>
      </c>
      <c r="X13" s="164">
        <f>W13+S13+O13+K13</f>
        <v>0</v>
      </c>
      <c r="Y13" s="161">
        <f>EC13/1000</f>
        <v>0</v>
      </c>
      <c r="Z13" s="161">
        <f>ED13/1000</f>
        <v>0</v>
      </c>
      <c r="AA13" s="162">
        <f>EE13/1000</f>
        <v>0</v>
      </c>
      <c r="AB13" s="163">
        <f>SUM(Y13:AA13)</f>
        <v>0</v>
      </c>
      <c r="AC13" s="161">
        <f>EF13/1000</f>
        <v>0</v>
      </c>
      <c r="AD13" s="161">
        <f>EG13/1000</f>
        <v>0</v>
      </c>
      <c r="AE13" s="162">
        <f>EH13/1000</f>
        <v>0</v>
      </c>
      <c r="AF13" s="163">
        <f>SUM(AC13:AE13)</f>
        <v>0</v>
      </c>
      <c r="AG13" s="161">
        <f>EI13/1000</f>
        <v>0</v>
      </c>
      <c r="AH13" s="161">
        <f>EJ13/1000</f>
        <v>0</v>
      </c>
      <c r="AI13" s="162">
        <f>EK13/1000</f>
        <v>0</v>
      </c>
      <c r="AJ13" s="163">
        <f>SUM(AG13:AI13)</f>
        <v>0</v>
      </c>
      <c r="AK13" s="161">
        <f>EL13/1000</f>
        <v>0</v>
      </c>
      <c r="AL13" s="161">
        <f>EM13/1000</f>
        <v>0</v>
      </c>
      <c r="AM13" s="162">
        <f>EN13/1000</f>
        <v>0</v>
      </c>
      <c r="AN13" s="163">
        <f>SUM(AK13:AM13)</f>
        <v>0</v>
      </c>
      <c r="AO13" s="164">
        <f>AN13+AJ13+AF13+AB13</f>
        <v>0</v>
      </c>
      <c r="AP13" s="161">
        <f>EO13/1000</f>
        <v>0</v>
      </c>
      <c r="AQ13" s="161">
        <f>EP13/1000</f>
        <v>0</v>
      </c>
      <c r="AR13" s="162">
        <f>EQ13/1000</f>
        <v>0</v>
      </c>
      <c r="AS13" s="163">
        <f>SUM(AP13:AR13)</f>
        <v>0</v>
      </c>
      <c r="AT13" s="161">
        <f>ER13/1000</f>
        <v>0</v>
      </c>
      <c r="AU13" s="161">
        <f>ES13/1000</f>
        <v>0</v>
      </c>
      <c r="AV13" s="162">
        <f>ET13/1000</f>
        <v>0</v>
      </c>
      <c r="AW13" s="163">
        <f>SUM(AT13:AV13)</f>
        <v>0</v>
      </c>
      <c r="AX13" s="161">
        <f>EU13/1000</f>
        <v>0</v>
      </c>
      <c r="AY13" s="161">
        <f>EV13/1000</f>
        <v>0</v>
      </c>
      <c r="AZ13" s="162">
        <f>EW13/1000</f>
        <v>0</v>
      </c>
      <c r="BA13" s="163">
        <f>SUM(AX13:AZ13)</f>
        <v>0</v>
      </c>
      <c r="BB13" s="161">
        <f>EX13/1000</f>
        <v>2.7374399999999999</v>
      </c>
      <c r="BC13" s="161">
        <f ca="1">EY13/1000</f>
        <v>3.2325173076923073</v>
      </c>
      <c r="BD13" s="162">
        <f ca="1">EZ13/1000</f>
        <v>3.2325173076923073</v>
      </c>
      <c r="BE13" s="163">
        <f ca="1">SUM(BB13:BD13)</f>
        <v>9.2024746153846149</v>
      </c>
      <c r="BF13" s="164">
        <f ca="1">BE13+BA13+AW13+AS13</f>
        <v>9.2024746153846149</v>
      </c>
      <c r="BG13" s="161">
        <f ca="1">FA13/1000</f>
        <v>3.2325173076923073</v>
      </c>
      <c r="BH13" s="161">
        <f ca="1">FB13/1000</f>
        <v>3.2325173076923073</v>
      </c>
      <c r="BI13" s="162">
        <f ca="1">FC13/1000</f>
        <v>3.2325173076923073</v>
      </c>
      <c r="BJ13" s="163">
        <f ca="1">SUM(BG13:BI13)</f>
        <v>9.6975519230769223</v>
      </c>
      <c r="BK13" s="161">
        <f ca="1">FD13/1000</f>
        <v>3.2325173076923073</v>
      </c>
      <c r="BL13" s="161">
        <f>FE13/1000</f>
        <v>0</v>
      </c>
      <c r="BM13" s="162">
        <f>FF13/1000</f>
        <v>0</v>
      </c>
      <c r="BN13" s="163">
        <f ca="1">SUM(BK13:BM13)</f>
        <v>3.2325173076923073</v>
      </c>
      <c r="BO13" s="161">
        <f>FG13/1000</f>
        <v>0</v>
      </c>
      <c r="BP13" s="161">
        <f>FH13/1000</f>
        <v>0</v>
      </c>
      <c r="BQ13" s="162">
        <f>FI13/1000</f>
        <v>0</v>
      </c>
      <c r="BR13" s="163">
        <f>SUM(BO13:BQ13)</f>
        <v>0</v>
      </c>
      <c r="BS13" s="161">
        <f>FJ13/1000</f>
        <v>0</v>
      </c>
      <c r="BT13" s="161">
        <f>FK13/1000</f>
        <v>0</v>
      </c>
      <c r="BU13" s="162">
        <f>FL13/1000</f>
        <v>0</v>
      </c>
      <c r="BV13" s="163">
        <f>SUM(BS13:BU13)</f>
        <v>0</v>
      </c>
      <c r="BW13" s="164">
        <f ca="1">BV13+BR13+BN13+BJ13</f>
        <v>12.930069230769229</v>
      </c>
      <c r="BX13" s="161">
        <f>FM13/1000</f>
        <v>0</v>
      </c>
      <c r="BY13" s="161">
        <f>FN13/1000</f>
        <v>0</v>
      </c>
      <c r="BZ13" s="162">
        <f>FO13/1000</f>
        <v>0</v>
      </c>
      <c r="CA13" s="163">
        <f>SUM(BX13:BZ13)</f>
        <v>0</v>
      </c>
      <c r="CB13" s="161">
        <f>FP13/1000</f>
        <v>0</v>
      </c>
      <c r="CC13" s="161">
        <f>FQ13/1000</f>
        <v>0</v>
      </c>
      <c r="CD13" s="162">
        <f>FR13/1000</f>
        <v>0</v>
      </c>
      <c r="CE13" s="163">
        <f>SUM(CB13:CD13)</f>
        <v>0</v>
      </c>
      <c r="CF13" s="161">
        <f>FS13/1000</f>
        <v>0</v>
      </c>
      <c r="CG13" s="161">
        <f>FT13/1000</f>
        <v>0</v>
      </c>
      <c r="CH13" s="162">
        <f>FU13/1000</f>
        <v>0</v>
      </c>
      <c r="CI13" s="163">
        <f>SUM(CF13:CH13)</f>
        <v>0</v>
      </c>
      <c r="CJ13" s="161">
        <f>FV13/1000</f>
        <v>0</v>
      </c>
      <c r="CK13" s="161">
        <f>FW13/1000</f>
        <v>0</v>
      </c>
      <c r="CL13" s="162">
        <f>FX13/1000</f>
        <v>0</v>
      </c>
      <c r="CM13" s="163">
        <f>SUM(CJ13:CL13)</f>
        <v>0</v>
      </c>
      <c r="CN13" s="164">
        <f>CM13+CI13+CE13+CA13</f>
        <v>0</v>
      </c>
      <c r="CO13" s="161">
        <f>FY13/1000</f>
        <v>0</v>
      </c>
      <c r="CP13" s="161">
        <f>FZ13/1000</f>
        <v>0</v>
      </c>
      <c r="CQ13" s="162">
        <f>GA13/1000</f>
        <v>0</v>
      </c>
      <c r="CR13" s="163">
        <f>SUM(CO13:CQ13)</f>
        <v>0</v>
      </c>
      <c r="CS13" s="161">
        <f>GB13/1000</f>
        <v>0</v>
      </c>
      <c r="CT13" s="161">
        <f>GC13/1000</f>
        <v>0</v>
      </c>
      <c r="CU13" s="162">
        <f>GD13/1000</f>
        <v>0</v>
      </c>
      <c r="CV13" s="163">
        <f>SUM(CS13:CU13)</f>
        <v>0</v>
      </c>
      <c r="CW13" s="161">
        <f>GE13/1000</f>
        <v>0</v>
      </c>
      <c r="CX13" s="161">
        <f>GF13/1000</f>
        <v>0</v>
      </c>
      <c r="CY13" s="162">
        <f>GG13/1000</f>
        <v>0</v>
      </c>
      <c r="CZ13" s="163">
        <f>SUM(CW13:CY13)</f>
        <v>0</v>
      </c>
      <c r="DA13" s="161">
        <f>GH13/1000</f>
        <v>0</v>
      </c>
      <c r="DB13" s="161">
        <f>GI13/1000</f>
        <v>0</v>
      </c>
      <c r="DC13" s="162">
        <f>GJ13/1000</f>
        <v>0</v>
      </c>
      <c r="DD13" s="163">
        <f>SUM(DA13:DC13)</f>
        <v>0</v>
      </c>
      <c r="DE13" s="164">
        <f>DD13+CZ13+CV13+CR13</f>
        <v>0</v>
      </c>
      <c r="DF13" s="165">
        <f ca="1">DE13+CN13+BW13+BF13+AO13+X13+G13+F13+E13+D13+C13</f>
        <v>22.132543846153844</v>
      </c>
      <c r="DG13" s="79">
        <f ca="1">DF13-DD13-CZ13-CV13-CR13-CM13-CI13-CE13-CA13-BV13-BR13-BN13-BJ13-BE13-BA13-AW13-AS13-AN13-AJ13-AF13-AB13-W13-S13-O13-K13-G13-F13-E13-D13-C13</f>
        <v>-1.7763568394002505E-15</v>
      </c>
      <c r="DO13" s="166"/>
      <c r="DP13" s="166"/>
      <c r="DQ13" s="166"/>
      <c r="DR13" s="166"/>
      <c r="DS13" s="166"/>
      <c r="DT13" s="166"/>
      <c r="DU13" s="166"/>
      <c r="DV13" s="166"/>
      <c r="DW13" s="166"/>
      <c r="DX13" s="166"/>
      <c r="DY13" s="166"/>
      <c r="DZ13" s="166"/>
      <c r="EA13" s="166"/>
      <c r="EB13" s="166"/>
      <c r="EC13" s="166"/>
      <c r="ED13" s="166"/>
      <c r="EE13" s="166"/>
      <c r="EF13" s="166"/>
      <c r="EG13" s="166"/>
      <c r="EH13" s="166"/>
      <c r="EI13" s="166"/>
      <c r="EJ13" s="166"/>
      <c r="EK13" s="166"/>
      <c r="EL13" s="166"/>
      <c r="EM13" s="166"/>
      <c r="EN13" s="166"/>
      <c r="EO13" s="166"/>
      <c r="EP13" s="166"/>
      <c r="EQ13" s="166"/>
      <c r="ER13" s="166"/>
      <c r="ES13" s="166"/>
      <c r="ET13" s="166"/>
      <c r="EU13" s="166"/>
      <c r="EV13" s="166"/>
      <c r="EW13" s="166"/>
      <c r="EX13" s="166">
        <f>'T4 MyHealtheVet Act-Out'!B17</f>
        <v>2737.44</v>
      </c>
      <c r="EY13" s="166">
        <f ca="1">'T4 MyHealtheVet Act-Out'!C17</f>
        <v>3232.5173076923074</v>
      </c>
      <c r="EZ13" s="166">
        <f ca="1">'T4 MyHealtheVet Act-Out'!D17</f>
        <v>3232.5173076923074</v>
      </c>
      <c r="FA13" s="166">
        <f ca="1">'T4 MyHealtheVet Act-Out'!E17</f>
        <v>3232.5173076923074</v>
      </c>
      <c r="FB13" s="166">
        <f ca="1">'T4 MyHealtheVet Act-Out'!F17</f>
        <v>3232.5173076923074</v>
      </c>
      <c r="FC13" s="166">
        <f ca="1">'T4 MyHealtheVet Act-Out'!G17</f>
        <v>3232.5173076923074</v>
      </c>
      <c r="FD13" s="166">
        <f ca="1">'T4 MyHealtheVet Act-Out'!H17</f>
        <v>3232.5173076923074</v>
      </c>
      <c r="FE13" s="166">
        <f>'T4 MyHealtheVet Act-Out'!I17</f>
        <v>0</v>
      </c>
      <c r="FF13" s="166">
        <f>'T4 MyHealtheVet Act-Out'!J17</f>
        <v>0</v>
      </c>
      <c r="FG13" s="166">
        <f>'T4 MyHealtheVet Act-Out'!K17</f>
        <v>0</v>
      </c>
      <c r="FH13" s="166">
        <f>'T4 MyHealtheVet Act-Out'!L17</f>
        <v>0</v>
      </c>
    </row>
    <row r="14" spans="1:192" ht="5.95" hidden="1" customHeight="1" outlineLevel="1">
      <c r="A14" s="570"/>
      <c r="B14" s="95"/>
      <c r="C14" s="167"/>
      <c r="D14" s="167"/>
      <c r="E14" s="167"/>
      <c r="F14" s="167"/>
      <c r="G14" s="167"/>
      <c r="H14" s="168"/>
      <c r="I14" s="168"/>
      <c r="J14" s="169"/>
      <c r="K14" s="163"/>
      <c r="L14" s="168"/>
      <c r="M14" s="168"/>
      <c r="N14" s="169"/>
      <c r="O14" s="163"/>
      <c r="P14" s="168"/>
      <c r="Q14" s="168"/>
      <c r="R14" s="169"/>
      <c r="S14" s="163"/>
      <c r="T14" s="168"/>
      <c r="U14" s="168"/>
      <c r="V14" s="169"/>
      <c r="W14" s="163"/>
      <c r="X14" s="164"/>
      <c r="Y14" s="168"/>
      <c r="Z14" s="168"/>
      <c r="AA14" s="169"/>
      <c r="AB14" s="163"/>
      <c r="AC14" s="168"/>
      <c r="AD14" s="168"/>
      <c r="AE14" s="169"/>
      <c r="AF14" s="163"/>
      <c r="AG14" s="168"/>
      <c r="AH14" s="168"/>
      <c r="AI14" s="169"/>
      <c r="AJ14" s="163"/>
      <c r="AK14" s="168"/>
      <c r="AL14" s="168"/>
      <c r="AM14" s="169"/>
      <c r="AN14" s="163"/>
      <c r="AO14" s="164"/>
      <c r="AP14" s="168"/>
      <c r="AQ14" s="168"/>
      <c r="AR14" s="169"/>
      <c r="AS14" s="163"/>
      <c r="AT14" s="168"/>
      <c r="AU14" s="168"/>
      <c r="AV14" s="169"/>
      <c r="AW14" s="163"/>
      <c r="AX14" s="168"/>
      <c r="AY14" s="168"/>
      <c r="AZ14" s="169"/>
      <c r="BA14" s="163"/>
      <c r="BB14" s="168"/>
      <c r="BC14" s="168"/>
      <c r="BD14" s="169"/>
      <c r="BE14" s="163"/>
      <c r="BF14" s="164"/>
      <c r="BG14" s="168"/>
      <c r="BH14" s="168"/>
      <c r="BI14" s="169"/>
      <c r="BJ14" s="163"/>
      <c r="BK14" s="168"/>
      <c r="BL14" s="168"/>
      <c r="BM14" s="169"/>
      <c r="BN14" s="163"/>
      <c r="BO14" s="168"/>
      <c r="BP14" s="168"/>
      <c r="BQ14" s="169"/>
      <c r="BR14" s="163"/>
      <c r="BS14" s="168"/>
      <c r="BT14" s="168"/>
      <c r="BU14" s="169"/>
      <c r="BV14" s="163"/>
      <c r="BW14" s="164"/>
      <c r="BX14" s="168"/>
      <c r="BY14" s="168"/>
      <c r="BZ14" s="169"/>
      <c r="CA14" s="163"/>
      <c r="CB14" s="168"/>
      <c r="CC14" s="168"/>
      <c r="CD14" s="169"/>
      <c r="CE14" s="163"/>
      <c r="CF14" s="168"/>
      <c r="CG14" s="168"/>
      <c r="CH14" s="169"/>
      <c r="CI14" s="163"/>
      <c r="CJ14" s="168"/>
      <c r="CK14" s="168"/>
      <c r="CL14" s="169"/>
      <c r="CM14" s="163"/>
      <c r="CN14" s="164"/>
      <c r="CO14" s="168"/>
      <c r="CP14" s="168"/>
      <c r="CQ14" s="169"/>
      <c r="CR14" s="163"/>
      <c r="CS14" s="168"/>
      <c r="CT14" s="168"/>
      <c r="CU14" s="169"/>
      <c r="CV14" s="163"/>
      <c r="CW14" s="168"/>
      <c r="CX14" s="168"/>
      <c r="CY14" s="169"/>
      <c r="CZ14" s="163"/>
      <c r="DA14" s="168"/>
      <c r="DB14" s="168"/>
      <c r="DC14" s="169"/>
      <c r="DD14" s="163"/>
      <c r="DE14" s="164"/>
      <c r="DF14" s="165"/>
      <c r="DO14" s="166"/>
      <c r="DP14" s="166"/>
      <c r="DQ14" s="166"/>
      <c r="DR14" s="166"/>
      <c r="DS14" s="166"/>
      <c r="DT14" s="166"/>
      <c r="DU14" s="166"/>
      <c r="DV14" s="166"/>
      <c r="DW14" s="166"/>
      <c r="DX14" s="166"/>
      <c r="DY14" s="166"/>
      <c r="DZ14" s="166"/>
      <c r="EA14" s="166"/>
      <c r="EB14" s="166"/>
      <c r="EC14" s="166"/>
      <c r="ED14" s="166"/>
      <c r="EE14" s="166"/>
      <c r="EF14" s="166"/>
      <c r="EG14" s="166"/>
      <c r="EH14" s="166"/>
      <c r="EI14" s="166"/>
      <c r="EJ14" s="166"/>
      <c r="EK14" s="166"/>
      <c r="EL14" s="166"/>
      <c r="EM14" s="166"/>
      <c r="EN14" s="166"/>
      <c r="EO14" s="166"/>
      <c r="EP14" s="166"/>
      <c r="EQ14" s="166"/>
      <c r="ER14" s="166"/>
      <c r="ES14" s="166"/>
      <c r="ET14" s="166"/>
      <c r="EU14" s="166"/>
      <c r="EV14" s="166"/>
      <c r="EW14" s="166"/>
      <c r="EX14" s="166"/>
      <c r="EY14" s="166"/>
      <c r="EZ14" s="166"/>
      <c r="FA14" s="166"/>
      <c r="FB14" s="166"/>
      <c r="FC14" s="166"/>
      <c r="FD14" s="166"/>
      <c r="FE14" s="166"/>
      <c r="FF14" s="166"/>
      <c r="FG14" s="166"/>
    </row>
    <row r="15" spans="1:192" hidden="1" outlineLevel="1">
      <c r="A15" s="570"/>
      <c r="B15" s="95" t="s">
        <v>32</v>
      </c>
      <c r="C15" s="160">
        <f t="shared" ref="C15:J21" si="2">DL15/1000</f>
        <v>0</v>
      </c>
      <c r="D15" s="160">
        <f t="shared" si="2"/>
        <v>0</v>
      </c>
      <c r="E15" s="160">
        <f t="shared" si="2"/>
        <v>0</v>
      </c>
      <c r="F15" s="160">
        <f t="shared" si="2"/>
        <v>0</v>
      </c>
      <c r="G15" s="160">
        <f t="shared" si="2"/>
        <v>0</v>
      </c>
      <c r="H15" s="161">
        <f t="shared" si="2"/>
        <v>0</v>
      </c>
      <c r="I15" s="161">
        <f t="shared" si="2"/>
        <v>0</v>
      </c>
      <c r="J15" s="162">
        <f t="shared" si="2"/>
        <v>0</v>
      </c>
      <c r="K15" s="163">
        <f t="shared" ref="K15:K21" si="3">SUM(H15:J15)</f>
        <v>0</v>
      </c>
      <c r="L15" s="161">
        <f t="shared" ref="L15:N21" si="4">DT15/1000</f>
        <v>0</v>
      </c>
      <c r="M15" s="161">
        <f t="shared" si="4"/>
        <v>0</v>
      </c>
      <c r="N15" s="162">
        <f t="shared" si="4"/>
        <v>0</v>
      </c>
      <c r="O15" s="163">
        <f t="shared" ref="O15:O21" si="5">SUM(L15:N15)</f>
        <v>0</v>
      </c>
      <c r="P15" s="161">
        <f t="shared" ref="P15:R21" si="6">DW15/1000</f>
        <v>0</v>
      </c>
      <c r="Q15" s="161">
        <f t="shared" si="6"/>
        <v>0</v>
      </c>
      <c r="R15" s="162">
        <f t="shared" si="6"/>
        <v>0</v>
      </c>
      <c r="S15" s="163">
        <f t="shared" ref="S15:S21" si="7">SUM(P15:R15)</f>
        <v>0</v>
      </c>
      <c r="T15" s="161">
        <f t="shared" ref="T15:V21" si="8">DZ15/1000</f>
        <v>0</v>
      </c>
      <c r="U15" s="161">
        <f t="shared" si="8"/>
        <v>0</v>
      </c>
      <c r="V15" s="162">
        <f t="shared" si="8"/>
        <v>0</v>
      </c>
      <c r="W15" s="163">
        <f t="shared" ref="W15:W21" si="9">SUM(T15:V15)</f>
        <v>0</v>
      </c>
      <c r="X15" s="164">
        <f t="shared" ref="X15:X21" si="10">W15+S15+O15+K15</f>
        <v>0</v>
      </c>
      <c r="Y15" s="161">
        <f t="shared" ref="Y15:AA21" si="11">EC15/1000</f>
        <v>0</v>
      </c>
      <c r="Z15" s="161">
        <f t="shared" si="11"/>
        <v>0</v>
      </c>
      <c r="AA15" s="162">
        <f t="shared" si="11"/>
        <v>0</v>
      </c>
      <c r="AB15" s="163">
        <f t="shared" ref="AB15:AB21" si="12">SUM(Y15:AA15)</f>
        <v>0</v>
      </c>
      <c r="AC15" s="161">
        <f t="shared" ref="AC15:AE21" si="13">EF15/1000</f>
        <v>0</v>
      </c>
      <c r="AD15" s="161">
        <f t="shared" si="13"/>
        <v>0</v>
      </c>
      <c r="AE15" s="162">
        <f t="shared" si="13"/>
        <v>0</v>
      </c>
      <c r="AF15" s="163">
        <f t="shared" ref="AF15:AF21" si="14">SUM(AC15:AE15)</f>
        <v>0</v>
      </c>
      <c r="AG15" s="161">
        <f t="shared" ref="AG15:AI21" si="15">EI15/1000</f>
        <v>0</v>
      </c>
      <c r="AH15" s="161">
        <f t="shared" si="15"/>
        <v>0</v>
      </c>
      <c r="AI15" s="162">
        <f t="shared" si="15"/>
        <v>0</v>
      </c>
      <c r="AJ15" s="163">
        <f t="shared" ref="AJ15:AJ21" si="16">SUM(AG15:AI15)</f>
        <v>0</v>
      </c>
      <c r="AK15" s="161">
        <f t="shared" ref="AK15:AM21" si="17">EL15/1000</f>
        <v>0</v>
      </c>
      <c r="AL15" s="161">
        <f t="shared" si="17"/>
        <v>0</v>
      </c>
      <c r="AM15" s="162">
        <f t="shared" si="17"/>
        <v>0</v>
      </c>
      <c r="AN15" s="163">
        <f t="shared" ref="AN15:AN21" si="18">SUM(AK15:AM15)</f>
        <v>0</v>
      </c>
      <c r="AO15" s="164">
        <f t="shared" ref="AO15:AO21" si="19">AN15+AJ15+AF15+AB15</f>
        <v>0</v>
      </c>
      <c r="AP15" s="161">
        <f t="shared" ref="AP15:AR21" si="20">EO15/1000</f>
        <v>0</v>
      </c>
      <c r="AQ15" s="161">
        <f t="shared" si="20"/>
        <v>0</v>
      </c>
      <c r="AR15" s="162">
        <f t="shared" si="20"/>
        <v>0</v>
      </c>
      <c r="AS15" s="163">
        <f t="shared" ref="AS15:AS21" si="21">SUM(AP15:AR15)</f>
        <v>0</v>
      </c>
      <c r="AT15" s="161">
        <f t="shared" ref="AT15:AV21" si="22">ER15/1000</f>
        <v>0</v>
      </c>
      <c r="AU15" s="161">
        <f t="shared" si="22"/>
        <v>0</v>
      </c>
      <c r="AV15" s="162">
        <f t="shared" si="22"/>
        <v>0</v>
      </c>
      <c r="AW15" s="163">
        <f t="shared" ref="AW15:AW21" si="23">SUM(AT15:AV15)</f>
        <v>0</v>
      </c>
      <c r="AX15" s="161">
        <f t="shared" ref="AX15:AZ21" si="24">EU15/1000</f>
        <v>0</v>
      </c>
      <c r="AY15" s="161">
        <f t="shared" si="24"/>
        <v>0</v>
      </c>
      <c r="AZ15" s="162">
        <f t="shared" si="24"/>
        <v>0</v>
      </c>
      <c r="BA15" s="163">
        <f t="shared" ref="BA15:BA21" si="25">SUM(AX15:AZ15)</f>
        <v>0</v>
      </c>
      <c r="BB15" s="161">
        <f t="shared" ref="BB15:BD21" si="26">EX15/1000</f>
        <v>0</v>
      </c>
      <c r="BC15" s="161">
        <f t="shared" si="26"/>
        <v>0</v>
      </c>
      <c r="BD15" s="162">
        <f t="shared" si="26"/>
        <v>0</v>
      </c>
      <c r="BE15" s="163">
        <f t="shared" ref="BE15:BE21" si="27">SUM(BB15:BD15)</f>
        <v>0</v>
      </c>
      <c r="BF15" s="164">
        <f t="shared" ref="BF15:BF21" si="28">BE15+BA15+AW15+AS15</f>
        <v>0</v>
      </c>
      <c r="BG15" s="161">
        <f t="shared" ref="BG15:BI21" si="29">FA15/1000</f>
        <v>0</v>
      </c>
      <c r="BH15" s="161">
        <f t="shared" si="29"/>
        <v>0</v>
      </c>
      <c r="BI15" s="162">
        <f t="shared" si="29"/>
        <v>0</v>
      </c>
      <c r="BJ15" s="163">
        <f t="shared" ref="BJ15:BJ21" si="30">SUM(BG15:BI15)</f>
        <v>0</v>
      </c>
      <c r="BK15" s="161">
        <f t="shared" ref="BK15:BM21" si="31">FD15/1000</f>
        <v>0</v>
      </c>
      <c r="BL15" s="161">
        <f t="shared" si="31"/>
        <v>0</v>
      </c>
      <c r="BM15" s="162">
        <f t="shared" si="31"/>
        <v>0</v>
      </c>
      <c r="BN15" s="163">
        <f t="shared" ref="BN15:BN21" si="32">SUM(BK15:BM15)</f>
        <v>0</v>
      </c>
      <c r="BO15" s="161">
        <f t="shared" ref="BO15:BQ21" si="33">FG15/1000</f>
        <v>0</v>
      </c>
      <c r="BP15" s="161">
        <f t="shared" si="33"/>
        <v>0</v>
      </c>
      <c r="BQ15" s="162">
        <f t="shared" si="33"/>
        <v>0</v>
      </c>
      <c r="BR15" s="163">
        <f t="shared" ref="BR15:BR21" si="34">SUM(BO15:BQ15)</f>
        <v>0</v>
      </c>
      <c r="BS15" s="161">
        <f t="shared" ref="BS15:BU21" si="35">FJ15/1000</f>
        <v>0</v>
      </c>
      <c r="BT15" s="161">
        <f t="shared" si="35"/>
        <v>0</v>
      </c>
      <c r="BU15" s="162">
        <f t="shared" si="35"/>
        <v>0</v>
      </c>
      <c r="BV15" s="163">
        <f t="shared" ref="BV15:BV21" si="36">SUM(BS15:BU15)</f>
        <v>0</v>
      </c>
      <c r="BW15" s="164">
        <f t="shared" ref="BW15:BW21" si="37">BV15+BR15+BN15+BJ15</f>
        <v>0</v>
      </c>
      <c r="BX15" s="161">
        <f t="shared" ref="BX15:BZ21" si="38">FM15/1000</f>
        <v>0</v>
      </c>
      <c r="BY15" s="161">
        <f t="shared" si="38"/>
        <v>0</v>
      </c>
      <c r="BZ15" s="162">
        <f t="shared" si="38"/>
        <v>0</v>
      </c>
      <c r="CA15" s="163">
        <f t="shared" ref="CA15:CA21" si="39">SUM(BX15:BZ15)</f>
        <v>0</v>
      </c>
      <c r="CB15" s="161">
        <f t="shared" ref="CB15:CD21" si="40">FP15/1000</f>
        <v>0</v>
      </c>
      <c r="CC15" s="161">
        <f t="shared" si="40"/>
        <v>0</v>
      </c>
      <c r="CD15" s="162">
        <f t="shared" si="40"/>
        <v>0</v>
      </c>
      <c r="CE15" s="163">
        <f t="shared" ref="CE15:CE21" si="41">SUM(CB15:CD15)</f>
        <v>0</v>
      </c>
      <c r="CF15" s="161">
        <f t="shared" ref="CF15:CH21" si="42">FS15/1000</f>
        <v>0</v>
      </c>
      <c r="CG15" s="161">
        <f t="shared" si="42"/>
        <v>0</v>
      </c>
      <c r="CH15" s="162">
        <f t="shared" si="42"/>
        <v>0</v>
      </c>
      <c r="CI15" s="163">
        <f t="shared" ref="CI15:CI21" si="43">SUM(CF15:CH15)</f>
        <v>0</v>
      </c>
      <c r="CJ15" s="161">
        <f t="shared" ref="CJ15:CL21" si="44">FV15/1000</f>
        <v>0</v>
      </c>
      <c r="CK15" s="161">
        <f t="shared" si="44"/>
        <v>0</v>
      </c>
      <c r="CL15" s="162">
        <f t="shared" si="44"/>
        <v>0</v>
      </c>
      <c r="CM15" s="163">
        <f t="shared" ref="CM15:CM21" si="45">SUM(CJ15:CL15)</f>
        <v>0</v>
      </c>
      <c r="CN15" s="164">
        <f t="shared" ref="CN15:CN21" si="46">CM15+CI15+CE15+CA15</f>
        <v>0</v>
      </c>
      <c r="CO15" s="161">
        <f t="shared" ref="CO15:CQ21" si="47">FY15/1000</f>
        <v>0</v>
      </c>
      <c r="CP15" s="161">
        <f t="shared" si="47"/>
        <v>0</v>
      </c>
      <c r="CQ15" s="162">
        <f t="shared" si="47"/>
        <v>0</v>
      </c>
      <c r="CR15" s="163">
        <f t="shared" ref="CR15:CR21" si="48">SUM(CO15:CQ15)</f>
        <v>0</v>
      </c>
      <c r="CS15" s="161">
        <f t="shared" ref="CS15:CU21" si="49">GB15/1000</f>
        <v>0</v>
      </c>
      <c r="CT15" s="161">
        <f t="shared" si="49"/>
        <v>0</v>
      </c>
      <c r="CU15" s="162">
        <f t="shared" si="49"/>
        <v>0</v>
      </c>
      <c r="CV15" s="163">
        <f t="shared" ref="CV15:CV21" si="50">SUM(CS15:CU15)</f>
        <v>0</v>
      </c>
      <c r="CW15" s="161">
        <f t="shared" ref="CW15:CY21" si="51">GE15/1000</f>
        <v>0</v>
      </c>
      <c r="CX15" s="161">
        <f t="shared" si="51"/>
        <v>0</v>
      </c>
      <c r="CY15" s="162">
        <f t="shared" si="51"/>
        <v>0</v>
      </c>
      <c r="CZ15" s="163">
        <f t="shared" ref="CZ15:CZ21" si="52">SUM(CW15:CY15)</f>
        <v>0</v>
      </c>
      <c r="DA15" s="161">
        <f t="shared" ref="DA15:DC21" si="53">GH15/1000</f>
        <v>0</v>
      </c>
      <c r="DB15" s="161">
        <f t="shared" si="53"/>
        <v>0</v>
      </c>
      <c r="DC15" s="162">
        <f t="shared" si="53"/>
        <v>0</v>
      </c>
      <c r="DD15" s="163">
        <f t="shared" ref="DD15:DD21" si="54">SUM(DA15:DC15)</f>
        <v>0</v>
      </c>
      <c r="DE15" s="164">
        <f t="shared" ref="DE15:DE21" si="55">DD15+CZ15+CV15+CR15</f>
        <v>0</v>
      </c>
      <c r="DF15" s="165">
        <f t="shared" ref="DF15:DF21" si="56">DE15+CN15+BW15+BF15+AO15+X15+G15+F15+E15+D15+C15</f>
        <v>0</v>
      </c>
      <c r="DG15" s="79">
        <f t="shared" ref="DG15:DG22" si="57">DF15-DD15-CZ15-CV15-CR15-CM15-CI15-CE15-CA15-BV15-BR15-BN15-BJ15-BE15-BA15-AW15-AS15-AN15-AJ15-AF15-AB15-W15-S15-O15-K15-G15-F15-E15-D15-C15</f>
        <v>0</v>
      </c>
      <c r="DO15" s="166"/>
      <c r="DP15" s="166"/>
      <c r="DQ15" s="166"/>
      <c r="DR15" s="166"/>
      <c r="DS15" s="166"/>
      <c r="DT15" s="166"/>
      <c r="DU15" s="166"/>
      <c r="DV15" s="166"/>
      <c r="DW15" s="166"/>
      <c r="DX15" s="166"/>
      <c r="DY15" s="166"/>
      <c r="DZ15" s="166"/>
      <c r="EA15" s="166"/>
      <c r="EB15" s="166"/>
      <c r="EC15" s="166"/>
      <c r="ED15" s="166"/>
      <c r="EE15" s="166"/>
      <c r="EF15" s="166"/>
      <c r="EG15" s="166"/>
      <c r="EH15" s="166"/>
      <c r="EI15" s="166"/>
      <c r="EJ15" s="166"/>
      <c r="EK15" s="166"/>
      <c r="EL15" s="166"/>
      <c r="EM15" s="166"/>
      <c r="EN15" s="166"/>
      <c r="EO15" s="166"/>
      <c r="EP15" s="166"/>
      <c r="EQ15" s="166"/>
      <c r="ER15" s="166"/>
      <c r="ES15" s="166"/>
      <c r="ET15" s="166"/>
      <c r="EU15" s="166"/>
      <c r="EV15" s="166"/>
      <c r="EW15" s="166"/>
      <c r="EX15" s="166"/>
      <c r="EY15" s="166"/>
      <c r="EZ15" s="166"/>
      <c r="FA15" s="166"/>
      <c r="FB15" s="166"/>
      <c r="FC15" s="166"/>
      <c r="FD15" s="166"/>
      <c r="FE15" s="166"/>
      <c r="FF15" s="166"/>
      <c r="FG15" s="166"/>
    </row>
    <row r="16" spans="1:192" hidden="1" outlineLevel="1">
      <c r="A16" s="570"/>
      <c r="B16" s="95" t="s">
        <v>50</v>
      </c>
      <c r="C16" s="160">
        <f t="shared" si="2"/>
        <v>0</v>
      </c>
      <c r="D16" s="160">
        <f t="shared" si="2"/>
        <v>0</v>
      </c>
      <c r="E16" s="160">
        <f t="shared" si="2"/>
        <v>0</v>
      </c>
      <c r="F16" s="160">
        <f t="shared" si="2"/>
        <v>0</v>
      </c>
      <c r="G16" s="160">
        <f t="shared" si="2"/>
        <v>0</v>
      </c>
      <c r="H16" s="161">
        <f t="shared" si="2"/>
        <v>0</v>
      </c>
      <c r="I16" s="161">
        <f t="shared" si="2"/>
        <v>0</v>
      </c>
      <c r="J16" s="162">
        <f t="shared" si="2"/>
        <v>0</v>
      </c>
      <c r="K16" s="163">
        <f t="shared" si="3"/>
        <v>0</v>
      </c>
      <c r="L16" s="161">
        <f t="shared" si="4"/>
        <v>0</v>
      </c>
      <c r="M16" s="161">
        <f t="shared" si="4"/>
        <v>0</v>
      </c>
      <c r="N16" s="162">
        <f t="shared" si="4"/>
        <v>0</v>
      </c>
      <c r="O16" s="163">
        <f t="shared" si="5"/>
        <v>0</v>
      </c>
      <c r="P16" s="161">
        <f t="shared" si="6"/>
        <v>0</v>
      </c>
      <c r="Q16" s="161">
        <f t="shared" si="6"/>
        <v>0</v>
      </c>
      <c r="R16" s="162">
        <f t="shared" si="6"/>
        <v>0</v>
      </c>
      <c r="S16" s="163">
        <f t="shared" si="7"/>
        <v>0</v>
      </c>
      <c r="T16" s="161">
        <f t="shared" si="8"/>
        <v>0</v>
      </c>
      <c r="U16" s="161">
        <f t="shared" si="8"/>
        <v>0</v>
      </c>
      <c r="V16" s="162">
        <f t="shared" si="8"/>
        <v>0</v>
      </c>
      <c r="W16" s="163">
        <f t="shared" si="9"/>
        <v>0</v>
      </c>
      <c r="X16" s="164">
        <f t="shared" si="10"/>
        <v>0</v>
      </c>
      <c r="Y16" s="161">
        <f t="shared" si="11"/>
        <v>0</v>
      </c>
      <c r="Z16" s="161">
        <f t="shared" si="11"/>
        <v>0</v>
      </c>
      <c r="AA16" s="162">
        <f t="shared" si="11"/>
        <v>0</v>
      </c>
      <c r="AB16" s="163">
        <f t="shared" si="12"/>
        <v>0</v>
      </c>
      <c r="AC16" s="161">
        <f t="shared" si="13"/>
        <v>0</v>
      </c>
      <c r="AD16" s="161">
        <f t="shared" si="13"/>
        <v>0</v>
      </c>
      <c r="AE16" s="162">
        <f t="shared" si="13"/>
        <v>0</v>
      </c>
      <c r="AF16" s="163">
        <f t="shared" si="14"/>
        <v>0</v>
      </c>
      <c r="AG16" s="161">
        <f t="shared" si="15"/>
        <v>0</v>
      </c>
      <c r="AH16" s="161">
        <f t="shared" si="15"/>
        <v>0</v>
      </c>
      <c r="AI16" s="162">
        <f t="shared" si="15"/>
        <v>0</v>
      </c>
      <c r="AJ16" s="163">
        <f t="shared" si="16"/>
        <v>0</v>
      </c>
      <c r="AK16" s="161">
        <f t="shared" si="17"/>
        <v>0</v>
      </c>
      <c r="AL16" s="161">
        <f t="shared" si="17"/>
        <v>0</v>
      </c>
      <c r="AM16" s="162">
        <f t="shared" si="17"/>
        <v>0</v>
      </c>
      <c r="AN16" s="163">
        <f t="shared" si="18"/>
        <v>0</v>
      </c>
      <c r="AO16" s="164">
        <f t="shared" si="19"/>
        <v>0</v>
      </c>
      <c r="AP16" s="161">
        <f t="shared" si="20"/>
        <v>0</v>
      </c>
      <c r="AQ16" s="161">
        <f t="shared" si="20"/>
        <v>0</v>
      </c>
      <c r="AR16" s="162">
        <f t="shared" si="20"/>
        <v>0</v>
      </c>
      <c r="AS16" s="163">
        <f t="shared" si="21"/>
        <v>0</v>
      </c>
      <c r="AT16" s="161">
        <f t="shared" si="22"/>
        <v>0</v>
      </c>
      <c r="AU16" s="161">
        <f t="shared" si="22"/>
        <v>0</v>
      </c>
      <c r="AV16" s="162">
        <f t="shared" si="22"/>
        <v>0</v>
      </c>
      <c r="AW16" s="163">
        <f t="shared" si="23"/>
        <v>0</v>
      </c>
      <c r="AX16" s="161">
        <f t="shared" si="24"/>
        <v>0</v>
      </c>
      <c r="AY16" s="161">
        <f t="shared" si="24"/>
        <v>0</v>
      </c>
      <c r="AZ16" s="162">
        <f t="shared" si="24"/>
        <v>0</v>
      </c>
      <c r="BA16" s="163">
        <f t="shared" si="25"/>
        <v>0</v>
      </c>
      <c r="BB16" s="161">
        <f t="shared" si="26"/>
        <v>0</v>
      </c>
      <c r="BC16" s="161">
        <f t="shared" si="26"/>
        <v>0</v>
      </c>
      <c r="BD16" s="162">
        <f t="shared" si="26"/>
        <v>0</v>
      </c>
      <c r="BE16" s="163">
        <f t="shared" si="27"/>
        <v>0</v>
      </c>
      <c r="BF16" s="164">
        <f t="shared" si="28"/>
        <v>0</v>
      </c>
      <c r="BG16" s="161">
        <f t="shared" si="29"/>
        <v>0</v>
      </c>
      <c r="BH16" s="161">
        <f t="shared" si="29"/>
        <v>0</v>
      </c>
      <c r="BI16" s="162">
        <f t="shared" si="29"/>
        <v>0</v>
      </c>
      <c r="BJ16" s="163">
        <f t="shared" si="30"/>
        <v>0</v>
      </c>
      <c r="BK16" s="161">
        <f t="shared" si="31"/>
        <v>0</v>
      </c>
      <c r="BL16" s="161">
        <f t="shared" si="31"/>
        <v>0</v>
      </c>
      <c r="BM16" s="162">
        <f t="shared" si="31"/>
        <v>0</v>
      </c>
      <c r="BN16" s="163">
        <f t="shared" si="32"/>
        <v>0</v>
      </c>
      <c r="BO16" s="161">
        <f t="shared" si="33"/>
        <v>0</v>
      </c>
      <c r="BP16" s="161">
        <f t="shared" si="33"/>
        <v>0</v>
      </c>
      <c r="BQ16" s="162">
        <f t="shared" si="33"/>
        <v>0</v>
      </c>
      <c r="BR16" s="163">
        <f t="shared" si="34"/>
        <v>0</v>
      </c>
      <c r="BS16" s="161">
        <f t="shared" si="35"/>
        <v>0</v>
      </c>
      <c r="BT16" s="161">
        <f t="shared" si="35"/>
        <v>0</v>
      </c>
      <c r="BU16" s="162">
        <f t="shared" si="35"/>
        <v>0</v>
      </c>
      <c r="BV16" s="163">
        <f t="shared" si="36"/>
        <v>0</v>
      </c>
      <c r="BW16" s="164">
        <f t="shared" si="37"/>
        <v>0</v>
      </c>
      <c r="BX16" s="161">
        <f t="shared" si="38"/>
        <v>0</v>
      </c>
      <c r="BY16" s="161">
        <f t="shared" si="38"/>
        <v>0</v>
      </c>
      <c r="BZ16" s="162">
        <f t="shared" si="38"/>
        <v>0</v>
      </c>
      <c r="CA16" s="163">
        <f t="shared" si="39"/>
        <v>0</v>
      </c>
      <c r="CB16" s="161">
        <f t="shared" si="40"/>
        <v>0</v>
      </c>
      <c r="CC16" s="161">
        <f t="shared" si="40"/>
        <v>0</v>
      </c>
      <c r="CD16" s="162">
        <f t="shared" si="40"/>
        <v>0</v>
      </c>
      <c r="CE16" s="163">
        <f t="shared" si="41"/>
        <v>0</v>
      </c>
      <c r="CF16" s="161">
        <f t="shared" si="42"/>
        <v>0</v>
      </c>
      <c r="CG16" s="161">
        <f t="shared" si="42"/>
        <v>0</v>
      </c>
      <c r="CH16" s="162">
        <f t="shared" si="42"/>
        <v>0</v>
      </c>
      <c r="CI16" s="163">
        <f t="shared" si="43"/>
        <v>0</v>
      </c>
      <c r="CJ16" s="161">
        <f t="shared" si="44"/>
        <v>0</v>
      </c>
      <c r="CK16" s="161">
        <f t="shared" si="44"/>
        <v>0</v>
      </c>
      <c r="CL16" s="162">
        <f t="shared" si="44"/>
        <v>0</v>
      </c>
      <c r="CM16" s="163">
        <f t="shared" si="45"/>
        <v>0</v>
      </c>
      <c r="CN16" s="164">
        <f t="shared" si="46"/>
        <v>0</v>
      </c>
      <c r="CO16" s="161">
        <f t="shared" si="47"/>
        <v>0</v>
      </c>
      <c r="CP16" s="161">
        <f t="shared" si="47"/>
        <v>0</v>
      </c>
      <c r="CQ16" s="162">
        <f t="shared" si="47"/>
        <v>0</v>
      </c>
      <c r="CR16" s="163">
        <f t="shared" si="48"/>
        <v>0</v>
      </c>
      <c r="CS16" s="161">
        <f t="shared" si="49"/>
        <v>0</v>
      </c>
      <c r="CT16" s="161">
        <f t="shared" si="49"/>
        <v>0</v>
      </c>
      <c r="CU16" s="162">
        <f t="shared" si="49"/>
        <v>0</v>
      </c>
      <c r="CV16" s="163">
        <f t="shared" si="50"/>
        <v>0</v>
      </c>
      <c r="CW16" s="161">
        <f t="shared" si="51"/>
        <v>0</v>
      </c>
      <c r="CX16" s="161">
        <f t="shared" si="51"/>
        <v>0</v>
      </c>
      <c r="CY16" s="162">
        <f t="shared" si="51"/>
        <v>0</v>
      </c>
      <c r="CZ16" s="163">
        <f t="shared" si="52"/>
        <v>0</v>
      </c>
      <c r="DA16" s="161">
        <f t="shared" si="53"/>
        <v>0</v>
      </c>
      <c r="DB16" s="161">
        <f t="shared" si="53"/>
        <v>0</v>
      </c>
      <c r="DC16" s="162">
        <f t="shared" si="53"/>
        <v>0</v>
      </c>
      <c r="DD16" s="163">
        <f t="shared" si="54"/>
        <v>0</v>
      </c>
      <c r="DE16" s="164">
        <f t="shared" si="55"/>
        <v>0</v>
      </c>
      <c r="DF16" s="165">
        <f t="shared" si="56"/>
        <v>0</v>
      </c>
      <c r="DG16" s="79">
        <f t="shared" si="57"/>
        <v>0</v>
      </c>
      <c r="DO16" s="166"/>
      <c r="DP16" s="166"/>
      <c r="DQ16" s="166"/>
      <c r="DR16" s="166"/>
      <c r="DS16" s="166"/>
      <c r="DT16" s="166"/>
      <c r="DU16" s="166"/>
      <c r="DV16" s="166"/>
      <c r="DW16" s="166"/>
      <c r="DX16" s="166"/>
      <c r="DY16" s="166"/>
      <c r="DZ16" s="166"/>
      <c r="EA16" s="166"/>
      <c r="EB16" s="166"/>
      <c r="EC16" s="166"/>
      <c r="ED16" s="166"/>
      <c r="EE16" s="166"/>
      <c r="EF16" s="166"/>
      <c r="EG16" s="166"/>
      <c r="EH16" s="166"/>
      <c r="EI16" s="166"/>
      <c r="EJ16" s="166"/>
      <c r="EK16" s="166"/>
      <c r="EL16" s="166"/>
      <c r="EM16" s="166"/>
      <c r="EN16" s="166"/>
      <c r="EO16" s="166"/>
      <c r="EP16" s="166"/>
      <c r="EQ16" s="166"/>
      <c r="ER16" s="166"/>
      <c r="ES16" s="166"/>
      <c r="ET16" s="166"/>
      <c r="EU16" s="166"/>
      <c r="EV16" s="166"/>
      <c r="EW16" s="166"/>
      <c r="EX16" s="166"/>
      <c r="EY16" s="166"/>
      <c r="EZ16" s="166"/>
      <c r="FA16" s="166"/>
      <c r="FB16" s="166"/>
      <c r="FC16" s="166"/>
      <c r="FD16" s="166"/>
      <c r="FE16" s="166"/>
      <c r="FF16" s="166"/>
      <c r="FG16" s="166"/>
    </row>
    <row r="17" spans="1:164" hidden="1" outlineLevel="1">
      <c r="A17" s="570"/>
      <c r="B17" s="95" t="s">
        <v>104</v>
      </c>
      <c r="C17" s="160">
        <f t="shared" si="2"/>
        <v>0</v>
      </c>
      <c r="D17" s="160">
        <f t="shared" si="2"/>
        <v>0</v>
      </c>
      <c r="E17" s="160">
        <f t="shared" si="2"/>
        <v>0</v>
      </c>
      <c r="F17" s="160">
        <f t="shared" si="2"/>
        <v>0</v>
      </c>
      <c r="G17" s="160">
        <f t="shared" si="2"/>
        <v>0</v>
      </c>
      <c r="H17" s="161">
        <f t="shared" si="2"/>
        <v>0</v>
      </c>
      <c r="I17" s="161">
        <f t="shared" si="2"/>
        <v>0</v>
      </c>
      <c r="J17" s="162">
        <f t="shared" si="2"/>
        <v>0</v>
      </c>
      <c r="K17" s="163">
        <f t="shared" si="3"/>
        <v>0</v>
      </c>
      <c r="L17" s="161">
        <f t="shared" si="4"/>
        <v>0</v>
      </c>
      <c r="M17" s="161">
        <f t="shared" si="4"/>
        <v>0</v>
      </c>
      <c r="N17" s="162">
        <f t="shared" si="4"/>
        <v>0</v>
      </c>
      <c r="O17" s="163">
        <f t="shared" si="5"/>
        <v>0</v>
      </c>
      <c r="P17" s="161">
        <f t="shared" si="6"/>
        <v>0</v>
      </c>
      <c r="Q17" s="161">
        <f t="shared" si="6"/>
        <v>0</v>
      </c>
      <c r="R17" s="162">
        <f t="shared" si="6"/>
        <v>0</v>
      </c>
      <c r="S17" s="163">
        <f t="shared" si="7"/>
        <v>0</v>
      </c>
      <c r="T17" s="161">
        <f t="shared" si="8"/>
        <v>0</v>
      </c>
      <c r="U17" s="161">
        <f t="shared" si="8"/>
        <v>0</v>
      </c>
      <c r="V17" s="162">
        <f t="shared" si="8"/>
        <v>0</v>
      </c>
      <c r="W17" s="163">
        <f t="shared" si="9"/>
        <v>0</v>
      </c>
      <c r="X17" s="164">
        <f t="shared" si="10"/>
        <v>0</v>
      </c>
      <c r="Y17" s="161">
        <f t="shared" si="11"/>
        <v>0</v>
      </c>
      <c r="Z17" s="161">
        <f t="shared" si="11"/>
        <v>0</v>
      </c>
      <c r="AA17" s="162">
        <f t="shared" si="11"/>
        <v>0</v>
      </c>
      <c r="AB17" s="163">
        <f t="shared" si="12"/>
        <v>0</v>
      </c>
      <c r="AC17" s="161">
        <f t="shared" si="13"/>
        <v>0</v>
      </c>
      <c r="AD17" s="161">
        <f t="shared" si="13"/>
        <v>0</v>
      </c>
      <c r="AE17" s="162">
        <f t="shared" si="13"/>
        <v>0</v>
      </c>
      <c r="AF17" s="163">
        <f t="shared" si="14"/>
        <v>0</v>
      </c>
      <c r="AG17" s="161">
        <f t="shared" si="15"/>
        <v>0</v>
      </c>
      <c r="AH17" s="161">
        <f t="shared" si="15"/>
        <v>0</v>
      </c>
      <c r="AI17" s="162">
        <f t="shared" si="15"/>
        <v>0</v>
      </c>
      <c r="AJ17" s="163">
        <f t="shared" si="16"/>
        <v>0</v>
      </c>
      <c r="AK17" s="161">
        <f t="shared" si="17"/>
        <v>0</v>
      </c>
      <c r="AL17" s="161">
        <f t="shared" si="17"/>
        <v>0</v>
      </c>
      <c r="AM17" s="162">
        <f t="shared" si="17"/>
        <v>0</v>
      </c>
      <c r="AN17" s="163">
        <f t="shared" si="18"/>
        <v>0</v>
      </c>
      <c r="AO17" s="164">
        <f t="shared" si="19"/>
        <v>0</v>
      </c>
      <c r="AP17" s="161">
        <f t="shared" si="20"/>
        <v>0</v>
      </c>
      <c r="AQ17" s="161">
        <f t="shared" si="20"/>
        <v>0</v>
      </c>
      <c r="AR17" s="162">
        <f t="shared" si="20"/>
        <v>0</v>
      </c>
      <c r="AS17" s="163">
        <f t="shared" si="21"/>
        <v>0</v>
      </c>
      <c r="AT17" s="161">
        <f t="shared" si="22"/>
        <v>0</v>
      </c>
      <c r="AU17" s="161">
        <f t="shared" si="22"/>
        <v>0</v>
      </c>
      <c r="AV17" s="162">
        <f t="shared" si="22"/>
        <v>0</v>
      </c>
      <c r="AW17" s="163">
        <f t="shared" si="23"/>
        <v>0</v>
      </c>
      <c r="AX17" s="161">
        <f t="shared" si="24"/>
        <v>0</v>
      </c>
      <c r="AY17" s="161">
        <f t="shared" si="24"/>
        <v>0</v>
      </c>
      <c r="AZ17" s="162">
        <f t="shared" si="24"/>
        <v>0</v>
      </c>
      <c r="BA17" s="163">
        <f t="shared" si="25"/>
        <v>0</v>
      </c>
      <c r="BB17" s="161">
        <f t="shared" si="26"/>
        <v>0</v>
      </c>
      <c r="BC17" s="161">
        <f t="shared" si="26"/>
        <v>0</v>
      </c>
      <c r="BD17" s="162">
        <f t="shared" si="26"/>
        <v>0</v>
      </c>
      <c r="BE17" s="163">
        <f t="shared" si="27"/>
        <v>0</v>
      </c>
      <c r="BF17" s="164">
        <f t="shared" si="28"/>
        <v>0</v>
      </c>
      <c r="BG17" s="161">
        <f t="shared" si="29"/>
        <v>0</v>
      </c>
      <c r="BH17" s="161">
        <f t="shared" si="29"/>
        <v>0</v>
      </c>
      <c r="BI17" s="162">
        <f t="shared" si="29"/>
        <v>0</v>
      </c>
      <c r="BJ17" s="163">
        <f t="shared" si="30"/>
        <v>0</v>
      </c>
      <c r="BK17" s="161">
        <f t="shared" si="31"/>
        <v>0</v>
      </c>
      <c r="BL17" s="161">
        <f t="shared" si="31"/>
        <v>0</v>
      </c>
      <c r="BM17" s="162">
        <f t="shared" si="31"/>
        <v>0</v>
      </c>
      <c r="BN17" s="163">
        <f t="shared" si="32"/>
        <v>0</v>
      </c>
      <c r="BO17" s="161">
        <f t="shared" si="33"/>
        <v>0</v>
      </c>
      <c r="BP17" s="161">
        <f t="shared" si="33"/>
        <v>0</v>
      </c>
      <c r="BQ17" s="162">
        <f t="shared" si="33"/>
        <v>0</v>
      </c>
      <c r="BR17" s="163">
        <f t="shared" si="34"/>
        <v>0</v>
      </c>
      <c r="BS17" s="161">
        <f t="shared" si="35"/>
        <v>0</v>
      </c>
      <c r="BT17" s="161">
        <f t="shared" si="35"/>
        <v>0</v>
      </c>
      <c r="BU17" s="162">
        <f t="shared" si="35"/>
        <v>0</v>
      </c>
      <c r="BV17" s="163">
        <f t="shared" si="36"/>
        <v>0</v>
      </c>
      <c r="BW17" s="164">
        <f t="shared" si="37"/>
        <v>0</v>
      </c>
      <c r="BX17" s="161">
        <f t="shared" si="38"/>
        <v>0</v>
      </c>
      <c r="BY17" s="161">
        <f t="shared" si="38"/>
        <v>0</v>
      </c>
      <c r="BZ17" s="162">
        <f t="shared" si="38"/>
        <v>0</v>
      </c>
      <c r="CA17" s="163">
        <f t="shared" si="39"/>
        <v>0</v>
      </c>
      <c r="CB17" s="161">
        <f t="shared" si="40"/>
        <v>0</v>
      </c>
      <c r="CC17" s="161">
        <f t="shared" si="40"/>
        <v>0</v>
      </c>
      <c r="CD17" s="162">
        <f t="shared" si="40"/>
        <v>0</v>
      </c>
      <c r="CE17" s="163">
        <f t="shared" si="41"/>
        <v>0</v>
      </c>
      <c r="CF17" s="161">
        <f t="shared" si="42"/>
        <v>0</v>
      </c>
      <c r="CG17" s="161">
        <f t="shared" si="42"/>
        <v>0</v>
      </c>
      <c r="CH17" s="162">
        <f t="shared" si="42"/>
        <v>0</v>
      </c>
      <c r="CI17" s="163">
        <f t="shared" si="43"/>
        <v>0</v>
      </c>
      <c r="CJ17" s="161">
        <f t="shared" si="44"/>
        <v>0</v>
      </c>
      <c r="CK17" s="161">
        <f t="shared" si="44"/>
        <v>0</v>
      </c>
      <c r="CL17" s="162">
        <f t="shared" si="44"/>
        <v>0</v>
      </c>
      <c r="CM17" s="163">
        <f t="shared" si="45"/>
        <v>0</v>
      </c>
      <c r="CN17" s="164">
        <f t="shared" si="46"/>
        <v>0</v>
      </c>
      <c r="CO17" s="161">
        <f t="shared" si="47"/>
        <v>0</v>
      </c>
      <c r="CP17" s="161">
        <f t="shared" si="47"/>
        <v>0</v>
      </c>
      <c r="CQ17" s="162">
        <f t="shared" si="47"/>
        <v>0</v>
      </c>
      <c r="CR17" s="163">
        <f t="shared" si="48"/>
        <v>0</v>
      </c>
      <c r="CS17" s="161">
        <f t="shared" si="49"/>
        <v>0</v>
      </c>
      <c r="CT17" s="161">
        <f t="shared" si="49"/>
        <v>0</v>
      </c>
      <c r="CU17" s="162">
        <f t="shared" si="49"/>
        <v>0</v>
      </c>
      <c r="CV17" s="163">
        <f t="shared" si="50"/>
        <v>0</v>
      </c>
      <c r="CW17" s="161">
        <f t="shared" si="51"/>
        <v>0</v>
      </c>
      <c r="CX17" s="161">
        <f t="shared" si="51"/>
        <v>0</v>
      </c>
      <c r="CY17" s="162">
        <f t="shared" si="51"/>
        <v>0</v>
      </c>
      <c r="CZ17" s="163">
        <f t="shared" si="52"/>
        <v>0</v>
      </c>
      <c r="DA17" s="161">
        <f t="shared" si="53"/>
        <v>0</v>
      </c>
      <c r="DB17" s="161">
        <f t="shared" si="53"/>
        <v>0</v>
      </c>
      <c r="DC17" s="162">
        <f t="shared" si="53"/>
        <v>0</v>
      </c>
      <c r="DD17" s="163">
        <f t="shared" si="54"/>
        <v>0</v>
      </c>
      <c r="DE17" s="164">
        <f t="shared" si="55"/>
        <v>0</v>
      </c>
      <c r="DF17" s="165">
        <f t="shared" si="56"/>
        <v>0</v>
      </c>
      <c r="DG17" s="79">
        <f t="shared" si="57"/>
        <v>0</v>
      </c>
      <c r="DO17" s="166"/>
      <c r="DP17" s="166"/>
      <c r="DQ17" s="166"/>
      <c r="DR17" s="166"/>
      <c r="DS17" s="166"/>
      <c r="DT17" s="166"/>
      <c r="DU17" s="166"/>
      <c r="DV17" s="166"/>
      <c r="DW17" s="166"/>
      <c r="DX17" s="166"/>
      <c r="DY17" s="166"/>
      <c r="DZ17" s="166"/>
      <c r="EA17" s="166"/>
      <c r="EB17" s="166"/>
      <c r="EC17" s="166"/>
      <c r="ED17" s="166"/>
      <c r="EE17" s="166"/>
      <c r="EF17" s="166"/>
      <c r="EG17" s="166"/>
      <c r="EH17" s="166"/>
      <c r="EI17" s="166"/>
      <c r="EJ17" s="166"/>
      <c r="EK17" s="166"/>
      <c r="EL17" s="166"/>
      <c r="EM17" s="166"/>
      <c r="EN17" s="166"/>
      <c r="EO17" s="166"/>
      <c r="EP17" s="166"/>
      <c r="EQ17" s="166"/>
      <c r="ER17" s="166"/>
      <c r="ES17" s="166"/>
      <c r="ET17" s="166"/>
      <c r="EU17" s="166"/>
      <c r="EV17" s="166"/>
      <c r="EW17" s="166"/>
      <c r="EX17" s="166"/>
      <c r="EY17" s="166"/>
      <c r="EZ17" s="166"/>
      <c r="FA17" s="166"/>
      <c r="FB17" s="166"/>
      <c r="FC17" s="166"/>
      <c r="FD17" s="166"/>
      <c r="FE17" s="166"/>
      <c r="FF17" s="166"/>
      <c r="FG17" s="166"/>
    </row>
    <row r="18" spans="1:164" hidden="1" outlineLevel="1">
      <c r="A18" s="570"/>
      <c r="B18" s="95" t="s">
        <v>35</v>
      </c>
      <c r="C18" s="160">
        <f t="shared" si="2"/>
        <v>0</v>
      </c>
      <c r="D18" s="160">
        <f t="shared" si="2"/>
        <v>0</v>
      </c>
      <c r="E18" s="160">
        <f t="shared" si="2"/>
        <v>0</v>
      </c>
      <c r="F18" s="160">
        <f t="shared" si="2"/>
        <v>0</v>
      </c>
      <c r="G18" s="160">
        <f t="shared" si="2"/>
        <v>0</v>
      </c>
      <c r="H18" s="161">
        <f t="shared" si="2"/>
        <v>0</v>
      </c>
      <c r="I18" s="161">
        <f t="shared" si="2"/>
        <v>0</v>
      </c>
      <c r="J18" s="162">
        <f t="shared" si="2"/>
        <v>0</v>
      </c>
      <c r="K18" s="163">
        <f t="shared" si="3"/>
        <v>0</v>
      </c>
      <c r="L18" s="161">
        <f t="shared" si="4"/>
        <v>0</v>
      </c>
      <c r="M18" s="161">
        <f t="shared" si="4"/>
        <v>0</v>
      </c>
      <c r="N18" s="162">
        <f t="shared" si="4"/>
        <v>0</v>
      </c>
      <c r="O18" s="163">
        <f t="shared" si="5"/>
        <v>0</v>
      </c>
      <c r="P18" s="161">
        <f t="shared" si="6"/>
        <v>0</v>
      </c>
      <c r="Q18" s="161">
        <f t="shared" si="6"/>
        <v>0</v>
      </c>
      <c r="R18" s="162">
        <f t="shared" si="6"/>
        <v>0</v>
      </c>
      <c r="S18" s="163">
        <f t="shared" si="7"/>
        <v>0</v>
      </c>
      <c r="T18" s="161">
        <f t="shared" si="8"/>
        <v>0</v>
      </c>
      <c r="U18" s="161">
        <f t="shared" si="8"/>
        <v>0</v>
      </c>
      <c r="V18" s="162">
        <f t="shared" si="8"/>
        <v>0</v>
      </c>
      <c r="W18" s="163">
        <f t="shared" si="9"/>
        <v>0</v>
      </c>
      <c r="X18" s="164">
        <f t="shared" si="10"/>
        <v>0</v>
      </c>
      <c r="Y18" s="161">
        <f t="shared" si="11"/>
        <v>0</v>
      </c>
      <c r="Z18" s="161">
        <f t="shared" si="11"/>
        <v>0</v>
      </c>
      <c r="AA18" s="162">
        <f t="shared" si="11"/>
        <v>0</v>
      </c>
      <c r="AB18" s="163">
        <f t="shared" si="12"/>
        <v>0</v>
      </c>
      <c r="AC18" s="161">
        <f t="shared" si="13"/>
        <v>0</v>
      </c>
      <c r="AD18" s="161">
        <f t="shared" si="13"/>
        <v>0</v>
      </c>
      <c r="AE18" s="162">
        <f t="shared" si="13"/>
        <v>0</v>
      </c>
      <c r="AF18" s="163">
        <f t="shared" si="14"/>
        <v>0</v>
      </c>
      <c r="AG18" s="161">
        <f t="shared" si="15"/>
        <v>0</v>
      </c>
      <c r="AH18" s="161">
        <f t="shared" si="15"/>
        <v>0</v>
      </c>
      <c r="AI18" s="162">
        <f t="shared" si="15"/>
        <v>0</v>
      </c>
      <c r="AJ18" s="163">
        <f t="shared" si="16"/>
        <v>0</v>
      </c>
      <c r="AK18" s="161">
        <f t="shared" si="17"/>
        <v>0</v>
      </c>
      <c r="AL18" s="161">
        <f t="shared" si="17"/>
        <v>0</v>
      </c>
      <c r="AM18" s="162">
        <f t="shared" si="17"/>
        <v>0</v>
      </c>
      <c r="AN18" s="163">
        <f t="shared" si="18"/>
        <v>0</v>
      </c>
      <c r="AO18" s="164">
        <f t="shared" si="19"/>
        <v>0</v>
      </c>
      <c r="AP18" s="161">
        <f t="shared" si="20"/>
        <v>0</v>
      </c>
      <c r="AQ18" s="161">
        <f t="shared" si="20"/>
        <v>0</v>
      </c>
      <c r="AR18" s="162">
        <f t="shared" si="20"/>
        <v>0</v>
      </c>
      <c r="AS18" s="163">
        <f t="shared" si="21"/>
        <v>0</v>
      </c>
      <c r="AT18" s="161">
        <f t="shared" si="22"/>
        <v>0</v>
      </c>
      <c r="AU18" s="161">
        <f t="shared" si="22"/>
        <v>0</v>
      </c>
      <c r="AV18" s="162">
        <f t="shared" si="22"/>
        <v>0</v>
      </c>
      <c r="AW18" s="163">
        <f t="shared" si="23"/>
        <v>0</v>
      </c>
      <c r="AX18" s="161">
        <f t="shared" si="24"/>
        <v>0</v>
      </c>
      <c r="AY18" s="161">
        <f t="shared" si="24"/>
        <v>0</v>
      </c>
      <c r="AZ18" s="162">
        <f t="shared" si="24"/>
        <v>0</v>
      </c>
      <c r="BA18" s="163">
        <f t="shared" si="25"/>
        <v>0</v>
      </c>
      <c r="BB18" s="161">
        <f t="shared" si="26"/>
        <v>0</v>
      </c>
      <c r="BC18" s="161">
        <f t="shared" si="26"/>
        <v>0</v>
      </c>
      <c r="BD18" s="162">
        <f t="shared" si="26"/>
        <v>0</v>
      </c>
      <c r="BE18" s="163">
        <f t="shared" si="27"/>
        <v>0</v>
      </c>
      <c r="BF18" s="164">
        <f t="shared" si="28"/>
        <v>0</v>
      </c>
      <c r="BG18" s="161">
        <f t="shared" si="29"/>
        <v>0</v>
      </c>
      <c r="BH18" s="161">
        <f t="shared" si="29"/>
        <v>0</v>
      </c>
      <c r="BI18" s="162">
        <f t="shared" si="29"/>
        <v>0</v>
      </c>
      <c r="BJ18" s="163">
        <f t="shared" si="30"/>
        <v>0</v>
      </c>
      <c r="BK18" s="161">
        <f t="shared" si="31"/>
        <v>0</v>
      </c>
      <c r="BL18" s="161">
        <f t="shared" si="31"/>
        <v>0</v>
      </c>
      <c r="BM18" s="162">
        <f t="shared" si="31"/>
        <v>0</v>
      </c>
      <c r="BN18" s="163">
        <f t="shared" si="32"/>
        <v>0</v>
      </c>
      <c r="BO18" s="161">
        <f t="shared" si="33"/>
        <v>0</v>
      </c>
      <c r="BP18" s="161">
        <f t="shared" si="33"/>
        <v>0</v>
      </c>
      <c r="BQ18" s="162">
        <f t="shared" si="33"/>
        <v>0</v>
      </c>
      <c r="BR18" s="163">
        <f t="shared" si="34"/>
        <v>0</v>
      </c>
      <c r="BS18" s="161">
        <f t="shared" si="35"/>
        <v>0</v>
      </c>
      <c r="BT18" s="161">
        <f t="shared" si="35"/>
        <v>0</v>
      </c>
      <c r="BU18" s="162">
        <f t="shared" si="35"/>
        <v>0</v>
      </c>
      <c r="BV18" s="163">
        <f t="shared" si="36"/>
        <v>0</v>
      </c>
      <c r="BW18" s="164">
        <f t="shared" si="37"/>
        <v>0</v>
      </c>
      <c r="BX18" s="161">
        <f t="shared" si="38"/>
        <v>0</v>
      </c>
      <c r="BY18" s="161">
        <f t="shared" si="38"/>
        <v>0</v>
      </c>
      <c r="BZ18" s="162">
        <f t="shared" si="38"/>
        <v>0</v>
      </c>
      <c r="CA18" s="163">
        <f t="shared" si="39"/>
        <v>0</v>
      </c>
      <c r="CB18" s="161">
        <f t="shared" si="40"/>
        <v>0</v>
      </c>
      <c r="CC18" s="161">
        <f t="shared" si="40"/>
        <v>0</v>
      </c>
      <c r="CD18" s="162">
        <f t="shared" si="40"/>
        <v>0</v>
      </c>
      <c r="CE18" s="163">
        <f t="shared" si="41"/>
        <v>0</v>
      </c>
      <c r="CF18" s="161">
        <f t="shared" si="42"/>
        <v>0</v>
      </c>
      <c r="CG18" s="161">
        <f t="shared" si="42"/>
        <v>0</v>
      </c>
      <c r="CH18" s="162">
        <f t="shared" si="42"/>
        <v>0</v>
      </c>
      <c r="CI18" s="163">
        <f t="shared" si="43"/>
        <v>0</v>
      </c>
      <c r="CJ18" s="161">
        <f t="shared" si="44"/>
        <v>0</v>
      </c>
      <c r="CK18" s="161">
        <f t="shared" si="44"/>
        <v>0</v>
      </c>
      <c r="CL18" s="162">
        <f t="shared" si="44"/>
        <v>0</v>
      </c>
      <c r="CM18" s="163">
        <f t="shared" si="45"/>
        <v>0</v>
      </c>
      <c r="CN18" s="164">
        <f t="shared" si="46"/>
        <v>0</v>
      </c>
      <c r="CO18" s="161">
        <f t="shared" si="47"/>
        <v>0</v>
      </c>
      <c r="CP18" s="161">
        <f t="shared" si="47"/>
        <v>0</v>
      </c>
      <c r="CQ18" s="162">
        <f t="shared" si="47"/>
        <v>0</v>
      </c>
      <c r="CR18" s="163">
        <f t="shared" si="48"/>
        <v>0</v>
      </c>
      <c r="CS18" s="161">
        <f t="shared" si="49"/>
        <v>0</v>
      </c>
      <c r="CT18" s="161">
        <f t="shared" si="49"/>
        <v>0</v>
      </c>
      <c r="CU18" s="162">
        <f t="shared" si="49"/>
        <v>0</v>
      </c>
      <c r="CV18" s="163">
        <f t="shared" si="50"/>
        <v>0</v>
      </c>
      <c r="CW18" s="161">
        <f t="shared" si="51"/>
        <v>0</v>
      </c>
      <c r="CX18" s="161">
        <f t="shared" si="51"/>
        <v>0</v>
      </c>
      <c r="CY18" s="162">
        <f t="shared" si="51"/>
        <v>0</v>
      </c>
      <c r="CZ18" s="163">
        <f t="shared" si="52"/>
        <v>0</v>
      </c>
      <c r="DA18" s="161">
        <f t="shared" si="53"/>
        <v>0</v>
      </c>
      <c r="DB18" s="161">
        <f t="shared" si="53"/>
        <v>0</v>
      </c>
      <c r="DC18" s="162">
        <f t="shared" si="53"/>
        <v>0</v>
      </c>
      <c r="DD18" s="163">
        <f t="shared" si="54"/>
        <v>0</v>
      </c>
      <c r="DE18" s="164">
        <f t="shared" si="55"/>
        <v>0</v>
      </c>
      <c r="DF18" s="165">
        <f t="shared" si="56"/>
        <v>0</v>
      </c>
      <c r="DG18" s="79">
        <f t="shared" si="57"/>
        <v>0</v>
      </c>
      <c r="DO18" s="166"/>
      <c r="DP18" s="166"/>
      <c r="DQ18" s="166"/>
      <c r="DR18" s="166"/>
      <c r="DS18" s="166"/>
      <c r="DT18" s="166"/>
      <c r="DU18" s="166"/>
      <c r="DV18" s="166"/>
      <c r="DW18" s="166"/>
      <c r="DX18" s="166"/>
      <c r="DY18" s="166"/>
      <c r="DZ18" s="166"/>
      <c r="EA18" s="166"/>
      <c r="EB18" s="166"/>
      <c r="EC18" s="166"/>
      <c r="ED18" s="166"/>
      <c r="EE18" s="166"/>
      <c r="EF18" s="166"/>
      <c r="EG18" s="166"/>
      <c r="EH18" s="166"/>
      <c r="EI18" s="166"/>
      <c r="EJ18" s="166"/>
      <c r="EK18" s="166"/>
      <c r="EL18" s="166"/>
      <c r="EM18" s="166"/>
      <c r="EN18" s="166"/>
      <c r="EO18" s="166"/>
      <c r="EP18" s="166"/>
      <c r="EQ18" s="166"/>
      <c r="ER18" s="166"/>
      <c r="ES18" s="166"/>
      <c r="ET18" s="166"/>
      <c r="EU18" s="166"/>
      <c r="EV18" s="166"/>
      <c r="EW18" s="166"/>
      <c r="EX18" s="166"/>
      <c r="EY18" s="166"/>
      <c r="EZ18" s="166"/>
      <c r="FA18" s="166"/>
      <c r="FB18" s="166"/>
      <c r="FC18" s="166"/>
      <c r="FD18" s="166"/>
      <c r="FE18" s="166"/>
      <c r="FF18" s="166"/>
      <c r="FG18" s="166"/>
    </row>
    <row r="19" spans="1:164" hidden="1" outlineLevel="1">
      <c r="A19" s="570"/>
      <c r="B19" s="95" t="s">
        <v>36</v>
      </c>
      <c r="C19" s="160">
        <f t="shared" si="2"/>
        <v>0</v>
      </c>
      <c r="D19" s="160">
        <f t="shared" si="2"/>
        <v>0</v>
      </c>
      <c r="E19" s="160">
        <f t="shared" si="2"/>
        <v>0</v>
      </c>
      <c r="F19" s="160">
        <f t="shared" si="2"/>
        <v>0</v>
      </c>
      <c r="G19" s="160">
        <f t="shared" si="2"/>
        <v>0</v>
      </c>
      <c r="H19" s="161">
        <f t="shared" si="2"/>
        <v>0</v>
      </c>
      <c r="I19" s="161">
        <f t="shared" si="2"/>
        <v>0</v>
      </c>
      <c r="J19" s="162">
        <f t="shared" si="2"/>
        <v>0</v>
      </c>
      <c r="K19" s="163">
        <f t="shared" si="3"/>
        <v>0</v>
      </c>
      <c r="L19" s="161">
        <f t="shared" si="4"/>
        <v>0</v>
      </c>
      <c r="M19" s="161">
        <f t="shared" si="4"/>
        <v>0</v>
      </c>
      <c r="N19" s="162">
        <f t="shared" si="4"/>
        <v>0</v>
      </c>
      <c r="O19" s="163">
        <f t="shared" si="5"/>
        <v>0</v>
      </c>
      <c r="P19" s="161">
        <f t="shared" si="6"/>
        <v>0</v>
      </c>
      <c r="Q19" s="161">
        <f t="shared" si="6"/>
        <v>0</v>
      </c>
      <c r="R19" s="162">
        <f t="shared" si="6"/>
        <v>0</v>
      </c>
      <c r="S19" s="163">
        <f t="shared" si="7"/>
        <v>0</v>
      </c>
      <c r="T19" s="161">
        <f t="shared" si="8"/>
        <v>0</v>
      </c>
      <c r="U19" s="161">
        <f t="shared" si="8"/>
        <v>0</v>
      </c>
      <c r="V19" s="162">
        <f t="shared" si="8"/>
        <v>0</v>
      </c>
      <c r="W19" s="163">
        <f t="shared" si="9"/>
        <v>0</v>
      </c>
      <c r="X19" s="164">
        <f t="shared" si="10"/>
        <v>0</v>
      </c>
      <c r="Y19" s="161">
        <f t="shared" si="11"/>
        <v>0</v>
      </c>
      <c r="Z19" s="161">
        <f t="shared" si="11"/>
        <v>0</v>
      </c>
      <c r="AA19" s="162">
        <f t="shared" si="11"/>
        <v>0</v>
      </c>
      <c r="AB19" s="163">
        <f t="shared" si="12"/>
        <v>0</v>
      </c>
      <c r="AC19" s="161">
        <f t="shared" si="13"/>
        <v>0</v>
      </c>
      <c r="AD19" s="161">
        <f t="shared" si="13"/>
        <v>0</v>
      </c>
      <c r="AE19" s="162">
        <f t="shared" si="13"/>
        <v>0</v>
      </c>
      <c r="AF19" s="163">
        <f t="shared" si="14"/>
        <v>0</v>
      </c>
      <c r="AG19" s="161">
        <f t="shared" si="15"/>
        <v>0</v>
      </c>
      <c r="AH19" s="161">
        <f t="shared" si="15"/>
        <v>0</v>
      </c>
      <c r="AI19" s="162">
        <f t="shared" si="15"/>
        <v>0</v>
      </c>
      <c r="AJ19" s="163">
        <f t="shared" si="16"/>
        <v>0</v>
      </c>
      <c r="AK19" s="161">
        <f t="shared" si="17"/>
        <v>0</v>
      </c>
      <c r="AL19" s="161">
        <f t="shared" si="17"/>
        <v>0</v>
      </c>
      <c r="AM19" s="162">
        <f t="shared" si="17"/>
        <v>0</v>
      </c>
      <c r="AN19" s="163">
        <f t="shared" si="18"/>
        <v>0</v>
      </c>
      <c r="AO19" s="164">
        <f t="shared" si="19"/>
        <v>0</v>
      </c>
      <c r="AP19" s="161">
        <f t="shared" si="20"/>
        <v>0</v>
      </c>
      <c r="AQ19" s="161">
        <f t="shared" si="20"/>
        <v>0</v>
      </c>
      <c r="AR19" s="162">
        <f t="shared" si="20"/>
        <v>0</v>
      </c>
      <c r="AS19" s="163">
        <f t="shared" si="21"/>
        <v>0</v>
      </c>
      <c r="AT19" s="161">
        <f t="shared" si="22"/>
        <v>0</v>
      </c>
      <c r="AU19" s="161">
        <f t="shared" si="22"/>
        <v>0</v>
      </c>
      <c r="AV19" s="162">
        <f t="shared" si="22"/>
        <v>0</v>
      </c>
      <c r="AW19" s="163">
        <f t="shared" si="23"/>
        <v>0</v>
      </c>
      <c r="AX19" s="161">
        <f t="shared" si="24"/>
        <v>0</v>
      </c>
      <c r="AY19" s="161">
        <f t="shared" si="24"/>
        <v>0</v>
      </c>
      <c r="AZ19" s="162">
        <f t="shared" si="24"/>
        <v>0</v>
      </c>
      <c r="BA19" s="163">
        <f t="shared" si="25"/>
        <v>0</v>
      </c>
      <c r="BB19" s="161">
        <f t="shared" si="26"/>
        <v>0</v>
      </c>
      <c r="BC19" s="161">
        <f t="shared" si="26"/>
        <v>0</v>
      </c>
      <c r="BD19" s="162">
        <f t="shared" si="26"/>
        <v>0</v>
      </c>
      <c r="BE19" s="163">
        <f t="shared" si="27"/>
        <v>0</v>
      </c>
      <c r="BF19" s="164">
        <f t="shared" si="28"/>
        <v>0</v>
      </c>
      <c r="BG19" s="161">
        <f t="shared" si="29"/>
        <v>0</v>
      </c>
      <c r="BH19" s="161">
        <f t="shared" si="29"/>
        <v>0</v>
      </c>
      <c r="BI19" s="162">
        <f t="shared" si="29"/>
        <v>0</v>
      </c>
      <c r="BJ19" s="163">
        <f t="shared" si="30"/>
        <v>0</v>
      </c>
      <c r="BK19" s="161">
        <f t="shared" si="31"/>
        <v>0</v>
      </c>
      <c r="BL19" s="161">
        <f t="shared" si="31"/>
        <v>0</v>
      </c>
      <c r="BM19" s="162">
        <f t="shared" si="31"/>
        <v>0</v>
      </c>
      <c r="BN19" s="163">
        <f t="shared" si="32"/>
        <v>0</v>
      </c>
      <c r="BO19" s="161">
        <f t="shared" si="33"/>
        <v>0</v>
      </c>
      <c r="BP19" s="161">
        <f t="shared" si="33"/>
        <v>0</v>
      </c>
      <c r="BQ19" s="162">
        <f t="shared" si="33"/>
        <v>0</v>
      </c>
      <c r="BR19" s="163">
        <f t="shared" si="34"/>
        <v>0</v>
      </c>
      <c r="BS19" s="161">
        <f t="shared" si="35"/>
        <v>0</v>
      </c>
      <c r="BT19" s="161">
        <f t="shared" si="35"/>
        <v>0</v>
      </c>
      <c r="BU19" s="162">
        <f t="shared" si="35"/>
        <v>0</v>
      </c>
      <c r="BV19" s="163">
        <f t="shared" si="36"/>
        <v>0</v>
      </c>
      <c r="BW19" s="164">
        <f t="shared" si="37"/>
        <v>0</v>
      </c>
      <c r="BX19" s="161">
        <f t="shared" si="38"/>
        <v>0</v>
      </c>
      <c r="BY19" s="161">
        <f t="shared" si="38"/>
        <v>0</v>
      </c>
      <c r="BZ19" s="162">
        <f t="shared" si="38"/>
        <v>0</v>
      </c>
      <c r="CA19" s="163">
        <f t="shared" si="39"/>
        <v>0</v>
      </c>
      <c r="CB19" s="161">
        <f t="shared" si="40"/>
        <v>0</v>
      </c>
      <c r="CC19" s="161">
        <f t="shared" si="40"/>
        <v>0</v>
      </c>
      <c r="CD19" s="162">
        <f t="shared" si="40"/>
        <v>0</v>
      </c>
      <c r="CE19" s="163">
        <f t="shared" si="41"/>
        <v>0</v>
      </c>
      <c r="CF19" s="161">
        <f t="shared" si="42"/>
        <v>0</v>
      </c>
      <c r="CG19" s="161">
        <f t="shared" si="42"/>
        <v>0</v>
      </c>
      <c r="CH19" s="162">
        <f t="shared" si="42"/>
        <v>0</v>
      </c>
      <c r="CI19" s="163">
        <f t="shared" si="43"/>
        <v>0</v>
      </c>
      <c r="CJ19" s="161">
        <f t="shared" si="44"/>
        <v>0</v>
      </c>
      <c r="CK19" s="161">
        <f t="shared" si="44"/>
        <v>0</v>
      </c>
      <c r="CL19" s="162">
        <f t="shared" si="44"/>
        <v>0</v>
      </c>
      <c r="CM19" s="163">
        <f t="shared" si="45"/>
        <v>0</v>
      </c>
      <c r="CN19" s="164">
        <f t="shared" si="46"/>
        <v>0</v>
      </c>
      <c r="CO19" s="161">
        <f t="shared" si="47"/>
        <v>0</v>
      </c>
      <c r="CP19" s="161">
        <f t="shared" si="47"/>
        <v>0</v>
      </c>
      <c r="CQ19" s="162">
        <f t="shared" si="47"/>
        <v>0</v>
      </c>
      <c r="CR19" s="163">
        <f t="shared" si="48"/>
        <v>0</v>
      </c>
      <c r="CS19" s="161">
        <f t="shared" si="49"/>
        <v>0</v>
      </c>
      <c r="CT19" s="161">
        <f t="shared" si="49"/>
        <v>0</v>
      </c>
      <c r="CU19" s="162">
        <f t="shared" si="49"/>
        <v>0</v>
      </c>
      <c r="CV19" s="163">
        <f t="shared" si="50"/>
        <v>0</v>
      </c>
      <c r="CW19" s="161">
        <f t="shared" si="51"/>
        <v>0</v>
      </c>
      <c r="CX19" s="161">
        <f t="shared" si="51"/>
        <v>0</v>
      </c>
      <c r="CY19" s="162">
        <f t="shared" si="51"/>
        <v>0</v>
      </c>
      <c r="CZ19" s="163">
        <f t="shared" si="52"/>
        <v>0</v>
      </c>
      <c r="DA19" s="161">
        <f t="shared" si="53"/>
        <v>0</v>
      </c>
      <c r="DB19" s="161">
        <f t="shared" si="53"/>
        <v>0</v>
      </c>
      <c r="DC19" s="162">
        <f t="shared" si="53"/>
        <v>0</v>
      </c>
      <c r="DD19" s="163">
        <f t="shared" si="54"/>
        <v>0</v>
      </c>
      <c r="DE19" s="164">
        <f t="shared" si="55"/>
        <v>0</v>
      </c>
      <c r="DF19" s="165">
        <f t="shared" si="56"/>
        <v>0</v>
      </c>
      <c r="DG19" s="79">
        <f t="shared" si="57"/>
        <v>0</v>
      </c>
      <c r="DO19" s="166"/>
      <c r="DP19" s="166"/>
      <c r="DQ19" s="166"/>
      <c r="DR19" s="166"/>
      <c r="DS19" s="166"/>
      <c r="DT19" s="166"/>
      <c r="DU19" s="166"/>
      <c r="DV19" s="166"/>
      <c r="DW19" s="166"/>
      <c r="DX19" s="166"/>
      <c r="DY19" s="166"/>
      <c r="DZ19" s="166"/>
      <c r="EA19" s="166"/>
      <c r="EB19" s="166"/>
      <c r="EC19" s="166"/>
      <c r="ED19" s="166"/>
      <c r="EE19" s="166"/>
      <c r="EF19" s="166"/>
      <c r="EG19" s="166"/>
      <c r="EH19" s="166"/>
      <c r="EI19" s="166"/>
      <c r="EJ19" s="166"/>
      <c r="EK19" s="166"/>
      <c r="EL19" s="166"/>
      <c r="EM19" s="166"/>
      <c r="EN19" s="166"/>
      <c r="EO19" s="166"/>
      <c r="EP19" s="166"/>
      <c r="EQ19" s="166"/>
      <c r="ER19" s="166"/>
      <c r="ES19" s="166"/>
      <c r="ET19" s="166"/>
      <c r="EU19" s="166"/>
      <c r="EV19" s="166"/>
      <c r="EW19" s="166"/>
      <c r="EX19" s="166"/>
      <c r="EY19" s="166"/>
      <c r="EZ19" s="166"/>
      <c r="FA19" s="166"/>
      <c r="FB19" s="166"/>
      <c r="FC19" s="166"/>
      <c r="FD19" s="166"/>
      <c r="FE19" s="166"/>
      <c r="FF19" s="166"/>
      <c r="FG19" s="166"/>
    </row>
    <row r="20" spans="1:164" hidden="1" outlineLevel="1">
      <c r="A20" s="570"/>
      <c r="B20" s="95" t="s">
        <v>105</v>
      </c>
      <c r="C20" s="160">
        <f t="shared" si="2"/>
        <v>0</v>
      </c>
      <c r="D20" s="160">
        <f t="shared" si="2"/>
        <v>0</v>
      </c>
      <c r="E20" s="160">
        <f t="shared" si="2"/>
        <v>0</v>
      </c>
      <c r="F20" s="160">
        <f t="shared" si="2"/>
        <v>0</v>
      </c>
      <c r="G20" s="160">
        <f t="shared" si="2"/>
        <v>0</v>
      </c>
      <c r="H20" s="161">
        <f t="shared" si="2"/>
        <v>0</v>
      </c>
      <c r="I20" s="161">
        <f t="shared" si="2"/>
        <v>0</v>
      </c>
      <c r="J20" s="162">
        <f t="shared" si="2"/>
        <v>0</v>
      </c>
      <c r="K20" s="163">
        <f t="shared" si="3"/>
        <v>0</v>
      </c>
      <c r="L20" s="161">
        <f t="shared" si="4"/>
        <v>0</v>
      </c>
      <c r="M20" s="161">
        <f t="shared" si="4"/>
        <v>0</v>
      </c>
      <c r="N20" s="162">
        <f t="shared" si="4"/>
        <v>0</v>
      </c>
      <c r="O20" s="163">
        <f t="shared" si="5"/>
        <v>0</v>
      </c>
      <c r="P20" s="161">
        <f t="shared" si="6"/>
        <v>0</v>
      </c>
      <c r="Q20" s="161">
        <f t="shared" si="6"/>
        <v>0</v>
      </c>
      <c r="R20" s="162">
        <f t="shared" si="6"/>
        <v>0</v>
      </c>
      <c r="S20" s="163">
        <f t="shared" si="7"/>
        <v>0</v>
      </c>
      <c r="T20" s="161">
        <f t="shared" si="8"/>
        <v>0</v>
      </c>
      <c r="U20" s="161">
        <f t="shared" si="8"/>
        <v>0</v>
      </c>
      <c r="V20" s="162">
        <f t="shared" si="8"/>
        <v>0</v>
      </c>
      <c r="W20" s="163">
        <f t="shared" si="9"/>
        <v>0</v>
      </c>
      <c r="X20" s="164">
        <f t="shared" si="10"/>
        <v>0</v>
      </c>
      <c r="Y20" s="161">
        <f t="shared" si="11"/>
        <v>0</v>
      </c>
      <c r="Z20" s="161">
        <f t="shared" si="11"/>
        <v>0</v>
      </c>
      <c r="AA20" s="162">
        <f t="shared" si="11"/>
        <v>0</v>
      </c>
      <c r="AB20" s="163">
        <f t="shared" si="12"/>
        <v>0</v>
      </c>
      <c r="AC20" s="161">
        <f t="shared" si="13"/>
        <v>0</v>
      </c>
      <c r="AD20" s="161">
        <f t="shared" si="13"/>
        <v>0</v>
      </c>
      <c r="AE20" s="162">
        <f t="shared" si="13"/>
        <v>0</v>
      </c>
      <c r="AF20" s="163">
        <f t="shared" si="14"/>
        <v>0</v>
      </c>
      <c r="AG20" s="161">
        <f t="shared" si="15"/>
        <v>0</v>
      </c>
      <c r="AH20" s="161">
        <f t="shared" si="15"/>
        <v>0</v>
      </c>
      <c r="AI20" s="162">
        <f t="shared" si="15"/>
        <v>0</v>
      </c>
      <c r="AJ20" s="163">
        <f t="shared" si="16"/>
        <v>0</v>
      </c>
      <c r="AK20" s="161">
        <f t="shared" si="17"/>
        <v>0</v>
      </c>
      <c r="AL20" s="161">
        <f t="shared" si="17"/>
        <v>0</v>
      </c>
      <c r="AM20" s="162">
        <f t="shared" si="17"/>
        <v>0</v>
      </c>
      <c r="AN20" s="163">
        <f t="shared" si="18"/>
        <v>0</v>
      </c>
      <c r="AO20" s="164">
        <f t="shared" si="19"/>
        <v>0</v>
      </c>
      <c r="AP20" s="161">
        <f t="shared" si="20"/>
        <v>0</v>
      </c>
      <c r="AQ20" s="161">
        <f t="shared" si="20"/>
        <v>0</v>
      </c>
      <c r="AR20" s="162">
        <f t="shared" si="20"/>
        <v>0</v>
      </c>
      <c r="AS20" s="163">
        <f t="shared" si="21"/>
        <v>0</v>
      </c>
      <c r="AT20" s="161">
        <f t="shared" si="22"/>
        <v>0</v>
      </c>
      <c r="AU20" s="161">
        <f t="shared" si="22"/>
        <v>0</v>
      </c>
      <c r="AV20" s="162">
        <f t="shared" si="22"/>
        <v>0</v>
      </c>
      <c r="AW20" s="163">
        <f t="shared" si="23"/>
        <v>0</v>
      </c>
      <c r="AX20" s="161">
        <f t="shared" si="24"/>
        <v>0</v>
      </c>
      <c r="AY20" s="161">
        <f t="shared" si="24"/>
        <v>0</v>
      </c>
      <c r="AZ20" s="162">
        <f t="shared" si="24"/>
        <v>0</v>
      </c>
      <c r="BA20" s="163">
        <f t="shared" si="25"/>
        <v>0</v>
      </c>
      <c r="BB20" s="161">
        <f t="shared" si="26"/>
        <v>0</v>
      </c>
      <c r="BC20" s="161">
        <f t="shared" ca="1" si="26"/>
        <v>17.064400000000003</v>
      </c>
      <c r="BD20" s="162">
        <f t="shared" ca="1" si="26"/>
        <v>17.064400000000003</v>
      </c>
      <c r="BE20" s="163">
        <f t="shared" ca="1" si="27"/>
        <v>34.128800000000005</v>
      </c>
      <c r="BF20" s="164">
        <f t="shared" ca="1" si="28"/>
        <v>34.128800000000005</v>
      </c>
      <c r="BG20" s="161">
        <f t="shared" ca="1" si="29"/>
        <v>17.064400000000003</v>
      </c>
      <c r="BH20" s="161">
        <f t="shared" ca="1" si="29"/>
        <v>12.9056</v>
      </c>
      <c r="BI20" s="162">
        <f t="shared" ca="1" si="29"/>
        <v>12.9056</v>
      </c>
      <c r="BJ20" s="163">
        <f t="shared" ca="1" si="30"/>
        <v>42.875600000000006</v>
      </c>
      <c r="BK20" s="161">
        <f t="shared" ca="1" si="31"/>
        <v>12.9056</v>
      </c>
      <c r="BL20" s="161">
        <f t="shared" si="31"/>
        <v>0</v>
      </c>
      <c r="BM20" s="162">
        <f t="shared" si="31"/>
        <v>0</v>
      </c>
      <c r="BN20" s="163">
        <f t="shared" ca="1" si="32"/>
        <v>12.9056</v>
      </c>
      <c r="BO20" s="161">
        <f t="shared" si="33"/>
        <v>0</v>
      </c>
      <c r="BP20" s="161">
        <f t="shared" si="33"/>
        <v>0</v>
      </c>
      <c r="BQ20" s="162">
        <f t="shared" si="33"/>
        <v>0</v>
      </c>
      <c r="BR20" s="163">
        <f t="shared" si="34"/>
        <v>0</v>
      </c>
      <c r="BS20" s="161">
        <f t="shared" si="35"/>
        <v>0</v>
      </c>
      <c r="BT20" s="161">
        <f t="shared" si="35"/>
        <v>0</v>
      </c>
      <c r="BU20" s="162">
        <f t="shared" si="35"/>
        <v>0</v>
      </c>
      <c r="BV20" s="163">
        <f t="shared" si="36"/>
        <v>0</v>
      </c>
      <c r="BW20" s="164">
        <f t="shared" ca="1" si="37"/>
        <v>55.781200000000005</v>
      </c>
      <c r="BX20" s="161">
        <f t="shared" si="38"/>
        <v>0</v>
      </c>
      <c r="BY20" s="161">
        <f t="shared" si="38"/>
        <v>0</v>
      </c>
      <c r="BZ20" s="162">
        <f t="shared" si="38"/>
        <v>0</v>
      </c>
      <c r="CA20" s="163">
        <f t="shared" si="39"/>
        <v>0</v>
      </c>
      <c r="CB20" s="161">
        <f t="shared" si="40"/>
        <v>0</v>
      </c>
      <c r="CC20" s="161">
        <f t="shared" si="40"/>
        <v>0</v>
      </c>
      <c r="CD20" s="162">
        <f t="shared" si="40"/>
        <v>0</v>
      </c>
      <c r="CE20" s="163">
        <f t="shared" si="41"/>
        <v>0</v>
      </c>
      <c r="CF20" s="161">
        <f t="shared" si="42"/>
        <v>0</v>
      </c>
      <c r="CG20" s="161">
        <f t="shared" si="42"/>
        <v>0</v>
      </c>
      <c r="CH20" s="162">
        <f t="shared" si="42"/>
        <v>0</v>
      </c>
      <c r="CI20" s="163">
        <f t="shared" si="43"/>
        <v>0</v>
      </c>
      <c r="CJ20" s="161">
        <f t="shared" si="44"/>
        <v>0</v>
      </c>
      <c r="CK20" s="161">
        <f t="shared" si="44"/>
        <v>0</v>
      </c>
      <c r="CL20" s="162">
        <f t="shared" si="44"/>
        <v>0</v>
      </c>
      <c r="CM20" s="163">
        <f t="shared" si="45"/>
        <v>0</v>
      </c>
      <c r="CN20" s="164">
        <f t="shared" si="46"/>
        <v>0</v>
      </c>
      <c r="CO20" s="161">
        <f t="shared" si="47"/>
        <v>0</v>
      </c>
      <c r="CP20" s="161">
        <f t="shared" si="47"/>
        <v>0</v>
      </c>
      <c r="CQ20" s="162">
        <f t="shared" si="47"/>
        <v>0</v>
      </c>
      <c r="CR20" s="163">
        <f t="shared" si="48"/>
        <v>0</v>
      </c>
      <c r="CS20" s="161">
        <f t="shared" si="49"/>
        <v>0</v>
      </c>
      <c r="CT20" s="161">
        <f t="shared" si="49"/>
        <v>0</v>
      </c>
      <c r="CU20" s="162">
        <f t="shared" si="49"/>
        <v>0</v>
      </c>
      <c r="CV20" s="163">
        <f t="shared" si="50"/>
        <v>0</v>
      </c>
      <c r="CW20" s="161">
        <f t="shared" si="51"/>
        <v>0</v>
      </c>
      <c r="CX20" s="161">
        <f t="shared" si="51"/>
        <v>0</v>
      </c>
      <c r="CY20" s="162">
        <f t="shared" si="51"/>
        <v>0</v>
      </c>
      <c r="CZ20" s="163">
        <f t="shared" si="52"/>
        <v>0</v>
      </c>
      <c r="DA20" s="161">
        <f t="shared" si="53"/>
        <v>0</v>
      </c>
      <c r="DB20" s="161">
        <f t="shared" si="53"/>
        <v>0</v>
      </c>
      <c r="DC20" s="162">
        <f t="shared" si="53"/>
        <v>0</v>
      </c>
      <c r="DD20" s="163">
        <f t="shared" si="54"/>
        <v>0</v>
      </c>
      <c r="DE20" s="164">
        <f t="shared" si="55"/>
        <v>0</v>
      </c>
      <c r="DF20" s="165">
        <f t="shared" ca="1" si="56"/>
        <v>89.910000000000011</v>
      </c>
      <c r="DG20" s="79">
        <f t="shared" ca="1" si="57"/>
        <v>-7.1054273576010019E-15</v>
      </c>
      <c r="DO20" s="166"/>
      <c r="DP20" s="166"/>
      <c r="DQ20" s="166"/>
      <c r="DR20" s="166"/>
      <c r="DS20" s="166"/>
      <c r="DT20" s="166"/>
      <c r="DU20" s="166"/>
      <c r="DV20" s="166"/>
      <c r="DW20" s="166"/>
      <c r="DX20" s="166"/>
      <c r="DY20" s="166"/>
      <c r="DZ20" s="166"/>
      <c r="EA20" s="166"/>
      <c r="EB20" s="166"/>
      <c r="EC20" s="166"/>
      <c r="ED20" s="166"/>
      <c r="EE20" s="166"/>
      <c r="EF20" s="166"/>
      <c r="EG20" s="166"/>
      <c r="EH20" s="166"/>
      <c r="EI20" s="166"/>
      <c r="EJ20" s="166"/>
      <c r="EK20" s="166"/>
      <c r="EL20" s="166"/>
      <c r="EM20" s="166"/>
      <c r="EN20" s="166"/>
      <c r="EO20" s="166"/>
      <c r="EP20" s="166"/>
      <c r="EQ20" s="166"/>
      <c r="ER20" s="166"/>
      <c r="ES20" s="166"/>
      <c r="ET20" s="166"/>
      <c r="EU20" s="166"/>
      <c r="EV20" s="166"/>
      <c r="EW20" s="166"/>
      <c r="EX20" s="166">
        <f>'T4 MyHealtheVet Act-Out'!B24</f>
        <v>0</v>
      </c>
      <c r="EY20" s="166">
        <f ca="1">'T4 MyHealtheVet Act-Out'!C24</f>
        <v>17064.400000000001</v>
      </c>
      <c r="EZ20" s="166">
        <f ca="1">'T4 MyHealtheVet Act-Out'!D24</f>
        <v>17064.400000000001</v>
      </c>
      <c r="FA20" s="166">
        <f ca="1">'T4 MyHealtheVet Act-Out'!E24</f>
        <v>17064.400000000001</v>
      </c>
      <c r="FB20" s="166">
        <f ca="1">'T4 MyHealtheVet Act-Out'!F24</f>
        <v>12905.6</v>
      </c>
      <c r="FC20" s="166">
        <f ca="1">'T4 MyHealtheVet Act-Out'!G24</f>
        <v>12905.6</v>
      </c>
      <c r="FD20" s="166">
        <f ca="1">'T4 MyHealtheVet Act-Out'!H24</f>
        <v>12905.6</v>
      </c>
      <c r="FE20" s="166">
        <f>'T4 MyHealtheVet Act-Out'!I24</f>
        <v>0</v>
      </c>
      <c r="FF20" s="166">
        <f>'T4 MyHealtheVet Act-Out'!J24</f>
        <v>0</v>
      </c>
      <c r="FG20" s="166">
        <f>'T4 MyHealtheVet Act-Out'!K24</f>
        <v>0</v>
      </c>
      <c r="FH20" s="166">
        <f>'T4 MyHealtheVet Act-Out'!L24</f>
        <v>0</v>
      </c>
    </row>
    <row r="21" spans="1:164" hidden="1" outlineLevel="1">
      <c r="A21" s="570"/>
      <c r="B21" s="95" t="s">
        <v>38</v>
      </c>
      <c r="C21" s="160">
        <f t="shared" si="2"/>
        <v>0</v>
      </c>
      <c r="D21" s="160">
        <f t="shared" si="2"/>
        <v>0</v>
      </c>
      <c r="E21" s="160">
        <f t="shared" si="2"/>
        <v>0</v>
      </c>
      <c r="F21" s="160">
        <f t="shared" si="2"/>
        <v>0</v>
      </c>
      <c r="G21" s="160">
        <f t="shared" si="2"/>
        <v>0</v>
      </c>
      <c r="H21" s="161">
        <f t="shared" si="2"/>
        <v>0</v>
      </c>
      <c r="I21" s="161">
        <f t="shared" si="2"/>
        <v>0</v>
      </c>
      <c r="J21" s="162">
        <f t="shared" si="2"/>
        <v>0</v>
      </c>
      <c r="K21" s="163">
        <f t="shared" si="3"/>
        <v>0</v>
      </c>
      <c r="L21" s="161">
        <f t="shared" si="4"/>
        <v>0</v>
      </c>
      <c r="M21" s="161">
        <f t="shared" si="4"/>
        <v>0</v>
      </c>
      <c r="N21" s="162">
        <f t="shared" si="4"/>
        <v>0</v>
      </c>
      <c r="O21" s="163">
        <f t="shared" si="5"/>
        <v>0</v>
      </c>
      <c r="P21" s="161">
        <f t="shared" si="6"/>
        <v>0</v>
      </c>
      <c r="Q21" s="161">
        <f t="shared" si="6"/>
        <v>0</v>
      </c>
      <c r="R21" s="162">
        <f t="shared" si="6"/>
        <v>0</v>
      </c>
      <c r="S21" s="163">
        <f t="shared" si="7"/>
        <v>0</v>
      </c>
      <c r="T21" s="161">
        <f t="shared" si="8"/>
        <v>0</v>
      </c>
      <c r="U21" s="161">
        <f t="shared" si="8"/>
        <v>0</v>
      </c>
      <c r="V21" s="162">
        <f t="shared" si="8"/>
        <v>0</v>
      </c>
      <c r="W21" s="163">
        <f t="shared" si="9"/>
        <v>0</v>
      </c>
      <c r="X21" s="164">
        <f t="shared" si="10"/>
        <v>0</v>
      </c>
      <c r="Y21" s="161">
        <f t="shared" si="11"/>
        <v>0</v>
      </c>
      <c r="Z21" s="161">
        <f t="shared" si="11"/>
        <v>0</v>
      </c>
      <c r="AA21" s="162">
        <f t="shared" si="11"/>
        <v>0</v>
      </c>
      <c r="AB21" s="163">
        <f t="shared" si="12"/>
        <v>0</v>
      </c>
      <c r="AC21" s="161">
        <f t="shared" si="13"/>
        <v>0</v>
      </c>
      <c r="AD21" s="161">
        <f t="shared" si="13"/>
        <v>0</v>
      </c>
      <c r="AE21" s="162">
        <f t="shared" si="13"/>
        <v>0</v>
      </c>
      <c r="AF21" s="163">
        <f t="shared" si="14"/>
        <v>0</v>
      </c>
      <c r="AG21" s="161">
        <f t="shared" si="15"/>
        <v>0</v>
      </c>
      <c r="AH21" s="161">
        <f t="shared" si="15"/>
        <v>0</v>
      </c>
      <c r="AI21" s="162">
        <f t="shared" si="15"/>
        <v>0</v>
      </c>
      <c r="AJ21" s="163">
        <f t="shared" si="16"/>
        <v>0</v>
      </c>
      <c r="AK21" s="161">
        <f t="shared" si="17"/>
        <v>0</v>
      </c>
      <c r="AL21" s="161">
        <f t="shared" si="17"/>
        <v>0</v>
      </c>
      <c r="AM21" s="162">
        <f t="shared" si="17"/>
        <v>0</v>
      </c>
      <c r="AN21" s="163">
        <f t="shared" si="18"/>
        <v>0</v>
      </c>
      <c r="AO21" s="164">
        <f t="shared" si="19"/>
        <v>0</v>
      </c>
      <c r="AP21" s="161">
        <f t="shared" si="20"/>
        <v>0</v>
      </c>
      <c r="AQ21" s="161">
        <f t="shared" si="20"/>
        <v>0</v>
      </c>
      <c r="AR21" s="162">
        <f t="shared" si="20"/>
        <v>0</v>
      </c>
      <c r="AS21" s="163">
        <f t="shared" si="21"/>
        <v>0</v>
      </c>
      <c r="AT21" s="161">
        <f t="shared" si="22"/>
        <v>0</v>
      </c>
      <c r="AU21" s="161">
        <f t="shared" si="22"/>
        <v>0</v>
      </c>
      <c r="AV21" s="162">
        <f t="shared" si="22"/>
        <v>0</v>
      </c>
      <c r="AW21" s="163">
        <f t="shared" si="23"/>
        <v>0</v>
      </c>
      <c r="AX21" s="161">
        <f t="shared" si="24"/>
        <v>0</v>
      </c>
      <c r="AY21" s="161">
        <f t="shared" si="24"/>
        <v>0</v>
      </c>
      <c r="AZ21" s="162">
        <f t="shared" si="24"/>
        <v>0</v>
      </c>
      <c r="BA21" s="163">
        <f t="shared" si="25"/>
        <v>0</v>
      </c>
      <c r="BB21" s="161">
        <f t="shared" si="26"/>
        <v>0</v>
      </c>
      <c r="BC21" s="161">
        <f t="shared" ca="1" si="26"/>
        <v>6.5424816000000011E-2</v>
      </c>
      <c r="BD21" s="162">
        <f t="shared" ca="1" si="26"/>
        <v>0.63867592365384618</v>
      </c>
      <c r="BE21" s="163">
        <f t="shared" ca="1" si="27"/>
        <v>0.70410073965384623</v>
      </c>
      <c r="BF21" s="164">
        <f t="shared" ca="1" si="28"/>
        <v>0.70410073965384623</v>
      </c>
      <c r="BG21" s="161">
        <f t="shared" ca="1" si="29"/>
        <v>0.63867592365384618</v>
      </c>
      <c r="BH21" s="161">
        <f t="shared" ca="1" si="29"/>
        <v>0.63867592365384618</v>
      </c>
      <c r="BI21" s="162">
        <f t="shared" ca="1" si="29"/>
        <v>0.50185140365384617</v>
      </c>
      <c r="BJ21" s="163">
        <f t="shared" ca="1" si="30"/>
        <v>1.7792032509615385</v>
      </c>
      <c r="BK21" s="161">
        <f t="shared" ca="1" si="31"/>
        <v>0.50185140365384617</v>
      </c>
      <c r="BL21" s="161">
        <f t="shared" ca="1" si="31"/>
        <v>0.50185140365384617</v>
      </c>
      <c r="BM21" s="162">
        <f t="shared" si="31"/>
        <v>0</v>
      </c>
      <c r="BN21" s="163">
        <f t="shared" ca="1" si="32"/>
        <v>1.0037028073076923</v>
      </c>
      <c r="BO21" s="161">
        <f t="shared" si="33"/>
        <v>0</v>
      </c>
      <c r="BP21" s="161">
        <f t="shared" si="33"/>
        <v>0</v>
      </c>
      <c r="BQ21" s="162">
        <f t="shared" si="33"/>
        <v>0</v>
      </c>
      <c r="BR21" s="163">
        <f t="shared" si="34"/>
        <v>0</v>
      </c>
      <c r="BS21" s="161">
        <f t="shared" si="35"/>
        <v>0</v>
      </c>
      <c r="BT21" s="161">
        <f t="shared" si="35"/>
        <v>0</v>
      </c>
      <c r="BU21" s="162">
        <f t="shared" si="35"/>
        <v>0</v>
      </c>
      <c r="BV21" s="163">
        <f t="shared" si="36"/>
        <v>0</v>
      </c>
      <c r="BW21" s="164">
        <f t="shared" ca="1" si="37"/>
        <v>2.7829060582692309</v>
      </c>
      <c r="BX21" s="161">
        <f t="shared" si="38"/>
        <v>0</v>
      </c>
      <c r="BY21" s="161">
        <f t="shared" si="38"/>
        <v>0</v>
      </c>
      <c r="BZ21" s="162">
        <f t="shared" si="38"/>
        <v>0</v>
      </c>
      <c r="CA21" s="163">
        <f t="shared" si="39"/>
        <v>0</v>
      </c>
      <c r="CB21" s="161">
        <f t="shared" si="40"/>
        <v>0</v>
      </c>
      <c r="CC21" s="161">
        <f t="shared" si="40"/>
        <v>0</v>
      </c>
      <c r="CD21" s="162">
        <f t="shared" si="40"/>
        <v>0</v>
      </c>
      <c r="CE21" s="163">
        <f t="shared" si="41"/>
        <v>0</v>
      </c>
      <c r="CF21" s="161">
        <f t="shared" si="42"/>
        <v>0</v>
      </c>
      <c r="CG21" s="161">
        <f t="shared" si="42"/>
        <v>0</v>
      </c>
      <c r="CH21" s="162">
        <f t="shared" si="42"/>
        <v>0</v>
      </c>
      <c r="CI21" s="163">
        <f t="shared" si="43"/>
        <v>0</v>
      </c>
      <c r="CJ21" s="161">
        <f t="shared" si="44"/>
        <v>0</v>
      </c>
      <c r="CK21" s="161">
        <f t="shared" si="44"/>
        <v>0</v>
      </c>
      <c r="CL21" s="162">
        <f t="shared" si="44"/>
        <v>0</v>
      </c>
      <c r="CM21" s="163">
        <f t="shared" si="45"/>
        <v>0</v>
      </c>
      <c r="CN21" s="164">
        <f t="shared" si="46"/>
        <v>0</v>
      </c>
      <c r="CO21" s="161">
        <f t="shared" si="47"/>
        <v>0</v>
      </c>
      <c r="CP21" s="161">
        <f t="shared" si="47"/>
        <v>0</v>
      </c>
      <c r="CQ21" s="162">
        <f t="shared" si="47"/>
        <v>0</v>
      </c>
      <c r="CR21" s="163">
        <f t="shared" si="48"/>
        <v>0</v>
      </c>
      <c r="CS21" s="161">
        <f t="shared" si="49"/>
        <v>0</v>
      </c>
      <c r="CT21" s="161">
        <f t="shared" si="49"/>
        <v>0</v>
      </c>
      <c r="CU21" s="162">
        <f t="shared" si="49"/>
        <v>0</v>
      </c>
      <c r="CV21" s="163">
        <f t="shared" si="50"/>
        <v>0</v>
      </c>
      <c r="CW21" s="161">
        <f t="shared" si="51"/>
        <v>0</v>
      </c>
      <c r="CX21" s="161">
        <f t="shared" si="51"/>
        <v>0</v>
      </c>
      <c r="CY21" s="162">
        <f t="shared" si="51"/>
        <v>0</v>
      </c>
      <c r="CZ21" s="163">
        <f t="shared" si="52"/>
        <v>0</v>
      </c>
      <c r="DA21" s="161">
        <f t="shared" si="53"/>
        <v>0</v>
      </c>
      <c r="DB21" s="161">
        <f t="shared" si="53"/>
        <v>0</v>
      </c>
      <c r="DC21" s="162">
        <f t="shared" si="53"/>
        <v>0</v>
      </c>
      <c r="DD21" s="163">
        <f t="shared" si="54"/>
        <v>0</v>
      </c>
      <c r="DE21" s="164">
        <f t="shared" si="55"/>
        <v>0</v>
      </c>
      <c r="DF21" s="165">
        <f t="shared" ca="1" si="56"/>
        <v>3.487006797923077</v>
      </c>
      <c r="DG21" s="79">
        <f t="shared" ca="1" si="57"/>
        <v>-1.1102230246251565E-16</v>
      </c>
      <c r="DO21" s="166"/>
      <c r="DP21" s="166"/>
      <c r="DQ21" s="166"/>
      <c r="DR21" s="166"/>
      <c r="DS21" s="166"/>
      <c r="DT21" s="166"/>
      <c r="DU21" s="166"/>
      <c r="DV21" s="166"/>
      <c r="DW21" s="166"/>
      <c r="DX21" s="166"/>
      <c r="DY21" s="166"/>
      <c r="DZ21" s="166"/>
      <c r="EA21" s="166"/>
      <c r="EB21" s="166"/>
      <c r="EC21" s="166"/>
      <c r="ED21" s="166"/>
      <c r="EE21" s="166"/>
      <c r="EF21" s="166"/>
      <c r="EG21" s="166"/>
      <c r="EH21" s="166"/>
      <c r="EI21" s="166"/>
      <c r="EJ21" s="166"/>
      <c r="EK21" s="166"/>
      <c r="EL21" s="166"/>
      <c r="EM21" s="166"/>
      <c r="EN21" s="166"/>
      <c r="EO21" s="166"/>
      <c r="EP21" s="166"/>
      <c r="EQ21" s="166"/>
      <c r="ER21" s="166"/>
      <c r="ES21" s="166"/>
      <c r="ET21" s="166"/>
      <c r="EU21" s="166"/>
      <c r="EV21" s="166"/>
      <c r="EW21" s="166"/>
      <c r="EX21" s="166">
        <f>'T4 MyHealtheVet Act-Out'!B25</f>
        <v>0</v>
      </c>
      <c r="EY21" s="166">
        <f ca="1">'T4 MyHealtheVet Act-Out'!C25</f>
        <v>65.424816000000007</v>
      </c>
      <c r="EZ21" s="166">
        <f ca="1">'T4 MyHealtheVet Act-Out'!D25</f>
        <v>638.67592365384621</v>
      </c>
      <c r="FA21" s="166">
        <f ca="1">'T4 MyHealtheVet Act-Out'!E25</f>
        <v>638.67592365384621</v>
      </c>
      <c r="FB21" s="166">
        <f ca="1">'T4 MyHealtheVet Act-Out'!F25</f>
        <v>638.67592365384621</v>
      </c>
      <c r="FC21" s="166">
        <f ca="1">'T4 MyHealtheVet Act-Out'!G25</f>
        <v>501.85140365384615</v>
      </c>
      <c r="FD21" s="166">
        <f ca="1">'T4 MyHealtheVet Act-Out'!H25</f>
        <v>501.85140365384615</v>
      </c>
      <c r="FE21" s="166">
        <f ca="1">'T4 MyHealtheVet Act-Out'!I25</f>
        <v>501.85140365384615</v>
      </c>
      <c r="FF21" s="166">
        <f>'T4 MyHealtheVet Act-Out'!J25</f>
        <v>0</v>
      </c>
      <c r="FG21" s="166">
        <f>'T4 MyHealtheVet Act-Out'!K25</f>
        <v>0</v>
      </c>
      <c r="FH21" s="166">
        <f>'T4 MyHealtheVet Act-Out'!L25</f>
        <v>0</v>
      </c>
    </row>
    <row r="22" spans="1:164" hidden="1" outlineLevel="1">
      <c r="A22" s="570"/>
      <c r="B22" s="95" t="s">
        <v>106</v>
      </c>
      <c r="C22" s="170">
        <f t="shared" ref="C22:AH22" si="58">SUM(C15:C21)</f>
        <v>0</v>
      </c>
      <c r="D22" s="170">
        <f t="shared" si="58"/>
        <v>0</v>
      </c>
      <c r="E22" s="170">
        <f t="shared" si="58"/>
        <v>0</v>
      </c>
      <c r="F22" s="170">
        <f t="shared" si="58"/>
        <v>0</v>
      </c>
      <c r="G22" s="170">
        <f t="shared" si="58"/>
        <v>0</v>
      </c>
      <c r="H22" s="171">
        <f t="shared" si="58"/>
        <v>0</v>
      </c>
      <c r="I22" s="171">
        <f t="shared" si="58"/>
        <v>0</v>
      </c>
      <c r="J22" s="172">
        <f t="shared" si="58"/>
        <v>0</v>
      </c>
      <c r="K22" s="173">
        <f t="shared" si="58"/>
        <v>0</v>
      </c>
      <c r="L22" s="171">
        <f t="shared" si="58"/>
        <v>0</v>
      </c>
      <c r="M22" s="171">
        <f t="shared" si="58"/>
        <v>0</v>
      </c>
      <c r="N22" s="172">
        <f t="shared" si="58"/>
        <v>0</v>
      </c>
      <c r="O22" s="173">
        <f t="shared" si="58"/>
        <v>0</v>
      </c>
      <c r="P22" s="171">
        <f t="shared" si="58"/>
        <v>0</v>
      </c>
      <c r="Q22" s="171">
        <f t="shared" si="58"/>
        <v>0</v>
      </c>
      <c r="R22" s="172">
        <f t="shared" si="58"/>
        <v>0</v>
      </c>
      <c r="S22" s="173">
        <f t="shared" si="58"/>
        <v>0</v>
      </c>
      <c r="T22" s="171">
        <f t="shared" si="58"/>
        <v>0</v>
      </c>
      <c r="U22" s="171">
        <f t="shared" si="58"/>
        <v>0</v>
      </c>
      <c r="V22" s="172">
        <f t="shared" si="58"/>
        <v>0</v>
      </c>
      <c r="W22" s="173">
        <f t="shared" si="58"/>
        <v>0</v>
      </c>
      <c r="X22" s="174">
        <f t="shared" si="58"/>
        <v>0</v>
      </c>
      <c r="Y22" s="171">
        <f t="shared" si="58"/>
        <v>0</v>
      </c>
      <c r="Z22" s="171">
        <f t="shared" si="58"/>
        <v>0</v>
      </c>
      <c r="AA22" s="172">
        <f t="shared" si="58"/>
        <v>0</v>
      </c>
      <c r="AB22" s="173">
        <f t="shared" si="58"/>
        <v>0</v>
      </c>
      <c r="AC22" s="171">
        <f t="shared" si="58"/>
        <v>0</v>
      </c>
      <c r="AD22" s="171">
        <f t="shared" si="58"/>
        <v>0</v>
      </c>
      <c r="AE22" s="172">
        <f t="shared" si="58"/>
        <v>0</v>
      </c>
      <c r="AF22" s="173">
        <f t="shared" si="58"/>
        <v>0</v>
      </c>
      <c r="AG22" s="171">
        <f t="shared" si="58"/>
        <v>0</v>
      </c>
      <c r="AH22" s="171">
        <f t="shared" si="58"/>
        <v>0</v>
      </c>
      <c r="AI22" s="172">
        <f t="shared" ref="AI22:CT22" si="59">SUM(AI15:AI21)</f>
        <v>0</v>
      </c>
      <c r="AJ22" s="173">
        <f t="shared" si="59"/>
        <v>0</v>
      </c>
      <c r="AK22" s="171">
        <f t="shared" si="59"/>
        <v>0</v>
      </c>
      <c r="AL22" s="171">
        <f t="shared" si="59"/>
        <v>0</v>
      </c>
      <c r="AM22" s="172">
        <f t="shared" si="59"/>
        <v>0</v>
      </c>
      <c r="AN22" s="173">
        <f t="shared" si="59"/>
        <v>0</v>
      </c>
      <c r="AO22" s="174">
        <f t="shared" si="59"/>
        <v>0</v>
      </c>
      <c r="AP22" s="171">
        <f t="shared" si="59"/>
        <v>0</v>
      </c>
      <c r="AQ22" s="171">
        <f t="shared" si="59"/>
        <v>0</v>
      </c>
      <c r="AR22" s="172">
        <f t="shared" si="59"/>
        <v>0</v>
      </c>
      <c r="AS22" s="173">
        <f t="shared" si="59"/>
        <v>0</v>
      </c>
      <c r="AT22" s="171">
        <f t="shared" si="59"/>
        <v>0</v>
      </c>
      <c r="AU22" s="171">
        <f t="shared" si="59"/>
        <v>0</v>
      </c>
      <c r="AV22" s="172">
        <f t="shared" si="59"/>
        <v>0</v>
      </c>
      <c r="AW22" s="173">
        <f t="shared" si="59"/>
        <v>0</v>
      </c>
      <c r="AX22" s="171">
        <f t="shared" si="59"/>
        <v>0</v>
      </c>
      <c r="AY22" s="171">
        <f t="shared" si="59"/>
        <v>0</v>
      </c>
      <c r="AZ22" s="172">
        <f t="shared" si="59"/>
        <v>0</v>
      </c>
      <c r="BA22" s="173">
        <f t="shared" si="59"/>
        <v>0</v>
      </c>
      <c r="BB22" s="171">
        <f t="shared" si="59"/>
        <v>0</v>
      </c>
      <c r="BC22" s="171">
        <f t="shared" ca="1" si="59"/>
        <v>17.129824816000003</v>
      </c>
      <c r="BD22" s="172">
        <f t="shared" ca="1" si="59"/>
        <v>17.703075923653849</v>
      </c>
      <c r="BE22" s="173">
        <f t="shared" ca="1" si="59"/>
        <v>34.832900739653851</v>
      </c>
      <c r="BF22" s="174">
        <f t="shared" ca="1" si="59"/>
        <v>34.832900739653851</v>
      </c>
      <c r="BG22" s="171">
        <f t="shared" ca="1" si="59"/>
        <v>17.703075923653849</v>
      </c>
      <c r="BH22" s="171">
        <f t="shared" ca="1" si="59"/>
        <v>13.544275923653846</v>
      </c>
      <c r="BI22" s="172">
        <f t="shared" ca="1" si="59"/>
        <v>13.407451403653846</v>
      </c>
      <c r="BJ22" s="173">
        <f t="shared" ca="1" si="59"/>
        <v>44.654803250961542</v>
      </c>
      <c r="BK22" s="171">
        <f t="shared" ca="1" si="59"/>
        <v>13.407451403653846</v>
      </c>
      <c r="BL22" s="171">
        <f t="shared" ca="1" si="59"/>
        <v>0.50185140365384617</v>
      </c>
      <c r="BM22" s="172">
        <f t="shared" si="59"/>
        <v>0</v>
      </c>
      <c r="BN22" s="173">
        <f t="shared" ca="1" si="59"/>
        <v>13.909302807307693</v>
      </c>
      <c r="BO22" s="171">
        <f t="shared" si="59"/>
        <v>0</v>
      </c>
      <c r="BP22" s="171">
        <f t="shared" si="59"/>
        <v>0</v>
      </c>
      <c r="BQ22" s="172">
        <f t="shared" si="59"/>
        <v>0</v>
      </c>
      <c r="BR22" s="173">
        <f t="shared" si="59"/>
        <v>0</v>
      </c>
      <c r="BS22" s="171">
        <f t="shared" si="59"/>
        <v>0</v>
      </c>
      <c r="BT22" s="171">
        <f t="shared" si="59"/>
        <v>0</v>
      </c>
      <c r="BU22" s="172">
        <f t="shared" si="59"/>
        <v>0</v>
      </c>
      <c r="BV22" s="173">
        <f t="shared" si="59"/>
        <v>0</v>
      </c>
      <c r="BW22" s="174">
        <f t="shared" ca="1" si="59"/>
        <v>58.564106058269239</v>
      </c>
      <c r="BX22" s="171">
        <f t="shared" si="59"/>
        <v>0</v>
      </c>
      <c r="BY22" s="171">
        <f t="shared" si="59"/>
        <v>0</v>
      </c>
      <c r="BZ22" s="172">
        <f t="shared" si="59"/>
        <v>0</v>
      </c>
      <c r="CA22" s="173">
        <f t="shared" si="59"/>
        <v>0</v>
      </c>
      <c r="CB22" s="171">
        <f t="shared" si="59"/>
        <v>0</v>
      </c>
      <c r="CC22" s="171">
        <f t="shared" si="59"/>
        <v>0</v>
      </c>
      <c r="CD22" s="172">
        <f t="shared" si="59"/>
        <v>0</v>
      </c>
      <c r="CE22" s="173">
        <f t="shared" si="59"/>
        <v>0</v>
      </c>
      <c r="CF22" s="171">
        <f t="shared" si="59"/>
        <v>0</v>
      </c>
      <c r="CG22" s="171">
        <f t="shared" si="59"/>
        <v>0</v>
      </c>
      <c r="CH22" s="172">
        <f t="shared" si="59"/>
        <v>0</v>
      </c>
      <c r="CI22" s="173">
        <f t="shared" si="59"/>
        <v>0</v>
      </c>
      <c r="CJ22" s="171">
        <f t="shared" si="59"/>
        <v>0</v>
      </c>
      <c r="CK22" s="171">
        <f t="shared" si="59"/>
        <v>0</v>
      </c>
      <c r="CL22" s="172">
        <f t="shared" si="59"/>
        <v>0</v>
      </c>
      <c r="CM22" s="173">
        <f t="shared" si="59"/>
        <v>0</v>
      </c>
      <c r="CN22" s="174">
        <f t="shared" si="59"/>
        <v>0</v>
      </c>
      <c r="CO22" s="171">
        <f t="shared" si="59"/>
        <v>0</v>
      </c>
      <c r="CP22" s="171">
        <f t="shared" si="59"/>
        <v>0</v>
      </c>
      <c r="CQ22" s="172">
        <f t="shared" si="59"/>
        <v>0</v>
      </c>
      <c r="CR22" s="173">
        <f t="shared" si="59"/>
        <v>0</v>
      </c>
      <c r="CS22" s="171">
        <f t="shared" si="59"/>
        <v>0</v>
      </c>
      <c r="CT22" s="171">
        <f t="shared" si="59"/>
        <v>0</v>
      </c>
      <c r="CU22" s="172">
        <f t="shared" ref="CU22:DF22" si="60">SUM(CU15:CU21)</f>
        <v>0</v>
      </c>
      <c r="CV22" s="173">
        <f t="shared" si="60"/>
        <v>0</v>
      </c>
      <c r="CW22" s="171">
        <f t="shared" si="60"/>
        <v>0</v>
      </c>
      <c r="CX22" s="171">
        <f t="shared" si="60"/>
        <v>0</v>
      </c>
      <c r="CY22" s="172">
        <f t="shared" si="60"/>
        <v>0</v>
      </c>
      <c r="CZ22" s="173">
        <f t="shared" si="60"/>
        <v>0</v>
      </c>
      <c r="DA22" s="171">
        <f t="shared" si="60"/>
        <v>0</v>
      </c>
      <c r="DB22" s="171">
        <f t="shared" si="60"/>
        <v>0</v>
      </c>
      <c r="DC22" s="172">
        <f t="shared" si="60"/>
        <v>0</v>
      </c>
      <c r="DD22" s="173">
        <f t="shared" si="60"/>
        <v>0</v>
      </c>
      <c r="DE22" s="174">
        <f t="shared" si="60"/>
        <v>0</v>
      </c>
      <c r="DF22" s="175">
        <f t="shared" ca="1" si="60"/>
        <v>93.397006797923083</v>
      </c>
      <c r="DG22" s="79">
        <f t="shared" ca="1" si="57"/>
        <v>-7.1054273576010019E-15</v>
      </c>
    </row>
    <row r="23" spans="1:164" ht="5.95" hidden="1" customHeight="1" outlineLevel="1">
      <c r="A23" s="570"/>
      <c r="B23" s="95"/>
      <c r="C23" s="167"/>
      <c r="D23" s="167"/>
      <c r="E23" s="167"/>
      <c r="F23" s="167"/>
      <c r="G23" s="167"/>
      <c r="H23" s="168"/>
      <c r="I23" s="168"/>
      <c r="J23" s="169"/>
      <c r="K23" s="163"/>
      <c r="L23" s="168"/>
      <c r="M23" s="168"/>
      <c r="N23" s="169"/>
      <c r="O23" s="163"/>
      <c r="P23" s="168"/>
      <c r="Q23" s="168"/>
      <c r="R23" s="169"/>
      <c r="S23" s="163"/>
      <c r="T23" s="168"/>
      <c r="U23" s="168"/>
      <c r="V23" s="169"/>
      <c r="W23" s="163"/>
      <c r="X23" s="164"/>
      <c r="Y23" s="168"/>
      <c r="Z23" s="168"/>
      <c r="AA23" s="169"/>
      <c r="AB23" s="163"/>
      <c r="AC23" s="168"/>
      <c r="AD23" s="168"/>
      <c r="AE23" s="169"/>
      <c r="AF23" s="163"/>
      <c r="AG23" s="168"/>
      <c r="AH23" s="168"/>
      <c r="AI23" s="169"/>
      <c r="AJ23" s="163"/>
      <c r="AK23" s="168"/>
      <c r="AL23" s="168"/>
      <c r="AM23" s="169"/>
      <c r="AN23" s="163"/>
      <c r="AO23" s="164"/>
      <c r="AP23" s="168"/>
      <c r="AQ23" s="168"/>
      <c r="AR23" s="169"/>
      <c r="AS23" s="163"/>
      <c r="AT23" s="168"/>
      <c r="AU23" s="168"/>
      <c r="AV23" s="169"/>
      <c r="AW23" s="163"/>
      <c r="AX23" s="168"/>
      <c r="AY23" s="168"/>
      <c r="AZ23" s="169"/>
      <c r="BA23" s="163"/>
      <c r="BB23" s="168"/>
      <c r="BC23" s="168"/>
      <c r="BD23" s="169"/>
      <c r="BE23" s="163"/>
      <c r="BF23" s="164"/>
      <c r="BG23" s="168"/>
      <c r="BH23" s="168"/>
      <c r="BI23" s="169"/>
      <c r="BJ23" s="163"/>
      <c r="BK23" s="168"/>
      <c r="BL23" s="168"/>
      <c r="BM23" s="169"/>
      <c r="BN23" s="163"/>
      <c r="BO23" s="168"/>
      <c r="BP23" s="168"/>
      <c r="BQ23" s="169"/>
      <c r="BR23" s="163"/>
      <c r="BS23" s="168"/>
      <c r="BT23" s="168"/>
      <c r="BU23" s="169"/>
      <c r="BV23" s="163"/>
      <c r="BW23" s="164"/>
      <c r="BX23" s="168"/>
      <c r="BY23" s="168"/>
      <c r="BZ23" s="169"/>
      <c r="CA23" s="163"/>
      <c r="CB23" s="168"/>
      <c r="CC23" s="168"/>
      <c r="CD23" s="169"/>
      <c r="CE23" s="163"/>
      <c r="CF23" s="168"/>
      <c r="CG23" s="168"/>
      <c r="CH23" s="169"/>
      <c r="CI23" s="163"/>
      <c r="CJ23" s="168"/>
      <c r="CK23" s="168"/>
      <c r="CL23" s="169"/>
      <c r="CM23" s="163"/>
      <c r="CN23" s="164"/>
      <c r="CO23" s="168"/>
      <c r="CP23" s="168"/>
      <c r="CQ23" s="169"/>
      <c r="CR23" s="163"/>
      <c r="CS23" s="168"/>
      <c r="CT23" s="168"/>
      <c r="CU23" s="169"/>
      <c r="CV23" s="163"/>
      <c r="CW23" s="168"/>
      <c r="CX23" s="168"/>
      <c r="CY23" s="169"/>
      <c r="CZ23" s="163"/>
      <c r="DA23" s="168"/>
      <c r="DB23" s="168"/>
      <c r="DC23" s="169"/>
      <c r="DD23" s="163"/>
      <c r="DE23" s="164"/>
      <c r="DF23" s="165"/>
    </row>
    <row r="24" spans="1:164" collapsed="1">
      <c r="A24" s="570"/>
      <c r="B24" s="96" t="s">
        <v>9</v>
      </c>
      <c r="C24" s="167">
        <f t="shared" ref="C24:BN24" si="61">C22+C13</f>
        <v>0</v>
      </c>
      <c r="D24" s="167">
        <f t="shared" si="61"/>
        <v>0</v>
      </c>
      <c r="E24" s="167">
        <f t="shared" si="61"/>
        <v>0</v>
      </c>
      <c r="F24" s="167">
        <f t="shared" si="61"/>
        <v>0</v>
      </c>
      <c r="G24" s="167">
        <f t="shared" si="61"/>
        <v>0</v>
      </c>
      <c r="H24" s="168">
        <f t="shared" si="61"/>
        <v>0</v>
      </c>
      <c r="I24" s="168">
        <f t="shared" si="61"/>
        <v>0</v>
      </c>
      <c r="J24" s="169">
        <f t="shared" si="61"/>
        <v>0</v>
      </c>
      <c r="K24" s="163">
        <f t="shared" si="61"/>
        <v>0</v>
      </c>
      <c r="L24" s="168">
        <f t="shared" si="61"/>
        <v>0</v>
      </c>
      <c r="M24" s="168">
        <f t="shared" si="61"/>
        <v>0</v>
      </c>
      <c r="N24" s="169">
        <f t="shared" si="61"/>
        <v>0</v>
      </c>
      <c r="O24" s="163">
        <f t="shared" si="61"/>
        <v>0</v>
      </c>
      <c r="P24" s="168">
        <f t="shared" si="61"/>
        <v>0</v>
      </c>
      <c r="Q24" s="168">
        <f t="shared" si="61"/>
        <v>0</v>
      </c>
      <c r="R24" s="169">
        <f t="shared" si="61"/>
        <v>0</v>
      </c>
      <c r="S24" s="163">
        <f t="shared" si="61"/>
        <v>0</v>
      </c>
      <c r="T24" s="168">
        <f t="shared" si="61"/>
        <v>0</v>
      </c>
      <c r="U24" s="168">
        <f t="shared" si="61"/>
        <v>0</v>
      </c>
      <c r="V24" s="169">
        <f t="shared" si="61"/>
        <v>0</v>
      </c>
      <c r="W24" s="163">
        <f t="shared" si="61"/>
        <v>0</v>
      </c>
      <c r="X24" s="164">
        <f t="shared" si="61"/>
        <v>0</v>
      </c>
      <c r="Y24" s="168">
        <f t="shared" si="61"/>
        <v>0</v>
      </c>
      <c r="Z24" s="168">
        <f t="shared" si="61"/>
        <v>0</v>
      </c>
      <c r="AA24" s="169">
        <f t="shared" si="61"/>
        <v>0</v>
      </c>
      <c r="AB24" s="163">
        <f t="shared" si="61"/>
        <v>0</v>
      </c>
      <c r="AC24" s="168">
        <f t="shared" si="61"/>
        <v>0</v>
      </c>
      <c r="AD24" s="168">
        <f t="shared" si="61"/>
        <v>0</v>
      </c>
      <c r="AE24" s="169">
        <f t="shared" si="61"/>
        <v>0</v>
      </c>
      <c r="AF24" s="163">
        <f t="shared" si="61"/>
        <v>0</v>
      </c>
      <c r="AG24" s="168">
        <f t="shared" si="61"/>
        <v>0</v>
      </c>
      <c r="AH24" s="168">
        <f t="shared" si="61"/>
        <v>0</v>
      </c>
      <c r="AI24" s="169">
        <f t="shared" si="61"/>
        <v>0</v>
      </c>
      <c r="AJ24" s="163">
        <f t="shared" si="61"/>
        <v>0</v>
      </c>
      <c r="AK24" s="168">
        <f t="shared" si="61"/>
        <v>0</v>
      </c>
      <c r="AL24" s="168">
        <f t="shared" si="61"/>
        <v>0</v>
      </c>
      <c r="AM24" s="169">
        <f t="shared" si="61"/>
        <v>0</v>
      </c>
      <c r="AN24" s="163">
        <f t="shared" si="61"/>
        <v>0</v>
      </c>
      <c r="AO24" s="164">
        <f t="shared" si="61"/>
        <v>0</v>
      </c>
      <c r="AP24" s="168">
        <f t="shared" si="61"/>
        <v>0</v>
      </c>
      <c r="AQ24" s="168">
        <f t="shared" si="61"/>
        <v>0</v>
      </c>
      <c r="AR24" s="169">
        <f t="shared" si="61"/>
        <v>0</v>
      </c>
      <c r="AS24" s="163">
        <f t="shared" si="61"/>
        <v>0</v>
      </c>
      <c r="AT24" s="168">
        <f t="shared" si="61"/>
        <v>0</v>
      </c>
      <c r="AU24" s="168">
        <f t="shared" si="61"/>
        <v>0</v>
      </c>
      <c r="AV24" s="169">
        <f t="shared" si="61"/>
        <v>0</v>
      </c>
      <c r="AW24" s="163">
        <f t="shared" si="61"/>
        <v>0</v>
      </c>
      <c r="AX24" s="168">
        <f t="shared" si="61"/>
        <v>0</v>
      </c>
      <c r="AY24" s="168">
        <f t="shared" si="61"/>
        <v>0</v>
      </c>
      <c r="AZ24" s="169">
        <f t="shared" si="61"/>
        <v>0</v>
      </c>
      <c r="BA24" s="163">
        <f t="shared" si="61"/>
        <v>0</v>
      </c>
      <c r="BB24" s="168">
        <f t="shared" si="61"/>
        <v>2.7374399999999999</v>
      </c>
      <c r="BC24" s="168">
        <f t="shared" ca="1" si="61"/>
        <v>20.362342123692311</v>
      </c>
      <c r="BD24" s="169">
        <f t="shared" ca="1" si="61"/>
        <v>20.935593231346157</v>
      </c>
      <c r="BE24" s="163">
        <f t="shared" ca="1" si="61"/>
        <v>44.035375355038468</v>
      </c>
      <c r="BF24" s="164">
        <f t="shared" ca="1" si="61"/>
        <v>44.035375355038468</v>
      </c>
      <c r="BG24" s="168">
        <f t="shared" ca="1" si="61"/>
        <v>20.935593231346157</v>
      </c>
      <c r="BH24" s="168">
        <f t="shared" ca="1" si="61"/>
        <v>16.776793231346154</v>
      </c>
      <c r="BI24" s="169">
        <f t="shared" ca="1" si="61"/>
        <v>16.639968711346153</v>
      </c>
      <c r="BJ24" s="163">
        <f t="shared" ca="1" si="61"/>
        <v>54.352355174038465</v>
      </c>
      <c r="BK24" s="168">
        <f t="shared" ca="1" si="61"/>
        <v>16.639968711346153</v>
      </c>
      <c r="BL24" s="168">
        <f t="shared" ca="1" si="61"/>
        <v>0.50185140365384617</v>
      </c>
      <c r="BM24" s="169">
        <f t="shared" si="61"/>
        <v>0</v>
      </c>
      <c r="BN24" s="163">
        <f t="shared" ca="1" si="61"/>
        <v>17.141820115000002</v>
      </c>
      <c r="BO24" s="168">
        <f t="shared" ref="BO24:DF24" si="62">BO22+BO13</f>
        <v>0</v>
      </c>
      <c r="BP24" s="168">
        <f t="shared" si="62"/>
        <v>0</v>
      </c>
      <c r="BQ24" s="169">
        <f t="shared" si="62"/>
        <v>0</v>
      </c>
      <c r="BR24" s="163">
        <f t="shared" si="62"/>
        <v>0</v>
      </c>
      <c r="BS24" s="168">
        <f t="shared" si="62"/>
        <v>0</v>
      </c>
      <c r="BT24" s="168">
        <f t="shared" si="62"/>
        <v>0</v>
      </c>
      <c r="BU24" s="169">
        <f t="shared" si="62"/>
        <v>0</v>
      </c>
      <c r="BV24" s="163">
        <f t="shared" si="62"/>
        <v>0</v>
      </c>
      <c r="BW24" s="164">
        <f t="shared" ca="1" si="62"/>
        <v>71.494175289038466</v>
      </c>
      <c r="BX24" s="168">
        <f t="shared" si="62"/>
        <v>0</v>
      </c>
      <c r="BY24" s="168">
        <f t="shared" si="62"/>
        <v>0</v>
      </c>
      <c r="BZ24" s="169">
        <f t="shared" si="62"/>
        <v>0</v>
      </c>
      <c r="CA24" s="163">
        <f t="shared" si="62"/>
        <v>0</v>
      </c>
      <c r="CB24" s="168">
        <f t="shared" si="62"/>
        <v>0</v>
      </c>
      <c r="CC24" s="168">
        <f t="shared" si="62"/>
        <v>0</v>
      </c>
      <c r="CD24" s="169">
        <f t="shared" si="62"/>
        <v>0</v>
      </c>
      <c r="CE24" s="163">
        <f t="shared" si="62"/>
        <v>0</v>
      </c>
      <c r="CF24" s="168">
        <f t="shared" si="62"/>
        <v>0</v>
      </c>
      <c r="CG24" s="168">
        <f t="shared" si="62"/>
        <v>0</v>
      </c>
      <c r="CH24" s="169">
        <f t="shared" si="62"/>
        <v>0</v>
      </c>
      <c r="CI24" s="163">
        <f t="shared" si="62"/>
        <v>0</v>
      </c>
      <c r="CJ24" s="168">
        <f t="shared" si="62"/>
        <v>0</v>
      </c>
      <c r="CK24" s="168">
        <f t="shared" si="62"/>
        <v>0</v>
      </c>
      <c r="CL24" s="169">
        <f t="shared" si="62"/>
        <v>0</v>
      </c>
      <c r="CM24" s="163">
        <f t="shared" si="62"/>
        <v>0</v>
      </c>
      <c r="CN24" s="164">
        <f t="shared" si="62"/>
        <v>0</v>
      </c>
      <c r="CO24" s="168">
        <f t="shared" si="62"/>
        <v>0</v>
      </c>
      <c r="CP24" s="168">
        <f t="shared" si="62"/>
        <v>0</v>
      </c>
      <c r="CQ24" s="169">
        <f t="shared" si="62"/>
        <v>0</v>
      </c>
      <c r="CR24" s="163">
        <f t="shared" si="62"/>
        <v>0</v>
      </c>
      <c r="CS24" s="168">
        <f t="shared" si="62"/>
        <v>0</v>
      </c>
      <c r="CT24" s="168">
        <f t="shared" si="62"/>
        <v>0</v>
      </c>
      <c r="CU24" s="169">
        <f t="shared" si="62"/>
        <v>0</v>
      </c>
      <c r="CV24" s="163">
        <f t="shared" si="62"/>
        <v>0</v>
      </c>
      <c r="CW24" s="168">
        <f t="shared" si="62"/>
        <v>0</v>
      </c>
      <c r="CX24" s="168">
        <f t="shared" si="62"/>
        <v>0</v>
      </c>
      <c r="CY24" s="169">
        <f t="shared" si="62"/>
        <v>0</v>
      </c>
      <c r="CZ24" s="163">
        <f t="shared" si="62"/>
        <v>0</v>
      </c>
      <c r="DA24" s="168">
        <f t="shared" si="62"/>
        <v>0</v>
      </c>
      <c r="DB24" s="168">
        <f t="shared" si="62"/>
        <v>0</v>
      </c>
      <c r="DC24" s="169">
        <f t="shared" si="62"/>
        <v>0</v>
      </c>
      <c r="DD24" s="163">
        <f t="shared" si="62"/>
        <v>0</v>
      </c>
      <c r="DE24" s="164">
        <f t="shared" si="62"/>
        <v>0</v>
      </c>
      <c r="DF24" s="165">
        <f t="shared" ca="1" si="62"/>
        <v>115.52955064407692</v>
      </c>
      <c r="DG24" s="79">
        <f ca="1">DF24-DD24-CZ24-CV24-CR24-CM24-CI24-CE24-CA24-BV24-BR24-BN24-BJ24-BE24-BA24-AW24-AS24-AN24-AJ24-AF24-AB24-W24-S24-O24-K24-G24-F24-E24-D24-C24</f>
        <v>-1.4210854715202004E-14</v>
      </c>
    </row>
    <row r="25" spans="1:164" ht="5.95" hidden="1" customHeight="1" outlineLevel="1">
      <c r="A25" s="570"/>
      <c r="B25" s="95"/>
      <c r="C25" s="167"/>
      <c r="D25" s="167"/>
      <c r="E25" s="167"/>
      <c r="F25" s="167"/>
      <c r="G25" s="167"/>
      <c r="H25" s="168"/>
      <c r="I25" s="168"/>
      <c r="J25" s="169"/>
      <c r="K25" s="163"/>
      <c r="L25" s="168"/>
      <c r="M25" s="168"/>
      <c r="N25" s="169"/>
      <c r="O25" s="163"/>
      <c r="P25" s="168"/>
      <c r="Q25" s="168"/>
      <c r="R25" s="169"/>
      <c r="S25" s="163"/>
      <c r="T25" s="168"/>
      <c r="U25" s="168"/>
      <c r="V25" s="169"/>
      <c r="W25" s="163"/>
      <c r="X25" s="164"/>
      <c r="Y25" s="168"/>
      <c r="Z25" s="168"/>
      <c r="AA25" s="169"/>
      <c r="AB25" s="163"/>
      <c r="AC25" s="168"/>
      <c r="AD25" s="168"/>
      <c r="AE25" s="169"/>
      <c r="AF25" s="163"/>
      <c r="AG25" s="168"/>
      <c r="AH25" s="168"/>
      <c r="AI25" s="169"/>
      <c r="AJ25" s="163"/>
      <c r="AK25" s="168"/>
      <c r="AL25" s="168"/>
      <c r="AM25" s="169"/>
      <c r="AN25" s="163"/>
      <c r="AO25" s="164"/>
      <c r="AP25" s="168"/>
      <c r="AQ25" s="168"/>
      <c r="AR25" s="169"/>
      <c r="AS25" s="163"/>
      <c r="AT25" s="168"/>
      <c r="AU25" s="168"/>
      <c r="AV25" s="169"/>
      <c r="AW25" s="163"/>
      <c r="AX25" s="168"/>
      <c r="AY25" s="168"/>
      <c r="AZ25" s="169"/>
      <c r="BA25" s="163"/>
      <c r="BB25" s="168"/>
      <c r="BC25" s="168"/>
      <c r="BD25" s="169"/>
      <c r="BE25" s="163"/>
      <c r="BF25" s="164"/>
      <c r="BG25" s="168"/>
      <c r="BH25" s="168"/>
      <c r="BI25" s="169"/>
      <c r="BJ25" s="163"/>
      <c r="BK25" s="168"/>
      <c r="BL25" s="168"/>
      <c r="BM25" s="169"/>
      <c r="BN25" s="163"/>
      <c r="BO25" s="168"/>
      <c r="BP25" s="168"/>
      <c r="BQ25" s="169"/>
      <c r="BR25" s="163"/>
      <c r="BS25" s="168"/>
      <c r="BT25" s="168"/>
      <c r="BU25" s="169"/>
      <c r="BV25" s="163"/>
      <c r="BW25" s="164"/>
      <c r="BX25" s="168"/>
      <c r="BY25" s="168"/>
      <c r="BZ25" s="169"/>
      <c r="CA25" s="163"/>
      <c r="CB25" s="168"/>
      <c r="CC25" s="168"/>
      <c r="CD25" s="169"/>
      <c r="CE25" s="163"/>
      <c r="CF25" s="168"/>
      <c r="CG25" s="168"/>
      <c r="CH25" s="169"/>
      <c r="CI25" s="163"/>
      <c r="CJ25" s="168"/>
      <c r="CK25" s="168"/>
      <c r="CL25" s="169"/>
      <c r="CM25" s="163"/>
      <c r="CN25" s="164"/>
      <c r="CO25" s="168"/>
      <c r="CP25" s="168"/>
      <c r="CQ25" s="169"/>
      <c r="CR25" s="163"/>
      <c r="CS25" s="168"/>
      <c r="CT25" s="168"/>
      <c r="CU25" s="169"/>
      <c r="CV25" s="163"/>
      <c r="CW25" s="168"/>
      <c r="CX25" s="168"/>
      <c r="CY25" s="169"/>
      <c r="CZ25" s="163"/>
      <c r="DA25" s="168"/>
      <c r="DB25" s="168"/>
      <c r="DC25" s="169"/>
      <c r="DD25" s="163"/>
      <c r="DE25" s="164"/>
      <c r="DF25" s="165"/>
    </row>
    <row r="26" spans="1:164" collapsed="1">
      <c r="A26" s="570"/>
      <c r="B26" s="96" t="s">
        <v>107</v>
      </c>
      <c r="C26" s="167">
        <f t="shared" ref="C26:BN26" si="63">C11-C24</f>
        <v>0</v>
      </c>
      <c r="D26" s="167">
        <f t="shared" si="63"/>
        <v>0</v>
      </c>
      <c r="E26" s="167">
        <f t="shared" si="63"/>
        <v>0</v>
      </c>
      <c r="F26" s="167">
        <f t="shared" si="63"/>
        <v>0</v>
      </c>
      <c r="G26" s="167">
        <f t="shared" si="63"/>
        <v>0</v>
      </c>
      <c r="H26" s="168">
        <f t="shared" si="63"/>
        <v>0</v>
      </c>
      <c r="I26" s="168">
        <f t="shared" si="63"/>
        <v>0</v>
      </c>
      <c r="J26" s="169">
        <f t="shared" si="63"/>
        <v>0</v>
      </c>
      <c r="K26" s="163">
        <f t="shared" si="63"/>
        <v>0</v>
      </c>
      <c r="L26" s="168">
        <f t="shared" si="63"/>
        <v>0</v>
      </c>
      <c r="M26" s="168">
        <f t="shared" si="63"/>
        <v>0</v>
      </c>
      <c r="N26" s="169">
        <f t="shared" si="63"/>
        <v>0</v>
      </c>
      <c r="O26" s="163">
        <f t="shared" si="63"/>
        <v>0</v>
      </c>
      <c r="P26" s="168">
        <f t="shared" si="63"/>
        <v>0</v>
      </c>
      <c r="Q26" s="168">
        <f t="shared" si="63"/>
        <v>0</v>
      </c>
      <c r="R26" s="169">
        <f t="shared" si="63"/>
        <v>0</v>
      </c>
      <c r="S26" s="163">
        <f t="shared" si="63"/>
        <v>0</v>
      </c>
      <c r="T26" s="168">
        <f t="shared" si="63"/>
        <v>0</v>
      </c>
      <c r="U26" s="168">
        <f t="shared" si="63"/>
        <v>0</v>
      </c>
      <c r="V26" s="169">
        <f t="shared" si="63"/>
        <v>0</v>
      </c>
      <c r="W26" s="163">
        <f t="shared" si="63"/>
        <v>0</v>
      </c>
      <c r="X26" s="164">
        <f t="shared" si="63"/>
        <v>0</v>
      </c>
      <c r="Y26" s="168">
        <f t="shared" si="63"/>
        <v>0</v>
      </c>
      <c r="Z26" s="168">
        <f t="shared" si="63"/>
        <v>0</v>
      </c>
      <c r="AA26" s="169">
        <f t="shared" si="63"/>
        <v>0</v>
      </c>
      <c r="AB26" s="163">
        <f t="shared" si="63"/>
        <v>0</v>
      </c>
      <c r="AC26" s="168">
        <f t="shared" si="63"/>
        <v>0</v>
      </c>
      <c r="AD26" s="168">
        <f t="shared" si="63"/>
        <v>0</v>
      </c>
      <c r="AE26" s="169">
        <f t="shared" si="63"/>
        <v>0</v>
      </c>
      <c r="AF26" s="163">
        <f t="shared" si="63"/>
        <v>0</v>
      </c>
      <c r="AG26" s="168">
        <f t="shared" si="63"/>
        <v>0</v>
      </c>
      <c r="AH26" s="168">
        <f t="shared" si="63"/>
        <v>0</v>
      </c>
      <c r="AI26" s="169">
        <f t="shared" si="63"/>
        <v>0</v>
      </c>
      <c r="AJ26" s="163">
        <f t="shared" si="63"/>
        <v>0</v>
      </c>
      <c r="AK26" s="168">
        <f t="shared" si="63"/>
        <v>0</v>
      </c>
      <c r="AL26" s="168">
        <f t="shared" si="63"/>
        <v>0</v>
      </c>
      <c r="AM26" s="169">
        <f t="shared" si="63"/>
        <v>0</v>
      </c>
      <c r="AN26" s="163">
        <f t="shared" si="63"/>
        <v>0</v>
      </c>
      <c r="AO26" s="164">
        <f t="shared" si="63"/>
        <v>0</v>
      </c>
      <c r="AP26" s="168">
        <f t="shared" si="63"/>
        <v>0</v>
      </c>
      <c r="AQ26" s="168">
        <f t="shared" si="63"/>
        <v>0</v>
      </c>
      <c r="AR26" s="169">
        <f t="shared" si="63"/>
        <v>0</v>
      </c>
      <c r="AS26" s="163">
        <f t="shared" si="63"/>
        <v>0</v>
      </c>
      <c r="AT26" s="168">
        <f t="shared" si="63"/>
        <v>0</v>
      </c>
      <c r="AU26" s="168">
        <f t="shared" si="63"/>
        <v>0</v>
      </c>
      <c r="AV26" s="169">
        <f t="shared" si="63"/>
        <v>0</v>
      </c>
      <c r="AW26" s="163">
        <f t="shared" si="63"/>
        <v>0</v>
      </c>
      <c r="AX26" s="168">
        <f t="shared" si="63"/>
        <v>0</v>
      </c>
      <c r="AY26" s="168">
        <f t="shared" si="63"/>
        <v>0</v>
      </c>
      <c r="AZ26" s="169">
        <f t="shared" si="63"/>
        <v>0</v>
      </c>
      <c r="BA26" s="163">
        <f t="shared" si="63"/>
        <v>0</v>
      </c>
      <c r="BB26" s="168">
        <f t="shared" si="63"/>
        <v>-2.7374399999999999</v>
      </c>
      <c r="BC26" s="168">
        <f t="shared" ca="1" si="63"/>
        <v>4.2556578763076871</v>
      </c>
      <c r="BD26" s="169">
        <f t="shared" ca="1" si="63"/>
        <v>3.6824067686538413</v>
      </c>
      <c r="BE26" s="163">
        <f t="shared" ca="1" si="63"/>
        <v>5.200624644961529</v>
      </c>
      <c r="BF26" s="164">
        <f t="shared" ca="1" si="63"/>
        <v>5.200624644961529</v>
      </c>
      <c r="BG26" s="168">
        <f t="shared" ca="1" si="63"/>
        <v>3.6824067686538413</v>
      </c>
      <c r="BH26" s="168">
        <f t="shared" ca="1" si="63"/>
        <v>7.8412067686538443</v>
      </c>
      <c r="BI26" s="169">
        <f t="shared" ca="1" si="63"/>
        <v>7.9780312886538454</v>
      </c>
      <c r="BJ26" s="163">
        <f t="shared" ca="1" si="63"/>
        <v>19.501644825961534</v>
      </c>
      <c r="BK26" s="168">
        <f t="shared" ca="1" si="63"/>
        <v>7.9780312886538454</v>
      </c>
      <c r="BL26" s="168">
        <f t="shared" ca="1" si="63"/>
        <v>-0.50185140365384617</v>
      </c>
      <c r="BM26" s="169">
        <f t="shared" si="63"/>
        <v>0</v>
      </c>
      <c r="BN26" s="163">
        <f t="shared" ca="1" si="63"/>
        <v>7.476179884999997</v>
      </c>
      <c r="BO26" s="168">
        <f t="shared" ref="BO26:DF26" si="64">BO11-BO24</f>
        <v>0</v>
      </c>
      <c r="BP26" s="168">
        <f t="shared" si="64"/>
        <v>0</v>
      </c>
      <c r="BQ26" s="169">
        <f t="shared" si="64"/>
        <v>0</v>
      </c>
      <c r="BR26" s="163">
        <f t="shared" si="64"/>
        <v>0</v>
      </c>
      <c r="BS26" s="168">
        <f t="shared" si="64"/>
        <v>0</v>
      </c>
      <c r="BT26" s="168">
        <f t="shared" si="64"/>
        <v>0</v>
      </c>
      <c r="BU26" s="169">
        <f t="shared" si="64"/>
        <v>0</v>
      </c>
      <c r="BV26" s="163">
        <f t="shared" si="64"/>
        <v>0</v>
      </c>
      <c r="BW26" s="164">
        <f t="shared" ca="1" si="64"/>
        <v>26.977824710961528</v>
      </c>
      <c r="BX26" s="168">
        <f t="shared" si="64"/>
        <v>0</v>
      </c>
      <c r="BY26" s="168">
        <f t="shared" si="64"/>
        <v>0</v>
      </c>
      <c r="BZ26" s="169">
        <f t="shared" si="64"/>
        <v>0</v>
      </c>
      <c r="CA26" s="163">
        <f t="shared" si="64"/>
        <v>0</v>
      </c>
      <c r="CB26" s="168">
        <f t="shared" si="64"/>
        <v>0</v>
      </c>
      <c r="CC26" s="168">
        <f t="shared" si="64"/>
        <v>0</v>
      </c>
      <c r="CD26" s="169">
        <f t="shared" si="64"/>
        <v>0</v>
      </c>
      <c r="CE26" s="163">
        <f t="shared" si="64"/>
        <v>0</v>
      </c>
      <c r="CF26" s="168">
        <f t="shared" si="64"/>
        <v>0</v>
      </c>
      <c r="CG26" s="168">
        <f t="shared" si="64"/>
        <v>0</v>
      </c>
      <c r="CH26" s="169">
        <f t="shared" si="64"/>
        <v>0</v>
      </c>
      <c r="CI26" s="163">
        <f t="shared" si="64"/>
        <v>0</v>
      </c>
      <c r="CJ26" s="168">
        <f t="shared" si="64"/>
        <v>0</v>
      </c>
      <c r="CK26" s="168">
        <f t="shared" si="64"/>
        <v>0</v>
      </c>
      <c r="CL26" s="169">
        <f t="shared" si="64"/>
        <v>0</v>
      </c>
      <c r="CM26" s="163">
        <f t="shared" si="64"/>
        <v>0</v>
      </c>
      <c r="CN26" s="164">
        <f t="shared" si="64"/>
        <v>0</v>
      </c>
      <c r="CO26" s="168">
        <f t="shared" si="64"/>
        <v>0</v>
      </c>
      <c r="CP26" s="168">
        <f t="shared" si="64"/>
        <v>0</v>
      </c>
      <c r="CQ26" s="169">
        <f t="shared" si="64"/>
        <v>0</v>
      </c>
      <c r="CR26" s="163">
        <f t="shared" si="64"/>
        <v>0</v>
      </c>
      <c r="CS26" s="168">
        <f t="shared" si="64"/>
        <v>0</v>
      </c>
      <c r="CT26" s="168">
        <f t="shared" si="64"/>
        <v>0</v>
      </c>
      <c r="CU26" s="169">
        <f t="shared" si="64"/>
        <v>0</v>
      </c>
      <c r="CV26" s="163">
        <f t="shared" si="64"/>
        <v>0</v>
      </c>
      <c r="CW26" s="168">
        <f t="shared" si="64"/>
        <v>0</v>
      </c>
      <c r="CX26" s="168">
        <f t="shared" si="64"/>
        <v>0</v>
      </c>
      <c r="CY26" s="169">
        <f t="shared" si="64"/>
        <v>0</v>
      </c>
      <c r="CZ26" s="163">
        <f t="shared" si="64"/>
        <v>0</v>
      </c>
      <c r="DA26" s="168">
        <f t="shared" si="64"/>
        <v>0</v>
      </c>
      <c r="DB26" s="168">
        <f t="shared" si="64"/>
        <v>0</v>
      </c>
      <c r="DC26" s="169">
        <f t="shared" si="64"/>
        <v>0</v>
      </c>
      <c r="DD26" s="163">
        <f t="shared" si="64"/>
        <v>0</v>
      </c>
      <c r="DE26" s="164">
        <f t="shared" si="64"/>
        <v>0</v>
      </c>
      <c r="DF26" s="165">
        <f t="shared" ca="1" si="64"/>
        <v>32.178449355923078</v>
      </c>
      <c r="DG26" s="79">
        <f ca="1">DF26-DD26-CZ26-CV26-CR26-CM26-CI26-CE26-CA26-BV26-BR26-BN26-BJ26-BE26-BA26-AW26-AS26-AN26-AJ26-AF26-AB26-W26-S26-O26-K26-G26-F26-E26-D26-C26</f>
        <v>1.7763568394002505E-14</v>
      </c>
    </row>
    <row r="27" spans="1:164">
      <c r="A27" s="571"/>
      <c r="B27" s="97" t="s">
        <v>108</v>
      </c>
      <c r="C27" s="98">
        <f t="shared" ref="C27:BN27" si="65">IF(C11=0,0, (C26/C11))</f>
        <v>0</v>
      </c>
      <c r="D27" s="98">
        <f t="shared" si="65"/>
        <v>0</v>
      </c>
      <c r="E27" s="98">
        <f t="shared" si="65"/>
        <v>0</v>
      </c>
      <c r="F27" s="98">
        <f t="shared" si="65"/>
        <v>0</v>
      </c>
      <c r="G27" s="98">
        <f t="shared" si="65"/>
        <v>0</v>
      </c>
      <c r="H27" s="99">
        <f t="shared" si="65"/>
        <v>0</v>
      </c>
      <c r="I27" s="99">
        <f t="shared" si="65"/>
        <v>0</v>
      </c>
      <c r="J27" s="100">
        <f t="shared" si="65"/>
        <v>0</v>
      </c>
      <c r="K27" s="101">
        <f t="shared" si="65"/>
        <v>0</v>
      </c>
      <c r="L27" s="99">
        <f t="shared" si="65"/>
        <v>0</v>
      </c>
      <c r="M27" s="99">
        <f t="shared" si="65"/>
        <v>0</v>
      </c>
      <c r="N27" s="100">
        <f t="shared" si="65"/>
        <v>0</v>
      </c>
      <c r="O27" s="101">
        <f t="shared" si="65"/>
        <v>0</v>
      </c>
      <c r="P27" s="99">
        <f t="shared" si="65"/>
        <v>0</v>
      </c>
      <c r="Q27" s="99">
        <f t="shared" si="65"/>
        <v>0</v>
      </c>
      <c r="R27" s="100">
        <f t="shared" si="65"/>
        <v>0</v>
      </c>
      <c r="S27" s="101">
        <f t="shared" si="65"/>
        <v>0</v>
      </c>
      <c r="T27" s="99">
        <f t="shared" si="65"/>
        <v>0</v>
      </c>
      <c r="U27" s="99">
        <f t="shared" si="65"/>
        <v>0</v>
      </c>
      <c r="V27" s="100">
        <f t="shared" si="65"/>
        <v>0</v>
      </c>
      <c r="W27" s="101">
        <f t="shared" si="65"/>
        <v>0</v>
      </c>
      <c r="X27" s="102">
        <f t="shared" si="65"/>
        <v>0</v>
      </c>
      <c r="Y27" s="99">
        <f t="shared" si="65"/>
        <v>0</v>
      </c>
      <c r="Z27" s="99">
        <f t="shared" si="65"/>
        <v>0</v>
      </c>
      <c r="AA27" s="100">
        <f t="shared" si="65"/>
        <v>0</v>
      </c>
      <c r="AB27" s="101">
        <f t="shared" si="65"/>
        <v>0</v>
      </c>
      <c r="AC27" s="99">
        <f t="shared" si="65"/>
        <v>0</v>
      </c>
      <c r="AD27" s="99">
        <f t="shared" si="65"/>
        <v>0</v>
      </c>
      <c r="AE27" s="100">
        <f t="shared" si="65"/>
        <v>0</v>
      </c>
      <c r="AF27" s="101">
        <f t="shared" si="65"/>
        <v>0</v>
      </c>
      <c r="AG27" s="99">
        <f t="shared" si="65"/>
        <v>0</v>
      </c>
      <c r="AH27" s="99">
        <f t="shared" si="65"/>
        <v>0</v>
      </c>
      <c r="AI27" s="100">
        <f t="shared" si="65"/>
        <v>0</v>
      </c>
      <c r="AJ27" s="101">
        <f t="shared" si="65"/>
        <v>0</v>
      </c>
      <c r="AK27" s="99">
        <f t="shared" si="65"/>
        <v>0</v>
      </c>
      <c r="AL27" s="99">
        <f t="shared" si="65"/>
        <v>0</v>
      </c>
      <c r="AM27" s="100">
        <f t="shared" si="65"/>
        <v>0</v>
      </c>
      <c r="AN27" s="101">
        <f t="shared" si="65"/>
        <v>0</v>
      </c>
      <c r="AO27" s="102">
        <f t="shared" si="65"/>
        <v>0</v>
      </c>
      <c r="AP27" s="99">
        <f t="shared" si="65"/>
        <v>0</v>
      </c>
      <c r="AQ27" s="99">
        <f t="shared" si="65"/>
        <v>0</v>
      </c>
      <c r="AR27" s="100">
        <f t="shared" si="65"/>
        <v>0</v>
      </c>
      <c r="AS27" s="101">
        <f t="shared" si="65"/>
        <v>0</v>
      </c>
      <c r="AT27" s="99">
        <f t="shared" si="65"/>
        <v>0</v>
      </c>
      <c r="AU27" s="99">
        <f t="shared" si="65"/>
        <v>0</v>
      </c>
      <c r="AV27" s="100">
        <f t="shared" si="65"/>
        <v>0</v>
      </c>
      <c r="AW27" s="101">
        <f t="shared" si="65"/>
        <v>0</v>
      </c>
      <c r="AX27" s="99">
        <f t="shared" si="65"/>
        <v>0</v>
      </c>
      <c r="AY27" s="99">
        <f t="shared" si="65"/>
        <v>0</v>
      </c>
      <c r="AZ27" s="100">
        <f t="shared" si="65"/>
        <v>0</v>
      </c>
      <c r="BA27" s="101">
        <f t="shared" si="65"/>
        <v>0</v>
      </c>
      <c r="BB27" s="99">
        <f t="shared" si="65"/>
        <v>0</v>
      </c>
      <c r="BC27" s="99">
        <f t="shared" ca="1" si="65"/>
        <v>0.17286773402825931</v>
      </c>
      <c r="BD27" s="100">
        <f t="shared" ca="1" si="65"/>
        <v>0.14958188190161026</v>
      </c>
      <c r="BE27" s="101">
        <f t="shared" ca="1" si="65"/>
        <v>0.10562646528884412</v>
      </c>
      <c r="BF27" s="102">
        <f t="shared" ca="1" si="65"/>
        <v>0.10562646528884412</v>
      </c>
      <c r="BG27" s="99">
        <f t="shared" ca="1" si="65"/>
        <v>0.14958188190161026</v>
      </c>
      <c r="BH27" s="99">
        <f t="shared" ca="1" si="65"/>
        <v>0.31851518273839646</v>
      </c>
      <c r="BI27" s="100">
        <f t="shared" ca="1" si="65"/>
        <v>0.3240730883359268</v>
      </c>
      <c r="BJ27" s="101">
        <f t="shared" ca="1" si="65"/>
        <v>0.26405671765864452</v>
      </c>
      <c r="BK27" s="99">
        <f t="shared" ca="1" si="65"/>
        <v>0.3240730883359268</v>
      </c>
      <c r="BL27" s="99">
        <f t="shared" si="65"/>
        <v>0</v>
      </c>
      <c r="BM27" s="100">
        <f t="shared" si="65"/>
        <v>0</v>
      </c>
      <c r="BN27" s="101">
        <f t="shared" ca="1" si="65"/>
        <v>0.30368754102689077</v>
      </c>
      <c r="BO27" s="99">
        <f t="shared" ref="BO27:DF27" si="66">IF(BO11=0,0, (BO26/BO11))</f>
        <v>0</v>
      </c>
      <c r="BP27" s="99">
        <f t="shared" si="66"/>
        <v>0</v>
      </c>
      <c r="BQ27" s="100">
        <f t="shared" si="66"/>
        <v>0</v>
      </c>
      <c r="BR27" s="101">
        <f t="shared" si="66"/>
        <v>0</v>
      </c>
      <c r="BS27" s="99">
        <f t="shared" si="66"/>
        <v>0</v>
      </c>
      <c r="BT27" s="99">
        <f t="shared" si="66"/>
        <v>0</v>
      </c>
      <c r="BU27" s="100">
        <f t="shared" si="66"/>
        <v>0</v>
      </c>
      <c r="BV27" s="101">
        <f t="shared" si="66"/>
        <v>0</v>
      </c>
      <c r="BW27" s="102">
        <f t="shared" ca="1" si="66"/>
        <v>0.2739644235007061</v>
      </c>
      <c r="BX27" s="99">
        <f t="shared" si="66"/>
        <v>0</v>
      </c>
      <c r="BY27" s="99">
        <f t="shared" si="66"/>
        <v>0</v>
      </c>
      <c r="BZ27" s="100">
        <f t="shared" si="66"/>
        <v>0</v>
      </c>
      <c r="CA27" s="101">
        <f t="shared" si="66"/>
        <v>0</v>
      </c>
      <c r="CB27" s="99">
        <f t="shared" si="66"/>
        <v>0</v>
      </c>
      <c r="CC27" s="99">
        <f t="shared" si="66"/>
        <v>0</v>
      </c>
      <c r="CD27" s="100">
        <f t="shared" si="66"/>
        <v>0</v>
      </c>
      <c r="CE27" s="101">
        <f t="shared" si="66"/>
        <v>0</v>
      </c>
      <c r="CF27" s="99">
        <f t="shared" si="66"/>
        <v>0</v>
      </c>
      <c r="CG27" s="99">
        <f t="shared" si="66"/>
        <v>0</v>
      </c>
      <c r="CH27" s="100">
        <f t="shared" si="66"/>
        <v>0</v>
      </c>
      <c r="CI27" s="101">
        <f t="shared" si="66"/>
        <v>0</v>
      </c>
      <c r="CJ27" s="99">
        <f t="shared" si="66"/>
        <v>0</v>
      </c>
      <c r="CK27" s="99">
        <f t="shared" si="66"/>
        <v>0</v>
      </c>
      <c r="CL27" s="100">
        <f t="shared" si="66"/>
        <v>0</v>
      </c>
      <c r="CM27" s="101">
        <f t="shared" si="66"/>
        <v>0</v>
      </c>
      <c r="CN27" s="102">
        <f t="shared" si="66"/>
        <v>0</v>
      </c>
      <c r="CO27" s="99">
        <f t="shared" si="66"/>
        <v>0</v>
      </c>
      <c r="CP27" s="99">
        <f t="shared" si="66"/>
        <v>0</v>
      </c>
      <c r="CQ27" s="100">
        <f t="shared" si="66"/>
        <v>0</v>
      </c>
      <c r="CR27" s="101">
        <f t="shared" si="66"/>
        <v>0</v>
      </c>
      <c r="CS27" s="99">
        <f t="shared" si="66"/>
        <v>0</v>
      </c>
      <c r="CT27" s="99">
        <f t="shared" si="66"/>
        <v>0</v>
      </c>
      <c r="CU27" s="100">
        <f t="shared" si="66"/>
        <v>0</v>
      </c>
      <c r="CV27" s="101">
        <f t="shared" si="66"/>
        <v>0</v>
      </c>
      <c r="CW27" s="99">
        <f t="shared" si="66"/>
        <v>0</v>
      </c>
      <c r="CX27" s="99">
        <f t="shared" si="66"/>
        <v>0</v>
      </c>
      <c r="CY27" s="100">
        <f t="shared" si="66"/>
        <v>0</v>
      </c>
      <c r="CZ27" s="101">
        <f t="shared" si="66"/>
        <v>0</v>
      </c>
      <c r="DA27" s="99">
        <f t="shared" si="66"/>
        <v>0</v>
      </c>
      <c r="DB27" s="99">
        <f t="shared" si="66"/>
        <v>0</v>
      </c>
      <c r="DC27" s="100">
        <f t="shared" si="66"/>
        <v>0</v>
      </c>
      <c r="DD27" s="101">
        <f t="shared" si="66"/>
        <v>0</v>
      </c>
      <c r="DE27" s="102">
        <f t="shared" si="66"/>
        <v>0</v>
      </c>
      <c r="DF27" s="197">
        <f t="shared" ca="1" si="66"/>
        <v>0.21785177076341891</v>
      </c>
    </row>
    <row r="28" spans="1:164">
      <c r="A28" s="569" t="s">
        <v>109</v>
      </c>
      <c r="B28" s="94" t="s">
        <v>8</v>
      </c>
      <c r="C28" s="160">
        <f>DL28/1000</f>
        <v>0</v>
      </c>
      <c r="D28" s="176">
        <v>0</v>
      </c>
      <c r="E28" s="176">
        <v>0</v>
      </c>
      <c r="F28" s="160">
        <f>DO28/1000</f>
        <v>0</v>
      </c>
      <c r="G28" s="160">
        <f>DP28/1000</f>
        <v>0</v>
      </c>
      <c r="H28" s="177">
        <f>DQ28/1000</f>
        <v>0</v>
      </c>
      <c r="I28" s="177">
        <f>DR28/1000</f>
        <v>0</v>
      </c>
      <c r="J28" s="178">
        <f>DS28/1000</f>
        <v>0</v>
      </c>
      <c r="K28" s="173">
        <f>SUM(H28:J28)</f>
        <v>0</v>
      </c>
      <c r="L28" s="177">
        <f>DT28/1000</f>
        <v>0</v>
      </c>
      <c r="M28" s="177">
        <f>DU28/1000</f>
        <v>0</v>
      </c>
      <c r="N28" s="178">
        <f>DV28/1000</f>
        <v>0</v>
      </c>
      <c r="O28" s="173">
        <f>SUM(L28:N28)</f>
        <v>0</v>
      </c>
      <c r="P28" s="177">
        <f>DW28/1000</f>
        <v>0</v>
      </c>
      <c r="Q28" s="177">
        <f>DX28/1000</f>
        <v>0</v>
      </c>
      <c r="R28" s="178">
        <f>DY28/1000</f>
        <v>0</v>
      </c>
      <c r="S28" s="173">
        <f>SUM(P28:R28)</f>
        <v>0</v>
      </c>
      <c r="T28" s="177">
        <f>DZ28/1000</f>
        <v>0</v>
      </c>
      <c r="U28" s="177">
        <f>EA28/1000</f>
        <v>0</v>
      </c>
      <c r="V28" s="178">
        <f>EB28/1000</f>
        <v>0</v>
      </c>
      <c r="W28" s="173">
        <f>SUM(T28:V28)</f>
        <v>0</v>
      </c>
      <c r="X28" s="174">
        <f>W28+S28+O28+K28</f>
        <v>0</v>
      </c>
      <c r="Y28" s="177">
        <f>EC28/1000</f>
        <v>0</v>
      </c>
      <c r="Z28" s="177">
        <f>ED28/1000</f>
        <v>0</v>
      </c>
      <c r="AA28" s="178">
        <f>EE28/1000</f>
        <v>0</v>
      </c>
      <c r="AB28" s="173">
        <f>SUM(Y28:AA28)</f>
        <v>0</v>
      </c>
      <c r="AC28" s="177">
        <f>EF28/1000</f>
        <v>0</v>
      </c>
      <c r="AD28" s="177">
        <f>EG28/1000</f>
        <v>0</v>
      </c>
      <c r="AE28" s="178">
        <f>EH28/1000</f>
        <v>0</v>
      </c>
      <c r="AF28" s="173">
        <f>SUM(AC28:AE28)</f>
        <v>0</v>
      </c>
      <c r="AG28" s="177">
        <f>EI28/1000</f>
        <v>0</v>
      </c>
      <c r="AH28" s="177">
        <f>EJ28/1000</f>
        <v>0</v>
      </c>
      <c r="AI28" s="178">
        <f>EK28/1000</f>
        <v>0</v>
      </c>
      <c r="AJ28" s="173">
        <f>SUM(AG28:AI28)</f>
        <v>0</v>
      </c>
      <c r="AK28" s="177">
        <f>EL28/1000</f>
        <v>0</v>
      </c>
      <c r="AL28" s="177">
        <f>EM28/1000</f>
        <v>0</v>
      </c>
      <c r="AM28" s="178">
        <f>EN28/1000</f>
        <v>0</v>
      </c>
      <c r="AN28" s="173">
        <f>SUM(AK28:AM28)</f>
        <v>0</v>
      </c>
      <c r="AO28" s="174">
        <f>AN28+AJ28+AF28+AB28</f>
        <v>0</v>
      </c>
      <c r="AP28" s="177">
        <f>EO28/1000</f>
        <v>0</v>
      </c>
      <c r="AQ28" s="177">
        <f>EP28/1000</f>
        <v>0</v>
      </c>
      <c r="AR28" s="178">
        <f>EQ28/1000</f>
        <v>0</v>
      </c>
      <c r="AS28" s="173">
        <f>SUM(AP28:AR28)</f>
        <v>0</v>
      </c>
      <c r="AT28" s="177">
        <f>ER28/1000</f>
        <v>0</v>
      </c>
      <c r="AU28" s="177">
        <f>ES28/1000</f>
        <v>0</v>
      </c>
      <c r="AV28" s="178">
        <f>ET28/1000</f>
        <v>0</v>
      </c>
      <c r="AW28" s="173">
        <f>SUM(AT28:AV28)</f>
        <v>0</v>
      </c>
      <c r="AX28" s="177">
        <f>EU28/1000</f>
        <v>0</v>
      </c>
      <c r="AY28" s="177">
        <f>EV28/1000</f>
        <v>0</v>
      </c>
      <c r="AZ28" s="178">
        <f>EW28/1000</f>
        <v>0</v>
      </c>
      <c r="BA28" s="173">
        <f>SUM(AX28:AZ28)</f>
        <v>0</v>
      </c>
      <c r="BB28" s="177">
        <f>EX28/1000</f>
        <v>0</v>
      </c>
      <c r="BC28" s="177">
        <f>EY28/1000</f>
        <v>27.452000000000002</v>
      </c>
      <c r="BD28" s="178">
        <f>EZ28/1000</f>
        <v>27.452000000000002</v>
      </c>
      <c r="BE28" s="173">
        <f>SUM(BB28:BD28)</f>
        <v>54.904000000000003</v>
      </c>
      <c r="BF28" s="174">
        <f>BE28+BA28+AW28+AS28</f>
        <v>54.904000000000003</v>
      </c>
      <c r="BG28" s="177">
        <f>FA28/1000</f>
        <v>27.452000000000002</v>
      </c>
      <c r="BH28" s="177">
        <f>FB28/1000</f>
        <v>21.783999999999999</v>
      </c>
      <c r="BI28" s="178">
        <f>FC28/1000</f>
        <v>21.783999999999999</v>
      </c>
      <c r="BJ28" s="173">
        <f>SUM(BG28:BI28)</f>
        <v>71.02000000000001</v>
      </c>
      <c r="BK28" s="177">
        <f>FD28/1000</f>
        <v>21.783999999999999</v>
      </c>
      <c r="BL28" s="177">
        <f>FE28/1000</f>
        <v>18.89864</v>
      </c>
      <c r="BM28" s="178">
        <f>FF28/1000</f>
        <v>13.836799999999998</v>
      </c>
      <c r="BN28" s="173">
        <f>SUM(BK28:BM28)</f>
        <v>54.519439999999996</v>
      </c>
      <c r="BO28" s="177">
        <f>FG28/1000</f>
        <v>13.836799999999998</v>
      </c>
      <c r="BP28" s="177">
        <f>FH28/1000</f>
        <v>0</v>
      </c>
      <c r="BQ28" s="178">
        <f>FI28/1000</f>
        <v>0</v>
      </c>
      <c r="BR28" s="173">
        <f>SUM(BO28:BQ28)</f>
        <v>13.836799999999998</v>
      </c>
      <c r="BS28" s="177">
        <f>FJ28/1000</f>
        <v>0</v>
      </c>
      <c r="BT28" s="177">
        <f>FK28/1000</f>
        <v>0</v>
      </c>
      <c r="BU28" s="178">
        <f>FL28/1000</f>
        <v>0</v>
      </c>
      <c r="BV28" s="173">
        <f>SUM(BS28:BU28)</f>
        <v>0</v>
      </c>
      <c r="BW28" s="174">
        <f>BV28+BR28+BN28+BJ28</f>
        <v>139.37624</v>
      </c>
      <c r="BX28" s="177">
        <f>FM28/1000</f>
        <v>0</v>
      </c>
      <c r="BY28" s="177">
        <f>FN28/1000</f>
        <v>0</v>
      </c>
      <c r="BZ28" s="178">
        <f>FO28/1000</f>
        <v>0</v>
      </c>
      <c r="CA28" s="173">
        <f>SUM(BX28:BZ28)</f>
        <v>0</v>
      </c>
      <c r="CB28" s="177">
        <f>FP28/1000</f>
        <v>0</v>
      </c>
      <c r="CC28" s="177">
        <f>FQ28/1000</f>
        <v>0</v>
      </c>
      <c r="CD28" s="178">
        <f>FR28/1000</f>
        <v>0</v>
      </c>
      <c r="CE28" s="173">
        <f>SUM(CB28:CD28)</f>
        <v>0</v>
      </c>
      <c r="CF28" s="177">
        <f>FS28/1000</f>
        <v>0</v>
      </c>
      <c r="CG28" s="177">
        <f>FT28/1000</f>
        <v>0</v>
      </c>
      <c r="CH28" s="178">
        <f>FU28/1000</f>
        <v>0</v>
      </c>
      <c r="CI28" s="173">
        <f>SUM(CF28:CH28)</f>
        <v>0</v>
      </c>
      <c r="CJ28" s="177">
        <f>FV28/1000</f>
        <v>0</v>
      </c>
      <c r="CK28" s="177">
        <f>FW28/1000</f>
        <v>0</v>
      </c>
      <c r="CL28" s="178">
        <f>FX28/1000</f>
        <v>0</v>
      </c>
      <c r="CM28" s="173">
        <f>SUM(CJ28:CL28)</f>
        <v>0</v>
      </c>
      <c r="CN28" s="174">
        <f>CM28+CI28+CE28+CA28</f>
        <v>0</v>
      </c>
      <c r="CO28" s="177">
        <f>FY28/1000</f>
        <v>0</v>
      </c>
      <c r="CP28" s="177">
        <f>FZ28/1000</f>
        <v>0</v>
      </c>
      <c r="CQ28" s="178">
        <f>GA28/1000</f>
        <v>0</v>
      </c>
      <c r="CR28" s="173">
        <f>SUM(CO28:CQ28)</f>
        <v>0</v>
      </c>
      <c r="CS28" s="177">
        <f>GB28/1000</f>
        <v>0</v>
      </c>
      <c r="CT28" s="177">
        <f>GC28/1000</f>
        <v>0</v>
      </c>
      <c r="CU28" s="178">
        <f>GD28/1000</f>
        <v>0</v>
      </c>
      <c r="CV28" s="173">
        <f>SUM(CS28:CU28)</f>
        <v>0</v>
      </c>
      <c r="CW28" s="177">
        <f>GE28/1000</f>
        <v>0</v>
      </c>
      <c r="CX28" s="177">
        <f>GF28/1000</f>
        <v>0</v>
      </c>
      <c r="CY28" s="178">
        <f>GG28/1000</f>
        <v>0</v>
      </c>
      <c r="CZ28" s="173">
        <f>SUM(CW28:CY28)</f>
        <v>0</v>
      </c>
      <c r="DA28" s="177">
        <f>GH28/1000</f>
        <v>0</v>
      </c>
      <c r="DB28" s="177">
        <f>GI28/1000</f>
        <v>0</v>
      </c>
      <c r="DC28" s="178">
        <f>GJ28/1000</f>
        <v>0</v>
      </c>
      <c r="DD28" s="173">
        <f>SUM(DA28:DC28)</f>
        <v>0</v>
      </c>
      <c r="DE28" s="174">
        <f>DD28+CZ28+CV28+CR28</f>
        <v>0</v>
      </c>
      <c r="DF28" s="175">
        <f>DE28+CN28+BW28+BF28+AO28+X28+G28+F28+E28+D28+C28</f>
        <v>194.28023999999999</v>
      </c>
      <c r="DG28" s="79">
        <f>DF28-DD28-CZ28-CV28-CR28-CM28-CI28-CE28-CA28-BV28-BR28-BN28-BJ28-BE28-BA28-AW28-AS28-AN28-AJ28-AF28-AB28-W28-S28-O28-K28-G28-F28-E28-D28-C28</f>
        <v>-3.5527136788005009E-14</v>
      </c>
      <c r="DO28" s="166"/>
      <c r="DP28" s="166"/>
      <c r="DQ28" s="166"/>
      <c r="DR28" s="166"/>
      <c r="DS28" s="166"/>
      <c r="DT28" s="166"/>
      <c r="DU28" s="166"/>
      <c r="DV28" s="166"/>
      <c r="DW28" s="166"/>
      <c r="DX28" s="166"/>
      <c r="DY28" s="166"/>
      <c r="DZ28" s="166"/>
      <c r="EA28" s="166"/>
      <c r="EB28" s="166"/>
      <c r="EC28" s="166"/>
      <c r="ED28" s="166"/>
      <c r="EE28" s="166"/>
      <c r="EF28" s="166"/>
      <c r="EG28" s="166"/>
      <c r="EH28" s="166"/>
      <c r="EI28" s="166"/>
      <c r="EJ28" s="166"/>
      <c r="EK28" s="166"/>
      <c r="EL28" s="166"/>
      <c r="EM28" s="166"/>
      <c r="EN28" s="166"/>
      <c r="EO28" s="166"/>
      <c r="EP28" s="166"/>
      <c r="EQ28" s="166"/>
      <c r="ER28" s="166"/>
      <c r="ES28" s="166"/>
      <c r="ET28" s="166"/>
      <c r="EU28" s="166"/>
      <c r="EV28" s="166"/>
      <c r="EW28" s="166"/>
      <c r="EX28" s="166"/>
      <c r="EY28" s="166">
        <v>27452</v>
      </c>
      <c r="EZ28" s="166">
        <v>27452</v>
      </c>
      <c r="FA28" s="166">
        <v>27452</v>
      </c>
      <c r="FB28" s="166">
        <v>21784</v>
      </c>
      <c r="FC28" s="166">
        <v>21784</v>
      </c>
      <c r="FD28" s="166">
        <v>21784</v>
      </c>
      <c r="FE28" s="166">
        <v>18898.64</v>
      </c>
      <c r="FF28" s="166">
        <v>13836.8</v>
      </c>
      <c r="FG28" s="166">
        <v>13836.8</v>
      </c>
    </row>
    <row r="29" spans="1:164" ht="5.95" hidden="1" customHeight="1" outlineLevel="1">
      <c r="A29" s="570"/>
      <c r="B29" s="95"/>
      <c r="C29" s="167"/>
      <c r="D29" s="167"/>
      <c r="E29" s="167"/>
      <c r="F29" s="167"/>
      <c r="G29" s="167"/>
      <c r="H29" s="168"/>
      <c r="I29" s="168"/>
      <c r="J29" s="169"/>
      <c r="K29" s="163"/>
      <c r="L29" s="168"/>
      <c r="M29" s="168"/>
      <c r="N29" s="169"/>
      <c r="O29" s="163"/>
      <c r="P29" s="168"/>
      <c r="Q29" s="168"/>
      <c r="R29" s="169"/>
      <c r="S29" s="163"/>
      <c r="T29" s="168"/>
      <c r="U29" s="168"/>
      <c r="V29" s="169"/>
      <c r="W29" s="163"/>
      <c r="X29" s="164"/>
      <c r="Y29" s="168"/>
      <c r="Z29" s="168"/>
      <c r="AA29" s="169"/>
      <c r="AB29" s="163"/>
      <c r="AC29" s="168"/>
      <c r="AD29" s="168"/>
      <c r="AE29" s="169"/>
      <c r="AF29" s="163"/>
      <c r="AG29" s="168"/>
      <c r="AH29" s="168"/>
      <c r="AI29" s="169"/>
      <c r="AJ29" s="163"/>
      <c r="AK29" s="168"/>
      <c r="AL29" s="168"/>
      <c r="AM29" s="169"/>
      <c r="AN29" s="163"/>
      <c r="AO29" s="164"/>
      <c r="AP29" s="168"/>
      <c r="AQ29" s="168"/>
      <c r="AR29" s="169"/>
      <c r="AS29" s="163"/>
      <c r="AT29" s="168"/>
      <c r="AU29" s="168"/>
      <c r="AV29" s="169"/>
      <c r="AW29" s="163"/>
      <c r="AX29" s="168"/>
      <c r="AY29" s="168"/>
      <c r="AZ29" s="169"/>
      <c r="BA29" s="163"/>
      <c r="BB29" s="168"/>
      <c r="BC29" s="168"/>
      <c r="BD29" s="169"/>
      <c r="BE29" s="163"/>
      <c r="BF29" s="164"/>
      <c r="BG29" s="168"/>
      <c r="BH29" s="168"/>
      <c r="BI29" s="169"/>
      <c r="BJ29" s="163"/>
      <c r="BK29" s="168"/>
      <c r="BL29" s="168"/>
      <c r="BM29" s="169"/>
      <c r="BN29" s="163"/>
      <c r="BO29" s="168"/>
      <c r="BP29" s="168"/>
      <c r="BQ29" s="169"/>
      <c r="BR29" s="163"/>
      <c r="BS29" s="168"/>
      <c r="BT29" s="168"/>
      <c r="BU29" s="169"/>
      <c r="BV29" s="163"/>
      <c r="BW29" s="164"/>
      <c r="BX29" s="168"/>
      <c r="BY29" s="168"/>
      <c r="BZ29" s="169"/>
      <c r="CA29" s="163"/>
      <c r="CB29" s="168"/>
      <c r="CC29" s="168"/>
      <c r="CD29" s="169"/>
      <c r="CE29" s="163"/>
      <c r="CF29" s="168"/>
      <c r="CG29" s="168"/>
      <c r="CH29" s="169"/>
      <c r="CI29" s="163"/>
      <c r="CJ29" s="168"/>
      <c r="CK29" s="168"/>
      <c r="CL29" s="169"/>
      <c r="CM29" s="163"/>
      <c r="CN29" s="164"/>
      <c r="CO29" s="168"/>
      <c r="CP29" s="168"/>
      <c r="CQ29" s="169"/>
      <c r="CR29" s="163"/>
      <c r="CS29" s="168"/>
      <c r="CT29" s="168"/>
      <c r="CU29" s="169"/>
      <c r="CV29" s="163"/>
      <c r="CW29" s="168"/>
      <c r="CX29" s="168"/>
      <c r="CY29" s="169"/>
      <c r="CZ29" s="163"/>
      <c r="DA29" s="168"/>
      <c r="DB29" s="168"/>
      <c r="DC29" s="169"/>
      <c r="DD29" s="163"/>
      <c r="DE29" s="164"/>
      <c r="DF29" s="165"/>
      <c r="DO29" s="166"/>
      <c r="DP29" s="166"/>
      <c r="DQ29" s="166"/>
      <c r="DR29" s="166"/>
      <c r="DS29" s="166"/>
      <c r="DT29" s="166"/>
      <c r="DU29" s="166"/>
      <c r="DV29" s="166"/>
      <c r="DW29" s="166"/>
      <c r="DX29" s="166"/>
      <c r="DY29" s="166"/>
      <c r="DZ29" s="166"/>
      <c r="EA29" s="166"/>
      <c r="EB29" s="166"/>
      <c r="EC29" s="166"/>
      <c r="ED29" s="166"/>
      <c r="EE29" s="166"/>
      <c r="EF29" s="166"/>
      <c r="EG29" s="166"/>
      <c r="EH29" s="166"/>
      <c r="EI29" s="166"/>
      <c r="EJ29" s="166"/>
      <c r="EK29" s="166"/>
      <c r="EL29" s="166"/>
      <c r="EM29" s="166"/>
      <c r="EN29" s="166"/>
      <c r="EO29" s="166"/>
      <c r="EP29" s="166"/>
      <c r="EQ29" s="166"/>
      <c r="ER29" s="166"/>
      <c r="ES29" s="166"/>
      <c r="ET29" s="166"/>
      <c r="EU29" s="166"/>
      <c r="EV29" s="166"/>
      <c r="EW29" s="166"/>
      <c r="EX29" s="166"/>
      <c r="EY29" s="166"/>
      <c r="EZ29" s="166"/>
      <c r="FA29" s="166"/>
      <c r="FB29" s="166"/>
      <c r="FC29" s="166"/>
      <c r="FD29" s="166"/>
      <c r="FE29" s="166"/>
      <c r="FF29" s="166"/>
      <c r="FG29" s="166"/>
    </row>
    <row r="30" spans="1:164" hidden="1" outlineLevel="1">
      <c r="A30" s="570"/>
      <c r="B30" s="95" t="s">
        <v>49</v>
      </c>
      <c r="C30" s="160">
        <f>DL30/1000</f>
        <v>0</v>
      </c>
      <c r="D30" s="160">
        <v>0</v>
      </c>
      <c r="E30" s="160">
        <v>0</v>
      </c>
      <c r="F30" s="160">
        <f>DO30/1000</f>
        <v>0</v>
      </c>
      <c r="G30" s="160">
        <f>DP30/1000</f>
        <v>0</v>
      </c>
      <c r="H30" s="161">
        <f>DQ30/1000</f>
        <v>0</v>
      </c>
      <c r="I30" s="161">
        <f>DR30/1000</f>
        <v>0</v>
      </c>
      <c r="J30" s="162">
        <f>DS30/1000</f>
        <v>0</v>
      </c>
      <c r="K30" s="163">
        <f>SUM(H30:J30)</f>
        <v>0</v>
      </c>
      <c r="L30" s="161">
        <f>DT30/1000</f>
        <v>0</v>
      </c>
      <c r="M30" s="161">
        <f>DU30/1000</f>
        <v>0</v>
      </c>
      <c r="N30" s="162">
        <f>DV30/1000</f>
        <v>0</v>
      </c>
      <c r="O30" s="163">
        <f>SUM(L30:N30)</f>
        <v>0</v>
      </c>
      <c r="P30" s="161">
        <f>DW30/1000</f>
        <v>0</v>
      </c>
      <c r="Q30" s="161">
        <f>DX30/1000</f>
        <v>0</v>
      </c>
      <c r="R30" s="162">
        <f>DY30/1000</f>
        <v>0</v>
      </c>
      <c r="S30" s="163">
        <f>SUM(P30:R30)</f>
        <v>0</v>
      </c>
      <c r="T30" s="161">
        <f>DZ30/1000</f>
        <v>0</v>
      </c>
      <c r="U30" s="161">
        <f>EA30/1000</f>
        <v>0</v>
      </c>
      <c r="V30" s="162">
        <f>EB30/1000</f>
        <v>0</v>
      </c>
      <c r="W30" s="163">
        <f>SUM(T30:V30)</f>
        <v>0</v>
      </c>
      <c r="X30" s="164">
        <f>W30+S30+O30+K30</f>
        <v>0</v>
      </c>
      <c r="Y30" s="161">
        <f>EC30/1000</f>
        <v>0</v>
      </c>
      <c r="Z30" s="161">
        <f>ED30/1000</f>
        <v>0</v>
      </c>
      <c r="AA30" s="162">
        <f>EE30/1000</f>
        <v>0</v>
      </c>
      <c r="AB30" s="163">
        <f>SUM(Y30:AA30)</f>
        <v>0</v>
      </c>
      <c r="AC30" s="161">
        <f>EF30/1000</f>
        <v>0</v>
      </c>
      <c r="AD30" s="161">
        <f>EG30/1000</f>
        <v>0</v>
      </c>
      <c r="AE30" s="162">
        <f>EH30/1000</f>
        <v>0</v>
      </c>
      <c r="AF30" s="163">
        <f>SUM(AC30:AE30)</f>
        <v>0</v>
      </c>
      <c r="AG30" s="161">
        <f>EI30/1000</f>
        <v>0</v>
      </c>
      <c r="AH30" s="161">
        <f>EJ30/1000</f>
        <v>0</v>
      </c>
      <c r="AI30" s="162">
        <f>EK30/1000</f>
        <v>0</v>
      </c>
      <c r="AJ30" s="163">
        <f>SUM(AG30:AI30)</f>
        <v>0</v>
      </c>
      <c r="AK30" s="161">
        <f>EL30/1000</f>
        <v>0</v>
      </c>
      <c r="AL30" s="161">
        <f>EM30/1000</f>
        <v>0</v>
      </c>
      <c r="AM30" s="162">
        <f>EN30/1000</f>
        <v>0</v>
      </c>
      <c r="AN30" s="163">
        <f>SUM(AK30:AM30)</f>
        <v>0</v>
      </c>
      <c r="AO30" s="164">
        <f>AN30+AJ30+AF30+AB30</f>
        <v>0</v>
      </c>
      <c r="AP30" s="161">
        <f>EO30/1000</f>
        <v>0</v>
      </c>
      <c r="AQ30" s="161">
        <f>EP30/1000</f>
        <v>0</v>
      </c>
      <c r="AR30" s="162">
        <f>EQ30/1000</f>
        <v>0</v>
      </c>
      <c r="AS30" s="163">
        <f>SUM(AP30:AR30)</f>
        <v>0</v>
      </c>
      <c r="AT30" s="161">
        <f>ER30/1000</f>
        <v>0</v>
      </c>
      <c r="AU30" s="161">
        <f>ES30/1000</f>
        <v>0</v>
      </c>
      <c r="AV30" s="162">
        <f>ET30/1000</f>
        <v>0</v>
      </c>
      <c r="AW30" s="163">
        <f>SUM(AT30:AV30)</f>
        <v>0</v>
      </c>
      <c r="AX30" s="161">
        <f>EU30/1000</f>
        <v>0</v>
      </c>
      <c r="AY30" s="161">
        <f>EV30/1000</f>
        <v>0</v>
      </c>
      <c r="AZ30" s="162">
        <f>EW30/1000</f>
        <v>0</v>
      </c>
      <c r="BA30" s="163">
        <f>SUM(AX30:AZ30)</f>
        <v>0</v>
      </c>
      <c r="BB30" s="161">
        <f>EX30/1000</f>
        <v>0</v>
      </c>
      <c r="BC30" s="161">
        <f>EY30/1000</f>
        <v>3.2756500000000002</v>
      </c>
      <c r="BD30" s="162">
        <f>EZ30/1000</f>
        <v>3.2756500000000002</v>
      </c>
      <c r="BE30" s="163">
        <f>SUM(BB30:BD30)</f>
        <v>6.5513000000000003</v>
      </c>
      <c r="BF30" s="164">
        <f>BE30+BA30+AW30+AS30</f>
        <v>6.5513000000000003</v>
      </c>
      <c r="BG30" s="161">
        <f>FA30/1000</f>
        <v>3.2756500000000002</v>
      </c>
      <c r="BH30" s="161">
        <f>FB30/1000</f>
        <v>3.2756500000000002</v>
      </c>
      <c r="BI30" s="162">
        <f>FC30/1000</f>
        <v>3.2756500000000002</v>
      </c>
      <c r="BJ30" s="163">
        <f>SUM(BG30:BI30)</f>
        <v>9.8269500000000001</v>
      </c>
      <c r="BK30" s="161">
        <f>FD30/1000</f>
        <v>3.2756500000000002</v>
      </c>
      <c r="BL30" s="161">
        <f>FE30/1000</f>
        <v>3.2756500000000002</v>
      </c>
      <c r="BM30" s="162">
        <f>FF30/1000</f>
        <v>3.2756500000000002</v>
      </c>
      <c r="BN30" s="163">
        <f>SUM(BK30:BM30)</f>
        <v>9.8269500000000001</v>
      </c>
      <c r="BO30" s="161">
        <f>FG30/1000</f>
        <v>3.2756500000000002</v>
      </c>
      <c r="BP30" s="161">
        <f>FH30/1000</f>
        <v>0</v>
      </c>
      <c r="BQ30" s="162">
        <f>FI30/1000</f>
        <v>0</v>
      </c>
      <c r="BR30" s="163">
        <f>SUM(BO30:BQ30)</f>
        <v>3.2756500000000002</v>
      </c>
      <c r="BS30" s="161">
        <f>FJ30/1000</f>
        <v>0</v>
      </c>
      <c r="BT30" s="161">
        <f>FK30/1000</f>
        <v>0</v>
      </c>
      <c r="BU30" s="162">
        <f>FL30/1000</f>
        <v>0</v>
      </c>
      <c r="BV30" s="163">
        <f>SUM(BS30:BU30)</f>
        <v>0</v>
      </c>
      <c r="BW30" s="164">
        <f>BV30+BR30+BN30+BJ30</f>
        <v>22.929549999999999</v>
      </c>
      <c r="BX30" s="161">
        <f>FM30/1000</f>
        <v>0</v>
      </c>
      <c r="BY30" s="161">
        <f>FN30/1000</f>
        <v>0</v>
      </c>
      <c r="BZ30" s="162">
        <f>FO30/1000</f>
        <v>0</v>
      </c>
      <c r="CA30" s="163">
        <f>SUM(BX30:BZ30)</f>
        <v>0</v>
      </c>
      <c r="CB30" s="161">
        <f>FP30/1000</f>
        <v>0</v>
      </c>
      <c r="CC30" s="161">
        <f>FQ30/1000</f>
        <v>0</v>
      </c>
      <c r="CD30" s="162">
        <f>FR30/1000</f>
        <v>0</v>
      </c>
      <c r="CE30" s="163">
        <f>SUM(CB30:CD30)</f>
        <v>0</v>
      </c>
      <c r="CF30" s="161">
        <f>FS30/1000</f>
        <v>0</v>
      </c>
      <c r="CG30" s="161">
        <f>FT30/1000</f>
        <v>0</v>
      </c>
      <c r="CH30" s="162">
        <f>FU30/1000</f>
        <v>0</v>
      </c>
      <c r="CI30" s="163">
        <f>SUM(CF30:CH30)</f>
        <v>0</v>
      </c>
      <c r="CJ30" s="161">
        <f>FV30/1000</f>
        <v>0</v>
      </c>
      <c r="CK30" s="161">
        <f>FW30/1000</f>
        <v>0</v>
      </c>
      <c r="CL30" s="162">
        <f>FX30/1000</f>
        <v>0</v>
      </c>
      <c r="CM30" s="163">
        <f>SUM(CJ30:CL30)</f>
        <v>0</v>
      </c>
      <c r="CN30" s="164">
        <f>CM30+CI30+CE30+CA30</f>
        <v>0</v>
      </c>
      <c r="CO30" s="161">
        <f>FY30/1000</f>
        <v>0</v>
      </c>
      <c r="CP30" s="161">
        <f>FZ30/1000</f>
        <v>0</v>
      </c>
      <c r="CQ30" s="162">
        <f>GA30/1000</f>
        <v>0</v>
      </c>
      <c r="CR30" s="163">
        <f>SUM(CO30:CQ30)</f>
        <v>0</v>
      </c>
      <c r="CS30" s="161">
        <f>GB30/1000</f>
        <v>0</v>
      </c>
      <c r="CT30" s="161">
        <f>GC30/1000</f>
        <v>0</v>
      </c>
      <c r="CU30" s="162">
        <f>GD30/1000</f>
        <v>0</v>
      </c>
      <c r="CV30" s="163">
        <f>SUM(CS30:CU30)</f>
        <v>0</v>
      </c>
      <c r="CW30" s="161">
        <f>GE30/1000</f>
        <v>0</v>
      </c>
      <c r="CX30" s="161">
        <f>GF30/1000</f>
        <v>0</v>
      </c>
      <c r="CY30" s="162">
        <f>GG30/1000</f>
        <v>0</v>
      </c>
      <c r="CZ30" s="163">
        <f>SUM(CW30:CY30)</f>
        <v>0</v>
      </c>
      <c r="DA30" s="161">
        <f>GH30/1000</f>
        <v>0</v>
      </c>
      <c r="DB30" s="161">
        <f>GI30/1000</f>
        <v>0</v>
      </c>
      <c r="DC30" s="162">
        <f>GJ30/1000</f>
        <v>0</v>
      </c>
      <c r="DD30" s="163">
        <f>SUM(DA30:DC30)</f>
        <v>0</v>
      </c>
      <c r="DE30" s="164">
        <f>DD30+CZ30+CV30+CR30</f>
        <v>0</v>
      </c>
      <c r="DF30" s="165">
        <f>DE30+CN30+BW30+BF30+AO30+X30+G30+F30+E30+D30+C30</f>
        <v>29.48085</v>
      </c>
      <c r="DG30" s="79">
        <f>DF30-DD30-CZ30-CV30-CR30-CM30-CI30-CE30-CA30-BV30-BR30-BN30-BJ30-BE30-BA30-AW30-AS30-AN30-AJ30-AF30-AB30-W30-S30-O30-K30-G30-F30-E30-D30-C30</f>
        <v>8.8817841970012523E-16</v>
      </c>
      <c r="DO30" s="166"/>
      <c r="DP30" s="166"/>
      <c r="DQ30" s="166"/>
      <c r="DR30" s="166"/>
      <c r="DS30" s="166"/>
      <c r="DT30" s="166"/>
      <c r="DU30" s="166"/>
      <c r="DV30" s="166"/>
      <c r="DW30" s="166"/>
      <c r="DX30" s="166"/>
      <c r="DY30" s="166"/>
      <c r="DZ30" s="166"/>
      <c r="EA30" s="166"/>
      <c r="EB30" s="166"/>
      <c r="EC30" s="166"/>
      <c r="ED30" s="166"/>
      <c r="EE30" s="166"/>
      <c r="EF30" s="166"/>
      <c r="EG30" s="166"/>
      <c r="EH30" s="166"/>
      <c r="EI30" s="166"/>
      <c r="EJ30" s="166"/>
      <c r="EK30" s="166"/>
      <c r="EL30" s="166"/>
      <c r="EM30" s="166"/>
      <c r="EN30" s="166"/>
      <c r="EO30" s="166"/>
      <c r="EP30" s="166"/>
      <c r="EQ30" s="166"/>
      <c r="ER30" s="166"/>
      <c r="ES30" s="166"/>
      <c r="ET30" s="166"/>
      <c r="EU30" s="166"/>
      <c r="EV30" s="166"/>
      <c r="EW30" s="166"/>
      <c r="EX30" s="166"/>
      <c r="EY30" s="166">
        <v>3275.65</v>
      </c>
      <c r="EZ30" s="166">
        <v>3275.65</v>
      </c>
      <c r="FA30" s="166">
        <v>3275.65</v>
      </c>
      <c r="FB30" s="166">
        <v>3275.65</v>
      </c>
      <c r="FC30" s="166">
        <v>3275.65</v>
      </c>
      <c r="FD30" s="166">
        <v>3275.65</v>
      </c>
      <c r="FE30" s="166">
        <v>3275.65</v>
      </c>
      <c r="FF30" s="166">
        <v>3275.65</v>
      </c>
      <c r="FG30" s="166">
        <v>3275.65</v>
      </c>
    </row>
    <row r="31" spans="1:164" ht="5.95" hidden="1" customHeight="1" outlineLevel="1">
      <c r="A31" s="570"/>
      <c r="B31" s="95"/>
      <c r="C31" s="167"/>
      <c r="D31" s="167"/>
      <c r="E31" s="167"/>
      <c r="F31" s="167"/>
      <c r="G31" s="167"/>
      <c r="H31" s="168"/>
      <c r="I31" s="168"/>
      <c r="J31" s="169"/>
      <c r="K31" s="163"/>
      <c r="L31" s="168"/>
      <c r="M31" s="168"/>
      <c r="N31" s="169"/>
      <c r="O31" s="163"/>
      <c r="P31" s="168"/>
      <c r="Q31" s="168"/>
      <c r="R31" s="169"/>
      <c r="S31" s="163"/>
      <c r="T31" s="168"/>
      <c r="U31" s="168"/>
      <c r="V31" s="169"/>
      <c r="W31" s="163"/>
      <c r="X31" s="164"/>
      <c r="Y31" s="168"/>
      <c r="Z31" s="168"/>
      <c r="AA31" s="169"/>
      <c r="AB31" s="163"/>
      <c r="AC31" s="168"/>
      <c r="AD31" s="168"/>
      <c r="AE31" s="169"/>
      <c r="AF31" s="163"/>
      <c r="AG31" s="168"/>
      <c r="AH31" s="168"/>
      <c r="AI31" s="169"/>
      <c r="AJ31" s="163"/>
      <c r="AK31" s="168"/>
      <c r="AL31" s="168"/>
      <c r="AM31" s="169"/>
      <c r="AN31" s="163"/>
      <c r="AO31" s="164"/>
      <c r="AP31" s="168"/>
      <c r="AQ31" s="168"/>
      <c r="AR31" s="169"/>
      <c r="AS31" s="163"/>
      <c r="AT31" s="168"/>
      <c r="AU31" s="168"/>
      <c r="AV31" s="169"/>
      <c r="AW31" s="163"/>
      <c r="AX31" s="168"/>
      <c r="AY31" s="168"/>
      <c r="AZ31" s="169"/>
      <c r="BA31" s="163"/>
      <c r="BB31" s="168"/>
      <c r="BC31" s="168"/>
      <c r="BD31" s="169"/>
      <c r="BE31" s="163"/>
      <c r="BF31" s="164"/>
      <c r="BG31" s="168"/>
      <c r="BH31" s="168"/>
      <c r="BI31" s="169"/>
      <c r="BJ31" s="163"/>
      <c r="BK31" s="168"/>
      <c r="BL31" s="168"/>
      <c r="BM31" s="169"/>
      <c r="BN31" s="163"/>
      <c r="BO31" s="168"/>
      <c r="BP31" s="168"/>
      <c r="BQ31" s="169"/>
      <c r="BR31" s="163"/>
      <c r="BS31" s="168"/>
      <c r="BT31" s="168"/>
      <c r="BU31" s="169"/>
      <c r="BV31" s="163"/>
      <c r="BW31" s="164"/>
      <c r="BX31" s="168"/>
      <c r="BY31" s="168"/>
      <c r="BZ31" s="169"/>
      <c r="CA31" s="163"/>
      <c r="CB31" s="168"/>
      <c r="CC31" s="168"/>
      <c r="CD31" s="169"/>
      <c r="CE31" s="163"/>
      <c r="CF31" s="168"/>
      <c r="CG31" s="168"/>
      <c r="CH31" s="169"/>
      <c r="CI31" s="163"/>
      <c r="CJ31" s="168"/>
      <c r="CK31" s="168"/>
      <c r="CL31" s="169"/>
      <c r="CM31" s="163"/>
      <c r="CN31" s="164"/>
      <c r="CO31" s="168"/>
      <c r="CP31" s="168"/>
      <c r="CQ31" s="169"/>
      <c r="CR31" s="163"/>
      <c r="CS31" s="168"/>
      <c r="CT31" s="168"/>
      <c r="CU31" s="169"/>
      <c r="CV31" s="163"/>
      <c r="CW31" s="168"/>
      <c r="CX31" s="168"/>
      <c r="CY31" s="169"/>
      <c r="CZ31" s="163"/>
      <c r="DA31" s="168"/>
      <c r="DB31" s="168"/>
      <c r="DC31" s="169"/>
      <c r="DD31" s="163"/>
      <c r="DE31" s="164"/>
      <c r="DF31" s="165"/>
      <c r="DO31" s="166"/>
      <c r="DP31" s="166"/>
      <c r="DQ31" s="166"/>
      <c r="DR31" s="166"/>
      <c r="DS31" s="166"/>
      <c r="DT31" s="166"/>
      <c r="DU31" s="166"/>
      <c r="DV31" s="166"/>
      <c r="DW31" s="166"/>
      <c r="DX31" s="166"/>
      <c r="DY31" s="166"/>
      <c r="DZ31" s="166"/>
      <c r="EA31" s="166"/>
      <c r="EB31" s="166"/>
      <c r="EC31" s="166"/>
      <c r="ED31" s="166"/>
      <c r="EE31" s="166"/>
      <c r="EF31" s="166"/>
      <c r="EG31" s="166"/>
      <c r="EH31" s="166"/>
      <c r="EI31" s="166"/>
      <c r="EJ31" s="166"/>
      <c r="EK31" s="166"/>
      <c r="EL31" s="166"/>
      <c r="EM31" s="166"/>
      <c r="EN31" s="166"/>
      <c r="EO31" s="166"/>
      <c r="EP31" s="166"/>
      <c r="EQ31" s="166"/>
      <c r="ER31" s="166"/>
      <c r="ES31" s="166"/>
      <c r="ET31" s="166"/>
      <c r="EU31" s="166"/>
      <c r="EV31" s="166"/>
      <c r="EW31" s="166"/>
      <c r="EX31" s="166"/>
      <c r="EY31" s="166"/>
      <c r="EZ31" s="166"/>
      <c r="FA31" s="166"/>
      <c r="FB31" s="166"/>
      <c r="FC31" s="166"/>
      <c r="FD31" s="166"/>
      <c r="FE31" s="166"/>
      <c r="FF31" s="166"/>
      <c r="FG31" s="166"/>
    </row>
    <row r="32" spans="1:164" hidden="1" outlineLevel="1">
      <c r="A32" s="570"/>
      <c r="B32" s="95" t="s">
        <v>32</v>
      </c>
      <c r="C32" s="160">
        <f t="shared" ref="C32:C38" si="67">DL32/1000</f>
        <v>0</v>
      </c>
      <c r="D32" s="160">
        <v>0</v>
      </c>
      <c r="E32" s="160">
        <v>0</v>
      </c>
      <c r="F32" s="160">
        <f t="shared" ref="F32:J38" si="68">DO32/1000</f>
        <v>0</v>
      </c>
      <c r="G32" s="160">
        <f t="shared" si="68"/>
        <v>0</v>
      </c>
      <c r="H32" s="161">
        <f t="shared" si="68"/>
        <v>0</v>
      </c>
      <c r="I32" s="161">
        <f t="shared" si="68"/>
        <v>0</v>
      </c>
      <c r="J32" s="162">
        <f t="shared" si="68"/>
        <v>0</v>
      </c>
      <c r="K32" s="163">
        <f t="shared" ref="K32:K38" si="69">SUM(H32:J32)</f>
        <v>0</v>
      </c>
      <c r="L32" s="161">
        <f t="shared" ref="L32:N38" si="70">DT32/1000</f>
        <v>0</v>
      </c>
      <c r="M32" s="161">
        <f t="shared" si="70"/>
        <v>0</v>
      </c>
      <c r="N32" s="162">
        <f t="shared" si="70"/>
        <v>0</v>
      </c>
      <c r="O32" s="163">
        <f t="shared" ref="O32:O38" si="71">SUM(L32:N32)</f>
        <v>0</v>
      </c>
      <c r="P32" s="161">
        <f t="shared" ref="P32:R38" si="72">DW32/1000</f>
        <v>0</v>
      </c>
      <c r="Q32" s="161">
        <f t="shared" si="72"/>
        <v>0</v>
      </c>
      <c r="R32" s="162">
        <f t="shared" si="72"/>
        <v>0</v>
      </c>
      <c r="S32" s="163">
        <f t="shared" ref="S32:S38" si="73">SUM(P32:R32)</f>
        <v>0</v>
      </c>
      <c r="T32" s="161">
        <f t="shared" ref="T32:V38" si="74">DZ32/1000</f>
        <v>0</v>
      </c>
      <c r="U32" s="161">
        <f t="shared" si="74"/>
        <v>0</v>
      </c>
      <c r="V32" s="162">
        <f t="shared" si="74"/>
        <v>0</v>
      </c>
      <c r="W32" s="163">
        <f t="shared" ref="W32:W38" si="75">SUM(T32:V32)</f>
        <v>0</v>
      </c>
      <c r="X32" s="164">
        <f t="shared" ref="X32:X38" si="76">W32+S32+O32+K32</f>
        <v>0</v>
      </c>
      <c r="Y32" s="161">
        <f t="shared" ref="Y32:AA38" si="77">EC32/1000</f>
        <v>0</v>
      </c>
      <c r="Z32" s="161">
        <f t="shared" si="77"/>
        <v>0</v>
      </c>
      <c r="AA32" s="162">
        <f t="shared" si="77"/>
        <v>0</v>
      </c>
      <c r="AB32" s="163">
        <f t="shared" ref="AB32:AB38" si="78">SUM(Y32:AA32)</f>
        <v>0</v>
      </c>
      <c r="AC32" s="161">
        <f t="shared" ref="AC32:AE38" si="79">EF32/1000</f>
        <v>0</v>
      </c>
      <c r="AD32" s="161">
        <f t="shared" si="79"/>
        <v>0</v>
      </c>
      <c r="AE32" s="162">
        <f t="shared" si="79"/>
        <v>0</v>
      </c>
      <c r="AF32" s="163">
        <f t="shared" ref="AF32:AF38" si="80">SUM(AC32:AE32)</f>
        <v>0</v>
      </c>
      <c r="AG32" s="161">
        <f t="shared" ref="AG32:AI38" si="81">EI32/1000</f>
        <v>0</v>
      </c>
      <c r="AH32" s="161">
        <f t="shared" si="81"/>
        <v>0</v>
      </c>
      <c r="AI32" s="162">
        <f t="shared" si="81"/>
        <v>0</v>
      </c>
      <c r="AJ32" s="163">
        <f t="shared" ref="AJ32:AJ38" si="82">SUM(AG32:AI32)</f>
        <v>0</v>
      </c>
      <c r="AK32" s="161">
        <f t="shared" ref="AK32:AM38" si="83">EL32/1000</f>
        <v>0</v>
      </c>
      <c r="AL32" s="161">
        <f t="shared" si="83"/>
        <v>0</v>
      </c>
      <c r="AM32" s="162">
        <f t="shared" si="83"/>
        <v>0</v>
      </c>
      <c r="AN32" s="163">
        <f t="shared" ref="AN32:AN38" si="84">SUM(AK32:AM32)</f>
        <v>0</v>
      </c>
      <c r="AO32" s="164">
        <f t="shared" ref="AO32:AO38" si="85">AN32+AJ32+AF32+AB32</f>
        <v>0</v>
      </c>
      <c r="AP32" s="161">
        <f t="shared" ref="AP32:AR38" si="86">EO32/1000</f>
        <v>0</v>
      </c>
      <c r="AQ32" s="161">
        <f t="shared" si="86"/>
        <v>0</v>
      </c>
      <c r="AR32" s="162">
        <f t="shared" si="86"/>
        <v>0</v>
      </c>
      <c r="AS32" s="163">
        <f t="shared" ref="AS32:AS38" si="87">SUM(AP32:AR32)</f>
        <v>0</v>
      </c>
      <c r="AT32" s="161">
        <f t="shared" ref="AT32:AV38" si="88">ER32/1000</f>
        <v>0</v>
      </c>
      <c r="AU32" s="161">
        <f t="shared" si="88"/>
        <v>0</v>
      </c>
      <c r="AV32" s="162">
        <f t="shared" si="88"/>
        <v>0</v>
      </c>
      <c r="AW32" s="163">
        <f t="shared" ref="AW32:AW38" si="89">SUM(AT32:AV32)</f>
        <v>0</v>
      </c>
      <c r="AX32" s="161">
        <f t="shared" ref="AX32:AZ38" si="90">EU32/1000</f>
        <v>0</v>
      </c>
      <c r="AY32" s="161">
        <f t="shared" si="90"/>
        <v>0</v>
      </c>
      <c r="AZ32" s="162">
        <f t="shared" si="90"/>
        <v>0</v>
      </c>
      <c r="BA32" s="163">
        <f t="shared" ref="BA32:BA38" si="91">SUM(AX32:AZ32)</f>
        <v>0</v>
      </c>
      <c r="BB32" s="161">
        <f t="shared" ref="BB32:BD38" si="92">EX32/1000</f>
        <v>0</v>
      </c>
      <c r="BC32" s="161">
        <f t="shared" si="92"/>
        <v>0</v>
      </c>
      <c r="BD32" s="162">
        <f t="shared" si="92"/>
        <v>0</v>
      </c>
      <c r="BE32" s="163">
        <f t="shared" ref="BE32:BE38" si="93">SUM(BB32:BD32)</f>
        <v>0</v>
      </c>
      <c r="BF32" s="164">
        <f t="shared" ref="BF32:BF38" si="94">BE32+BA32+AW32+AS32</f>
        <v>0</v>
      </c>
      <c r="BG32" s="161">
        <f t="shared" ref="BG32:BI38" si="95">FA32/1000</f>
        <v>0</v>
      </c>
      <c r="BH32" s="161">
        <f t="shared" si="95"/>
        <v>0</v>
      </c>
      <c r="BI32" s="162">
        <f t="shared" si="95"/>
        <v>0</v>
      </c>
      <c r="BJ32" s="163">
        <f t="shared" ref="BJ32:BJ38" si="96">SUM(BG32:BI32)</f>
        <v>0</v>
      </c>
      <c r="BK32" s="161">
        <f t="shared" ref="BK32:BM38" si="97">FD32/1000</f>
        <v>0</v>
      </c>
      <c r="BL32" s="161">
        <f t="shared" si="97"/>
        <v>0</v>
      </c>
      <c r="BM32" s="162">
        <f t="shared" si="97"/>
        <v>0</v>
      </c>
      <c r="BN32" s="163">
        <f t="shared" ref="BN32:BN38" si="98">SUM(BK32:BM32)</f>
        <v>0</v>
      </c>
      <c r="BO32" s="161">
        <f t="shared" ref="BO32:BQ38" si="99">FG32/1000</f>
        <v>0</v>
      </c>
      <c r="BP32" s="161">
        <f t="shared" si="99"/>
        <v>0</v>
      </c>
      <c r="BQ32" s="162">
        <f t="shared" si="99"/>
        <v>0</v>
      </c>
      <c r="BR32" s="163">
        <f t="shared" ref="BR32:BR38" si="100">SUM(BO32:BQ32)</f>
        <v>0</v>
      </c>
      <c r="BS32" s="161">
        <f t="shared" ref="BS32:BU38" si="101">FJ32/1000</f>
        <v>0</v>
      </c>
      <c r="BT32" s="161">
        <f t="shared" si="101"/>
        <v>0</v>
      </c>
      <c r="BU32" s="162">
        <f t="shared" si="101"/>
        <v>0</v>
      </c>
      <c r="BV32" s="163">
        <f t="shared" ref="BV32:BV38" si="102">SUM(BS32:BU32)</f>
        <v>0</v>
      </c>
      <c r="BW32" s="164">
        <f t="shared" ref="BW32:BW38" si="103">BV32+BR32+BN32+BJ32</f>
        <v>0</v>
      </c>
      <c r="BX32" s="161">
        <f t="shared" ref="BX32:BZ38" si="104">FM32/1000</f>
        <v>0</v>
      </c>
      <c r="BY32" s="161">
        <f t="shared" si="104"/>
        <v>0</v>
      </c>
      <c r="BZ32" s="162">
        <f t="shared" si="104"/>
        <v>0</v>
      </c>
      <c r="CA32" s="163">
        <f t="shared" ref="CA32:CA38" si="105">SUM(BX32:BZ32)</f>
        <v>0</v>
      </c>
      <c r="CB32" s="161">
        <f t="shared" ref="CB32:CD38" si="106">FP32/1000</f>
        <v>0</v>
      </c>
      <c r="CC32" s="161">
        <f t="shared" si="106"/>
        <v>0</v>
      </c>
      <c r="CD32" s="162">
        <f t="shared" si="106"/>
        <v>0</v>
      </c>
      <c r="CE32" s="163">
        <f t="shared" ref="CE32:CE38" si="107">SUM(CB32:CD32)</f>
        <v>0</v>
      </c>
      <c r="CF32" s="161">
        <f t="shared" ref="CF32:CH38" si="108">FS32/1000</f>
        <v>0</v>
      </c>
      <c r="CG32" s="161">
        <f t="shared" si="108"/>
        <v>0</v>
      </c>
      <c r="CH32" s="162">
        <f t="shared" si="108"/>
        <v>0</v>
      </c>
      <c r="CI32" s="163">
        <f t="shared" ref="CI32:CI38" si="109">SUM(CF32:CH32)</f>
        <v>0</v>
      </c>
      <c r="CJ32" s="161">
        <f t="shared" ref="CJ32:CL38" si="110">FV32/1000</f>
        <v>0</v>
      </c>
      <c r="CK32" s="161">
        <f t="shared" si="110"/>
        <v>0</v>
      </c>
      <c r="CL32" s="162">
        <f t="shared" si="110"/>
        <v>0</v>
      </c>
      <c r="CM32" s="163">
        <f t="shared" ref="CM32:CM38" si="111">SUM(CJ32:CL32)</f>
        <v>0</v>
      </c>
      <c r="CN32" s="164">
        <f t="shared" ref="CN32:CN38" si="112">CM32+CI32+CE32+CA32</f>
        <v>0</v>
      </c>
      <c r="CO32" s="161">
        <f t="shared" ref="CO32:CQ38" si="113">FY32/1000</f>
        <v>0</v>
      </c>
      <c r="CP32" s="161">
        <f t="shared" si="113"/>
        <v>0</v>
      </c>
      <c r="CQ32" s="162">
        <f t="shared" si="113"/>
        <v>0</v>
      </c>
      <c r="CR32" s="163">
        <f t="shared" ref="CR32:CR38" si="114">SUM(CO32:CQ32)</f>
        <v>0</v>
      </c>
      <c r="CS32" s="161">
        <f t="shared" ref="CS32:CU38" si="115">GB32/1000</f>
        <v>0</v>
      </c>
      <c r="CT32" s="161">
        <f t="shared" si="115"/>
        <v>0</v>
      </c>
      <c r="CU32" s="162">
        <f t="shared" si="115"/>
        <v>0</v>
      </c>
      <c r="CV32" s="163">
        <f t="shared" ref="CV32:CV38" si="116">SUM(CS32:CU32)</f>
        <v>0</v>
      </c>
      <c r="CW32" s="161">
        <f t="shared" ref="CW32:CY38" si="117">GE32/1000</f>
        <v>0</v>
      </c>
      <c r="CX32" s="161">
        <f t="shared" si="117"/>
        <v>0</v>
      </c>
      <c r="CY32" s="162">
        <f t="shared" si="117"/>
        <v>0</v>
      </c>
      <c r="CZ32" s="163">
        <f t="shared" ref="CZ32:CZ38" si="118">SUM(CW32:CY32)</f>
        <v>0</v>
      </c>
      <c r="DA32" s="161">
        <f t="shared" ref="DA32:DC38" si="119">GH32/1000</f>
        <v>0</v>
      </c>
      <c r="DB32" s="161">
        <f t="shared" si="119"/>
        <v>0</v>
      </c>
      <c r="DC32" s="162">
        <f t="shared" si="119"/>
        <v>0</v>
      </c>
      <c r="DD32" s="163">
        <f t="shared" ref="DD32:DD38" si="120">SUM(DA32:DC32)</f>
        <v>0</v>
      </c>
      <c r="DE32" s="164">
        <f t="shared" ref="DE32:DE38" si="121">DD32+CZ32+CV32+CR32</f>
        <v>0</v>
      </c>
      <c r="DF32" s="165">
        <f t="shared" ref="DF32:DF38" si="122">DE32+CN32+BW32+BF32+AO32+X32+G32+F32+E32+D32+C32</f>
        <v>0</v>
      </c>
      <c r="DG32" s="79">
        <f t="shared" ref="DG32:DG39" si="123">DF32-DD32-CZ32-CV32-CR32-CM32-CI32-CE32-CA32-BV32-BR32-BN32-BJ32-BE32-BA32-AW32-AS32-AN32-AJ32-AF32-AB32-W32-S32-O32-K32-G32-F32-E32-D32-C32</f>
        <v>0</v>
      </c>
      <c r="DO32" s="166"/>
      <c r="DP32" s="166"/>
      <c r="DQ32" s="166"/>
      <c r="DR32" s="166"/>
      <c r="DS32" s="166"/>
      <c r="DT32" s="166"/>
      <c r="DU32" s="166"/>
      <c r="DV32" s="166"/>
      <c r="DW32" s="166"/>
      <c r="DX32" s="166"/>
      <c r="DY32" s="166"/>
      <c r="DZ32" s="166"/>
      <c r="EA32" s="166"/>
      <c r="EB32" s="166"/>
      <c r="EC32" s="166"/>
      <c r="ED32" s="166"/>
      <c r="EE32" s="166"/>
      <c r="EF32" s="166"/>
      <c r="EG32" s="166"/>
      <c r="EH32" s="166"/>
      <c r="EI32" s="166"/>
      <c r="EJ32" s="166"/>
      <c r="EK32" s="166"/>
      <c r="EL32" s="166"/>
      <c r="EM32" s="166"/>
      <c r="EN32" s="166"/>
      <c r="EO32" s="166"/>
      <c r="EP32" s="166"/>
      <c r="EQ32" s="166"/>
      <c r="ER32" s="166"/>
      <c r="ES32" s="166"/>
      <c r="ET32" s="166"/>
      <c r="EU32" s="166"/>
      <c r="EV32" s="166"/>
      <c r="EW32" s="166"/>
      <c r="EX32" s="166"/>
      <c r="EY32" s="166"/>
      <c r="EZ32" s="166"/>
      <c r="FA32" s="166"/>
      <c r="FB32" s="166"/>
      <c r="FC32" s="166"/>
      <c r="FD32" s="166"/>
      <c r="FE32" s="166"/>
      <c r="FF32" s="166"/>
      <c r="FG32" s="166"/>
    </row>
    <row r="33" spans="1:163" hidden="1" outlineLevel="1">
      <c r="A33" s="570"/>
      <c r="B33" s="95" t="s">
        <v>50</v>
      </c>
      <c r="C33" s="160">
        <f t="shared" si="67"/>
        <v>0</v>
      </c>
      <c r="D33" s="160">
        <v>0</v>
      </c>
      <c r="E33" s="160">
        <v>0</v>
      </c>
      <c r="F33" s="160">
        <f t="shared" si="68"/>
        <v>0</v>
      </c>
      <c r="G33" s="160">
        <f t="shared" si="68"/>
        <v>0</v>
      </c>
      <c r="H33" s="161">
        <f t="shared" si="68"/>
        <v>0</v>
      </c>
      <c r="I33" s="161">
        <f t="shared" si="68"/>
        <v>0</v>
      </c>
      <c r="J33" s="162">
        <f t="shared" si="68"/>
        <v>0</v>
      </c>
      <c r="K33" s="163">
        <f t="shared" si="69"/>
        <v>0</v>
      </c>
      <c r="L33" s="161">
        <f t="shared" si="70"/>
        <v>0</v>
      </c>
      <c r="M33" s="161">
        <f t="shared" si="70"/>
        <v>0</v>
      </c>
      <c r="N33" s="162">
        <f t="shared" si="70"/>
        <v>0</v>
      </c>
      <c r="O33" s="163">
        <f t="shared" si="71"/>
        <v>0</v>
      </c>
      <c r="P33" s="161">
        <f t="shared" si="72"/>
        <v>0</v>
      </c>
      <c r="Q33" s="161">
        <f t="shared" si="72"/>
        <v>0</v>
      </c>
      <c r="R33" s="162">
        <f t="shared" si="72"/>
        <v>0</v>
      </c>
      <c r="S33" s="163">
        <f t="shared" si="73"/>
        <v>0</v>
      </c>
      <c r="T33" s="161">
        <f t="shared" si="74"/>
        <v>0</v>
      </c>
      <c r="U33" s="161">
        <f t="shared" si="74"/>
        <v>0</v>
      </c>
      <c r="V33" s="162">
        <f t="shared" si="74"/>
        <v>0</v>
      </c>
      <c r="W33" s="163">
        <f t="shared" si="75"/>
        <v>0</v>
      </c>
      <c r="X33" s="164">
        <f t="shared" si="76"/>
        <v>0</v>
      </c>
      <c r="Y33" s="161">
        <f t="shared" si="77"/>
        <v>0</v>
      </c>
      <c r="Z33" s="161">
        <f t="shared" si="77"/>
        <v>0</v>
      </c>
      <c r="AA33" s="162">
        <f t="shared" si="77"/>
        <v>0</v>
      </c>
      <c r="AB33" s="163">
        <f t="shared" si="78"/>
        <v>0</v>
      </c>
      <c r="AC33" s="161">
        <f t="shared" si="79"/>
        <v>0</v>
      </c>
      <c r="AD33" s="161">
        <f t="shared" si="79"/>
        <v>0</v>
      </c>
      <c r="AE33" s="162">
        <f t="shared" si="79"/>
        <v>0</v>
      </c>
      <c r="AF33" s="163">
        <f t="shared" si="80"/>
        <v>0</v>
      </c>
      <c r="AG33" s="161">
        <f t="shared" si="81"/>
        <v>0</v>
      </c>
      <c r="AH33" s="161">
        <f t="shared" si="81"/>
        <v>0</v>
      </c>
      <c r="AI33" s="162">
        <f t="shared" si="81"/>
        <v>0</v>
      </c>
      <c r="AJ33" s="163">
        <f t="shared" si="82"/>
        <v>0</v>
      </c>
      <c r="AK33" s="161">
        <f t="shared" si="83"/>
        <v>0</v>
      </c>
      <c r="AL33" s="161">
        <f t="shared" si="83"/>
        <v>0</v>
      </c>
      <c r="AM33" s="162">
        <f t="shared" si="83"/>
        <v>0</v>
      </c>
      <c r="AN33" s="163">
        <f t="shared" si="84"/>
        <v>0</v>
      </c>
      <c r="AO33" s="164">
        <f t="shared" si="85"/>
        <v>0</v>
      </c>
      <c r="AP33" s="161">
        <f t="shared" si="86"/>
        <v>0</v>
      </c>
      <c r="AQ33" s="161">
        <f t="shared" si="86"/>
        <v>0</v>
      </c>
      <c r="AR33" s="162">
        <f t="shared" si="86"/>
        <v>0</v>
      </c>
      <c r="AS33" s="163">
        <f t="shared" si="87"/>
        <v>0</v>
      </c>
      <c r="AT33" s="161">
        <f t="shared" si="88"/>
        <v>0</v>
      </c>
      <c r="AU33" s="161">
        <f t="shared" si="88"/>
        <v>0</v>
      </c>
      <c r="AV33" s="162">
        <f t="shared" si="88"/>
        <v>0</v>
      </c>
      <c r="AW33" s="163">
        <f t="shared" si="89"/>
        <v>0</v>
      </c>
      <c r="AX33" s="161">
        <f t="shared" si="90"/>
        <v>0</v>
      </c>
      <c r="AY33" s="161">
        <f t="shared" si="90"/>
        <v>0</v>
      </c>
      <c r="AZ33" s="162">
        <f t="shared" si="90"/>
        <v>0</v>
      </c>
      <c r="BA33" s="163">
        <f t="shared" si="91"/>
        <v>0</v>
      </c>
      <c r="BB33" s="161">
        <f t="shared" si="92"/>
        <v>0</v>
      </c>
      <c r="BC33" s="161">
        <f t="shared" si="92"/>
        <v>0</v>
      </c>
      <c r="BD33" s="162">
        <f t="shared" si="92"/>
        <v>0</v>
      </c>
      <c r="BE33" s="163">
        <f t="shared" si="93"/>
        <v>0</v>
      </c>
      <c r="BF33" s="164">
        <f t="shared" si="94"/>
        <v>0</v>
      </c>
      <c r="BG33" s="161">
        <f t="shared" si="95"/>
        <v>0</v>
      </c>
      <c r="BH33" s="161">
        <f t="shared" si="95"/>
        <v>0</v>
      </c>
      <c r="BI33" s="162">
        <f t="shared" si="95"/>
        <v>0</v>
      </c>
      <c r="BJ33" s="163">
        <f t="shared" si="96"/>
        <v>0</v>
      </c>
      <c r="BK33" s="161">
        <f t="shared" si="97"/>
        <v>0</v>
      </c>
      <c r="BL33" s="161">
        <f t="shared" si="97"/>
        <v>0</v>
      </c>
      <c r="BM33" s="162">
        <f t="shared" si="97"/>
        <v>0</v>
      </c>
      <c r="BN33" s="163">
        <f t="shared" si="98"/>
        <v>0</v>
      </c>
      <c r="BO33" s="161">
        <f t="shared" si="99"/>
        <v>0</v>
      </c>
      <c r="BP33" s="161">
        <f t="shared" si="99"/>
        <v>0</v>
      </c>
      <c r="BQ33" s="162">
        <f t="shared" si="99"/>
        <v>0</v>
      </c>
      <c r="BR33" s="163">
        <f t="shared" si="100"/>
        <v>0</v>
      </c>
      <c r="BS33" s="161">
        <f t="shared" si="101"/>
        <v>0</v>
      </c>
      <c r="BT33" s="161">
        <f t="shared" si="101"/>
        <v>0</v>
      </c>
      <c r="BU33" s="162">
        <f t="shared" si="101"/>
        <v>0</v>
      </c>
      <c r="BV33" s="163">
        <f t="shared" si="102"/>
        <v>0</v>
      </c>
      <c r="BW33" s="164">
        <f t="shared" si="103"/>
        <v>0</v>
      </c>
      <c r="BX33" s="161">
        <f t="shared" si="104"/>
        <v>0</v>
      </c>
      <c r="BY33" s="161">
        <f t="shared" si="104"/>
        <v>0</v>
      </c>
      <c r="BZ33" s="162">
        <f t="shared" si="104"/>
        <v>0</v>
      </c>
      <c r="CA33" s="163">
        <f t="shared" si="105"/>
        <v>0</v>
      </c>
      <c r="CB33" s="161">
        <f t="shared" si="106"/>
        <v>0</v>
      </c>
      <c r="CC33" s="161">
        <f t="shared" si="106"/>
        <v>0</v>
      </c>
      <c r="CD33" s="162">
        <f t="shared" si="106"/>
        <v>0</v>
      </c>
      <c r="CE33" s="163">
        <f t="shared" si="107"/>
        <v>0</v>
      </c>
      <c r="CF33" s="161">
        <f t="shared" si="108"/>
        <v>0</v>
      </c>
      <c r="CG33" s="161">
        <f t="shared" si="108"/>
        <v>0</v>
      </c>
      <c r="CH33" s="162">
        <f t="shared" si="108"/>
        <v>0</v>
      </c>
      <c r="CI33" s="163">
        <f t="shared" si="109"/>
        <v>0</v>
      </c>
      <c r="CJ33" s="161">
        <f t="shared" si="110"/>
        <v>0</v>
      </c>
      <c r="CK33" s="161">
        <f t="shared" si="110"/>
        <v>0</v>
      </c>
      <c r="CL33" s="162">
        <f t="shared" si="110"/>
        <v>0</v>
      </c>
      <c r="CM33" s="163">
        <f t="shared" si="111"/>
        <v>0</v>
      </c>
      <c r="CN33" s="164">
        <f t="shared" si="112"/>
        <v>0</v>
      </c>
      <c r="CO33" s="161">
        <f t="shared" si="113"/>
        <v>0</v>
      </c>
      <c r="CP33" s="161">
        <f t="shared" si="113"/>
        <v>0</v>
      </c>
      <c r="CQ33" s="162">
        <f t="shared" si="113"/>
        <v>0</v>
      </c>
      <c r="CR33" s="163">
        <f t="shared" si="114"/>
        <v>0</v>
      </c>
      <c r="CS33" s="161">
        <f t="shared" si="115"/>
        <v>0</v>
      </c>
      <c r="CT33" s="161">
        <f t="shared" si="115"/>
        <v>0</v>
      </c>
      <c r="CU33" s="162">
        <f t="shared" si="115"/>
        <v>0</v>
      </c>
      <c r="CV33" s="163">
        <f t="shared" si="116"/>
        <v>0</v>
      </c>
      <c r="CW33" s="161">
        <f t="shared" si="117"/>
        <v>0</v>
      </c>
      <c r="CX33" s="161">
        <f t="shared" si="117"/>
        <v>0</v>
      </c>
      <c r="CY33" s="162">
        <f t="shared" si="117"/>
        <v>0</v>
      </c>
      <c r="CZ33" s="163">
        <f t="shared" si="118"/>
        <v>0</v>
      </c>
      <c r="DA33" s="161">
        <f t="shared" si="119"/>
        <v>0</v>
      </c>
      <c r="DB33" s="161">
        <f t="shared" si="119"/>
        <v>0</v>
      </c>
      <c r="DC33" s="162">
        <f t="shared" si="119"/>
        <v>0</v>
      </c>
      <c r="DD33" s="163">
        <f t="shared" si="120"/>
        <v>0</v>
      </c>
      <c r="DE33" s="164">
        <f t="shared" si="121"/>
        <v>0</v>
      </c>
      <c r="DF33" s="165">
        <f t="shared" si="122"/>
        <v>0</v>
      </c>
      <c r="DG33" s="79">
        <f t="shared" si="123"/>
        <v>0</v>
      </c>
      <c r="DO33" s="166"/>
      <c r="DP33" s="166"/>
      <c r="DQ33" s="166"/>
      <c r="DR33" s="166"/>
      <c r="DS33" s="166"/>
      <c r="DT33" s="166"/>
      <c r="DU33" s="166"/>
      <c r="DV33" s="166"/>
      <c r="DW33" s="166"/>
      <c r="DX33" s="166"/>
      <c r="DY33" s="166"/>
      <c r="DZ33" s="166"/>
      <c r="EA33" s="166"/>
      <c r="EB33" s="166"/>
      <c r="EC33" s="166"/>
      <c r="ED33" s="166"/>
      <c r="EE33" s="166"/>
      <c r="EF33" s="166"/>
      <c r="EG33" s="166"/>
      <c r="EH33" s="166"/>
      <c r="EI33" s="166"/>
      <c r="EJ33" s="166"/>
      <c r="EK33" s="166"/>
      <c r="EL33" s="166"/>
      <c r="EM33" s="166"/>
      <c r="EN33" s="166"/>
      <c r="EO33" s="166"/>
      <c r="EP33" s="166"/>
      <c r="EQ33" s="166"/>
      <c r="ER33" s="166"/>
      <c r="ES33" s="166"/>
      <c r="ET33" s="166"/>
      <c r="EU33" s="166"/>
      <c r="EV33" s="166"/>
      <c r="EW33" s="166"/>
      <c r="EX33" s="166"/>
      <c r="EY33" s="166"/>
      <c r="EZ33" s="166"/>
      <c r="FA33" s="166"/>
      <c r="FB33" s="166"/>
      <c r="FC33" s="166"/>
      <c r="FD33" s="166"/>
      <c r="FE33" s="166"/>
      <c r="FF33" s="166"/>
      <c r="FG33" s="166"/>
    </row>
    <row r="34" spans="1:163" hidden="1" outlineLevel="1">
      <c r="A34" s="570"/>
      <c r="B34" s="95" t="s">
        <v>104</v>
      </c>
      <c r="C34" s="160">
        <f t="shared" si="67"/>
        <v>0</v>
      </c>
      <c r="D34" s="160">
        <v>0</v>
      </c>
      <c r="E34" s="160">
        <v>0</v>
      </c>
      <c r="F34" s="160">
        <f t="shared" si="68"/>
        <v>0</v>
      </c>
      <c r="G34" s="160">
        <f t="shared" si="68"/>
        <v>0</v>
      </c>
      <c r="H34" s="161">
        <f t="shared" si="68"/>
        <v>0</v>
      </c>
      <c r="I34" s="161">
        <f t="shared" si="68"/>
        <v>0</v>
      </c>
      <c r="J34" s="162">
        <f t="shared" si="68"/>
        <v>0</v>
      </c>
      <c r="K34" s="163">
        <f t="shared" si="69"/>
        <v>0</v>
      </c>
      <c r="L34" s="161">
        <f t="shared" si="70"/>
        <v>0</v>
      </c>
      <c r="M34" s="161">
        <f t="shared" si="70"/>
        <v>0</v>
      </c>
      <c r="N34" s="162">
        <f t="shared" si="70"/>
        <v>0</v>
      </c>
      <c r="O34" s="163">
        <f t="shared" si="71"/>
        <v>0</v>
      </c>
      <c r="P34" s="161">
        <f t="shared" si="72"/>
        <v>0</v>
      </c>
      <c r="Q34" s="161">
        <f t="shared" si="72"/>
        <v>0</v>
      </c>
      <c r="R34" s="162">
        <f t="shared" si="72"/>
        <v>0</v>
      </c>
      <c r="S34" s="163">
        <f t="shared" si="73"/>
        <v>0</v>
      </c>
      <c r="T34" s="161">
        <f t="shared" si="74"/>
        <v>0</v>
      </c>
      <c r="U34" s="161">
        <f t="shared" si="74"/>
        <v>0</v>
      </c>
      <c r="V34" s="162">
        <f t="shared" si="74"/>
        <v>0</v>
      </c>
      <c r="W34" s="163">
        <f t="shared" si="75"/>
        <v>0</v>
      </c>
      <c r="X34" s="164">
        <f t="shared" si="76"/>
        <v>0</v>
      </c>
      <c r="Y34" s="161">
        <f t="shared" si="77"/>
        <v>0</v>
      </c>
      <c r="Z34" s="161">
        <f t="shared" si="77"/>
        <v>0</v>
      </c>
      <c r="AA34" s="162">
        <f t="shared" si="77"/>
        <v>0</v>
      </c>
      <c r="AB34" s="163">
        <f t="shared" si="78"/>
        <v>0</v>
      </c>
      <c r="AC34" s="161">
        <f t="shared" si="79"/>
        <v>0</v>
      </c>
      <c r="AD34" s="161">
        <f t="shared" si="79"/>
        <v>0</v>
      </c>
      <c r="AE34" s="162">
        <f t="shared" si="79"/>
        <v>0</v>
      </c>
      <c r="AF34" s="163">
        <f t="shared" si="80"/>
        <v>0</v>
      </c>
      <c r="AG34" s="161">
        <f t="shared" si="81"/>
        <v>0</v>
      </c>
      <c r="AH34" s="161">
        <f t="shared" si="81"/>
        <v>0</v>
      </c>
      <c r="AI34" s="162">
        <f t="shared" si="81"/>
        <v>0</v>
      </c>
      <c r="AJ34" s="163">
        <f t="shared" si="82"/>
        <v>0</v>
      </c>
      <c r="AK34" s="161">
        <f t="shared" si="83"/>
        <v>0</v>
      </c>
      <c r="AL34" s="161">
        <f t="shared" si="83"/>
        <v>0</v>
      </c>
      <c r="AM34" s="162">
        <f t="shared" si="83"/>
        <v>0</v>
      </c>
      <c r="AN34" s="163">
        <f t="shared" si="84"/>
        <v>0</v>
      </c>
      <c r="AO34" s="164">
        <f t="shared" si="85"/>
        <v>0</v>
      </c>
      <c r="AP34" s="161">
        <f t="shared" si="86"/>
        <v>0</v>
      </c>
      <c r="AQ34" s="161">
        <f t="shared" si="86"/>
        <v>0</v>
      </c>
      <c r="AR34" s="162">
        <f t="shared" si="86"/>
        <v>0</v>
      </c>
      <c r="AS34" s="163">
        <f t="shared" si="87"/>
        <v>0</v>
      </c>
      <c r="AT34" s="161">
        <f t="shared" si="88"/>
        <v>0</v>
      </c>
      <c r="AU34" s="161">
        <f t="shared" si="88"/>
        <v>0</v>
      </c>
      <c r="AV34" s="162">
        <f t="shared" si="88"/>
        <v>0</v>
      </c>
      <c r="AW34" s="163">
        <f t="shared" si="89"/>
        <v>0</v>
      </c>
      <c r="AX34" s="161">
        <f t="shared" si="90"/>
        <v>0</v>
      </c>
      <c r="AY34" s="161">
        <f t="shared" si="90"/>
        <v>0</v>
      </c>
      <c r="AZ34" s="162">
        <f t="shared" si="90"/>
        <v>0</v>
      </c>
      <c r="BA34" s="163">
        <f t="shared" si="91"/>
        <v>0</v>
      </c>
      <c r="BB34" s="161">
        <f t="shared" si="92"/>
        <v>0</v>
      </c>
      <c r="BC34" s="161">
        <f t="shared" si="92"/>
        <v>0</v>
      </c>
      <c r="BD34" s="162">
        <f t="shared" si="92"/>
        <v>0</v>
      </c>
      <c r="BE34" s="163">
        <f t="shared" si="93"/>
        <v>0</v>
      </c>
      <c r="BF34" s="164">
        <f t="shared" si="94"/>
        <v>0</v>
      </c>
      <c r="BG34" s="161">
        <f t="shared" si="95"/>
        <v>0</v>
      </c>
      <c r="BH34" s="161">
        <f t="shared" si="95"/>
        <v>0</v>
      </c>
      <c r="BI34" s="162">
        <f t="shared" si="95"/>
        <v>0</v>
      </c>
      <c r="BJ34" s="163">
        <f t="shared" si="96"/>
        <v>0</v>
      </c>
      <c r="BK34" s="161">
        <f t="shared" si="97"/>
        <v>0</v>
      </c>
      <c r="BL34" s="161">
        <f t="shared" si="97"/>
        <v>0</v>
      </c>
      <c r="BM34" s="162">
        <f t="shared" si="97"/>
        <v>0</v>
      </c>
      <c r="BN34" s="163">
        <f t="shared" si="98"/>
        <v>0</v>
      </c>
      <c r="BO34" s="161">
        <f t="shared" si="99"/>
        <v>0</v>
      </c>
      <c r="BP34" s="161">
        <f t="shared" si="99"/>
        <v>0</v>
      </c>
      <c r="BQ34" s="162">
        <f t="shared" si="99"/>
        <v>0</v>
      </c>
      <c r="BR34" s="163">
        <f t="shared" si="100"/>
        <v>0</v>
      </c>
      <c r="BS34" s="161">
        <f t="shared" si="101"/>
        <v>0</v>
      </c>
      <c r="BT34" s="161">
        <f t="shared" si="101"/>
        <v>0</v>
      </c>
      <c r="BU34" s="162">
        <f t="shared" si="101"/>
        <v>0</v>
      </c>
      <c r="BV34" s="163">
        <f t="shared" si="102"/>
        <v>0</v>
      </c>
      <c r="BW34" s="164">
        <f t="shared" si="103"/>
        <v>0</v>
      </c>
      <c r="BX34" s="161">
        <f t="shared" si="104"/>
        <v>0</v>
      </c>
      <c r="BY34" s="161">
        <f t="shared" si="104"/>
        <v>0</v>
      </c>
      <c r="BZ34" s="162">
        <f t="shared" si="104"/>
        <v>0</v>
      </c>
      <c r="CA34" s="163">
        <f t="shared" si="105"/>
        <v>0</v>
      </c>
      <c r="CB34" s="161">
        <f t="shared" si="106"/>
        <v>0</v>
      </c>
      <c r="CC34" s="161">
        <f t="shared" si="106"/>
        <v>0</v>
      </c>
      <c r="CD34" s="162">
        <f t="shared" si="106"/>
        <v>0</v>
      </c>
      <c r="CE34" s="163">
        <f t="shared" si="107"/>
        <v>0</v>
      </c>
      <c r="CF34" s="161">
        <f t="shared" si="108"/>
        <v>0</v>
      </c>
      <c r="CG34" s="161">
        <f t="shared" si="108"/>
        <v>0</v>
      </c>
      <c r="CH34" s="162">
        <f t="shared" si="108"/>
        <v>0</v>
      </c>
      <c r="CI34" s="163">
        <f t="shared" si="109"/>
        <v>0</v>
      </c>
      <c r="CJ34" s="161">
        <f t="shared" si="110"/>
        <v>0</v>
      </c>
      <c r="CK34" s="161">
        <f t="shared" si="110"/>
        <v>0</v>
      </c>
      <c r="CL34" s="162">
        <f t="shared" si="110"/>
        <v>0</v>
      </c>
      <c r="CM34" s="163">
        <f t="shared" si="111"/>
        <v>0</v>
      </c>
      <c r="CN34" s="164">
        <f t="shared" si="112"/>
        <v>0</v>
      </c>
      <c r="CO34" s="161">
        <f t="shared" si="113"/>
        <v>0</v>
      </c>
      <c r="CP34" s="161">
        <f t="shared" si="113"/>
        <v>0</v>
      </c>
      <c r="CQ34" s="162">
        <f t="shared" si="113"/>
        <v>0</v>
      </c>
      <c r="CR34" s="163">
        <f t="shared" si="114"/>
        <v>0</v>
      </c>
      <c r="CS34" s="161">
        <f t="shared" si="115"/>
        <v>0</v>
      </c>
      <c r="CT34" s="161">
        <f t="shared" si="115"/>
        <v>0</v>
      </c>
      <c r="CU34" s="162">
        <f t="shared" si="115"/>
        <v>0</v>
      </c>
      <c r="CV34" s="163">
        <f t="shared" si="116"/>
        <v>0</v>
      </c>
      <c r="CW34" s="161">
        <f t="shared" si="117"/>
        <v>0</v>
      </c>
      <c r="CX34" s="161">
        <f t="shared" si="117"/>
        <v>0</v>
      </c>
      <c r="CY34" s="162">
        <f t="shared" si="117"/>
        <v>0</v>
      </c>
      <c r="CZ34" s="163">
        <f t="shared" si="118"/>
        <v>0</v>
      </c>
      <c r="DA34" s="161">
        <f t="shared" si="119"/>
        <v>0</v>
      </c>
      <c r="DB34" s="161">
        <f t="shared" si="119"/>
        <v>0</v>
      </c>
      <c r="DC34" s="162">
        <f t="shared" si="119"/>
        <v>0</v>
      </c>
      <c r="DD34" s="163">
        <f t="shared" si="120"/>
        <v>0</v>
      </c>
      <c r="DE34" s="164">
        <f t="shared" si="121"/>
        <v>0</v>
      </c>
      <c r="DF34" s="165">
        <f t="shared" si="122"/>
        <v>0</v>
      </c>
      <c r="DG34" s="79">
        <f t="shared" si="123"/>
        <v>0</v>
      </c>
      <c r="DO34" s="166"/>
      <c r="DP34" s="166"/>
      <c r="DQ34" s="166"/>
      <c r="DR34" s="166"/>
      <c r="DS34" s="166"/>
      <c r="DT34" s="166"/>
      <c r="DU34" s="166"/>
      <c r="DV34" s="166"/>
      <c r="DW34" s="166"/>
      <c r="DX34" s="166"/>
      <c r="DY34" s="166"/>
      <c r="DZ34" s="166"/>
      <c r="EA34" s="166"/>
      <c r="EB34" s="166"/>
      <c r="EC34" s="166"/>
      <c r="ED34" s="166"/>
      <c r="EE34" s="166"/>
      <c r="EF34" s="166"/>
      <c r="EG34" s="166"/>
      <c r="EH34" s="166"/>
      <c r="EI34" s="166"/>
      <c r="EJ34" s="166"/>
      <c r="EK34" s="166"/>
      <c r="EL34" s="166"/>
      <c r="EM34" s="166"/>
      <c r="EN34" s="166"/>
      <c r="EO34" s="166"/>
      <c r="EP34" s="166"/>
      <c r="EQ34" s="166"/>
      <c r="ER34" s="166"/>
      <c r="ES34" s="166"/>
      <c r="ET34" s="166"/>
      <c r="EU34" s="166"/>
      <c r="EV34" s="166"/>
      <c r="EW34" s="166"/>
      <c r="EX34" s="166"/>
      <c r="EY34" s="166"/>
      <c r="EZ34" s="166"/>
      <c r="FA34" s="166"/>
      <c r="FB34" s="166"/>
      <c r="FC34" s="166"/>
      <c r="FD34" s="166"/>
      <c r="FE34" s="166"/>
      <c r="FF34" s="166"/>
      <c r="FG34" s="166"/>
    </row>
    <row r="35" spans="1:163" hidden="1" outlineLevel="1">
      <c r="A35" s="570"/>
      <c r="B35" s="95" t="s">
        <v>35</v>
      </c>
      <c r="C35" s="160">
        <f t="shared" si="67"/>
        <v>0</v>
      </c>
      <c r="D35" s="160">
        <v>0</v>
      </c>
      <c r="E35" s="160">
        <v>0</v>
      </c>
      <c r="F35" s="160">
        <f t="shared" si="68"/>
        <v>0</v>
      </c>
      <c r="G35" s="160">
        <f t="shared" si="68"/>
        <v>0</v>
      </c>
      <c r="H35" s="161">
        <f t="shared" si="68"/>
        <v>0</v>
      </c>
      <c r="I35" s="161">
        <f t="shared" si="68"/>
        <v>0</v>
      </c>
      <c r="J35" s="162">
        <f t="shared" si="68"/>
        <v>0</v>
      </c>
      <c r="K35" s="163">
        <f t="shared" si="69"/>
        <v>0</v>
      </c>
      <c r="L35" s="161">
        <f t="shared" si="70"/>
        <v>0</v>
      </c>
      <c r="M35" s="161">
        <f t="shared" si="70"/>
        <v>0</v>
      </c>
      <c r="N35" s="162">
        <f t="shared" si="70"/>
        <v>0</v>
      </c>
      <c r="O35" s="163">
        <f t="shared" si="71"/>
        <v>0</v>
      </c>
      <c r="P35" s="161">
        <f t="shared" si="72"/>
        <v>0</v>
      </c>
      <c r="Q35" s="161">
        <f t="shared" si="72"/>
        <v>0</v>
      </c>
      <c r="R35" s="162">
        <f t="shared" si="72"/>
        <v>0</v>
      </c>
      <c r="S35" s="163">
        <f t="shared" si="73"/>
        <v>0</v>
      </c>
      <c r="T35" s="161">
        <f t="shared" si="74"/>
        <v>0</v>
      </c>
      <c r="U35" s="161">
        <f t="shared" si="74"/>
        <v>0</v>
      </c>
      <c r="V35" s="162">
        <f t="shared" si="74"/>
        <v>0</v>
      </c>
      <c r="W35" s="163">
        <f t="shared" si="75"/>
        <v>0</v>
      </c>
      <c r="X35" s="164">
        <f t="shared" si="76"/>
        <v>0</v>
      </c>
      <c r="Y35" s="161">
        <f t="shared" si="77"/>
        <v>0</v>
      </c>
      <c r="Z35" s="161">
        <f t="shared" si="77"/>
        <v>0</v>
      </c>
      <c r="AA35" s="162">
        <f t="shared" si="77"/>
        <v>0</v>
      </c>
      <c r="AB35" s="163">
        <f t="shared" si="78"/>
        <v>0</v>
      </c>
      <c r="AC35" s="161">
        <f t="shared" si="79"/>
        <v>0</v>
      </c>
      <c r="AD35" s="161">
        <f t="shared" si="79"/>
        <v>0</v>
      </c>
      <c r="AE35" s="162">
        <f t="shared" si="79"/>
        <v>0</v>
      </c>
      <c r="AF35" s="163">
        <f t="shared" si="80"/>
        <v>0</v>
      </c>
      <c r="AG35" s="161">
        <f t="shared" si="81"/>
        <v>0</v>
      </c>
      <c r="AH35" s="161">
        <f t="shared" si="81"/>
        <v>0</v>
      </c>
      <c r="AI35" s="162">
        <f t="shared" si="81"/>
        <v>0</v>
      </c>
      <c r="AJ35" s="163">
        <f t="shared" si="82"/>
        <v>0</v>
      </c>
      <c r="AK35" s="161">
        <f t="shared" si="83"/>
        <v>0</v>
      </c>
      <c r="AL35" s="161">
        <f t="shared" si="83"/>
        <v>0</v>
      </c>
      <c r="AM35" s="162">
        <f t="shared" si="83"/>
        <v>0</v>
      </c>
      <c r="AN35" s="163">
        <f t="shared" si="84"/>
        <v>0</v>
      </c>
      <c r="AO35" s="164">
        <f t="shared" si="85"/>
        <v>0</v>
      </c>
      <c r="AP35" s="161">
        <f t="shared" si="86"/>
        <v>0</v>
      </c>
      <c r="AQ35" s="161">
        <f t="shared" si="86"/>
        <v>0</v>
      </c>
      <c r="AR35" s="162">
        <f t="shared" si="86"/>
        <v>0</v>
      </c>
      <c r="AS35" s="163">
        <f t="shared" si="87"/>
        <v>0</v>
      </c>
      <c r="AT35" s="161">
        <f t="shared" si="88"/>
        <v>0</v>
      </c>
      <c r="AU35" s="161">
        <f t="shared" si="88"/>
        <v>0</v>
      </c>
      <c r="AV35" s="162">
        <f t="shared" si="88"/>
        <v>0</v>
      </c>
      <c r="AW35" s="163">
        <f t="shared" si="89"/>
        <v>0</v>
      </c>
      <c r="AX35" s="161">
        <f t="shared" si="90"/>
        <v>0</v>
      </c>
      <c r="AY35" s="161">
        <f t="shared" si="90"/>
        <v>0</v>
      </c>
      <c r="AZ35" s="162">
        <f t="shared" si="90"/>
        <v>0</v>
      </c>
      <c r="BA35" s="163">
        <f t="shared" si="91"/>
        <v>0</v>
      </c>
      <c r="BB35" s="161">
        <f t="shared" si="92"/>
        <v>0</v>
      </c>
      <c r="BC35" s="161">
        <f t="shared" si="92"/>
        <v>0</v>
      </c>
      <c r="BD35" s="162">
        <f t="shared" si="92"/>
        <v>0</v>
      </c>
      <c r="BE35" s="163">
        <f t="shared" si="93"/>
        <v>0</v>
      </c>
      <c r="BF35" s="164">
        <f t="shared" si="94"/>
        <v>0</v>
      </c>
      <c r="BG35" s="161">
        <f t="shared" si="95"/>
        <v>0</v>
      </c>
      <c r="BH35" s="161">
        <f t="shared" si="95"/>
        <v>0</v>
      </c>
      <c r="BI35" s="162">
        <f t="shared" si="95"/>
        <v>0</v>
      </c>
      <c r="BJ35" s="163">
        <f t="shared" si="96"/>
        <v>0</v>
      </c>
      <c r="BK35" s="161">
        <f t="shared" si="97"/>
        <v>0</v>
      </c>
      <c r="BL35" s="161">
        <f t="shared" si="97"/>
        <v>0</v>
      </c>
      <c r="BM35" s="162">
        <f t="shared" si="97"/>
        <v>0</v>
      </c>
      <c r="BN35" s="163">
        <f t="shared" si="98"/>
        <v>0</v>
      </c>
      <c r="BO35" s="161">
        <f t="shared" si="99"/>
        <v>0</v>
      </c>
      <c r="BP35" s="161">
        <f t="shared" si="99"/>
        <v>0</v>
      </c>
      <c r="BQ35" s="162">
        <f t="shared" si="99"/>
        <v>0</v>
      </c>
      <c r="BR35" s="163">
        <f t="shared" si="100"/>
        <v>0</v>
      </c>
      <c r="BS35" s="161">
        <f t="shared" si="101"/>
        <v>0</v>
      </c>
      <c r="BT35" s="161">
        <f t="shared" si="101"/>
        <v>0</v>
      </c>
      <c r="BU35" s="162">
        <f t="shared" si="101"/>
        <v>0</v>
      </c>
      <c r="BV35" s="163">
        <f t="shared" si="102"/>
        <v>0</v>
      </c>
      <c r="BW35" s="164">
        <f t="shared" si="103"/>
        <v>0</v>
      </c>
      <c r="BX35" s="161">
        <f t="shared" si="104"/>
        <v>0</v>
      </c>
      <c r="BY35" s="161">
        <f t="shared" si="104"/>
        <v>0</v>
      </c>
      <c r="BZ35" s="162">
        <f t="shared" si="104"/>
        <v>0</v>
      </c>
      <c r="CA35" s="163">
        <f t="shared" si="105"/>
        <v>0</v>
      </c>
      <c r="CB35" s="161">
        <f t="shared" si="106"/>
        <v>0</v>
      </c>
      <c r="CC35" s="161">
        <f t="shared" si="106"/>
        <v>0</v>
      </c>
      <c r="CD35" s="162">
        <f t="shared" si="106"/>
        <v>0</v>
      </c>
      <c r="CE35" s="163">
        <f t="shared" si="107"/>
        <v>0</v>
      </c>
      <c r="CF35" s="161">
        <f t="shared" si="108"/>
        <v>0</v>
      </c>
      <c r="CG35" s="161">
        <f t="shared" si="108"/>
        <v>0</v>
      </c>
      <c r="CH35" s="162">
        <f t="shared" si="108"/>
        <v>0</v>
      </c>
      <c r="CI35" s="163">
        <f t="shared" si="109"/>
        <v>0</v>
      </c>
      <c r="CJ35" s="161">
        <f t="shared" si="110"/>
        <v>0</v>
      </c>
      <c r="CK35" s="161">
        <f t="shared" si="110"/>
        <v>0</v>
      </c>
      <c r="CL35" s="162">
        <f t="shared" si="110"/>
        <v>0</v>
      </c>
      <c r="CM35" s="163">
        <f t="shared" si="111"/>
        <v>0</v>
      </c>
      <c r="CN35" s="164">
        <f t="shared" si="112"/>
        <v>0</v>
      </c>
      <c r="CO35" s="161">
        <f t="shared" si="113"/>
        <v>0</v>
      </c>
      <c r="CP35" s="161">
        <f t="shared" si="113"/>
        <v>0</v>
      </c>
      <c r="CQ35" s="162">
        <f t="shared" si="113"/>
        <v>0</v>
      </c>
      <c r="CR35" s="163">
        <f t="shared" si="114"/>
        <v>0</v>
      </c>
      <c r="CS35" s="161">
        <f t="shared" si="115"/>
        <v>0</v>
      </c>
      <c r="CT35" s="161">
        <f t="shared" si="115"/>
        <v>0</v>
      </c>
      <c r="CU35" s="162">
        <f t="shared" si="115"/>
        <v>0</v>
      </c>
      <c r="CV35" s="163">
        <f t="shared" si="116"/>
        <v>0</v>
      </c>
      <c r="CW35" s="161">
        <f t="shared" si="117"/>
        <v>0</v>
      </c>
      <c r="CX35" s="161">
        <f t="shared" si="117"/>
        <v>0</v>
      </c>
      <c r="CY35" s="162">
        <f t="shared" si="117"/>
        <v>0</v>
      </c>
      <c r="CZ35" s="163">
        <f t="shared" si="118"/>
        <v>0</v>
      </c>
      <c r="DA35" s="161">
        <f t="shared" si="119"/>
        <v>0</v>
      </c>
      <c r="DB35" s="161">
        <f t="shared" si="119"/>
        <v>0</v>
      </c>
      <c r="DC35" s="162">
        <f t="shared" si="119"/>
        <v>0</v>
      </c>
      <c r="DD35" s="163">
        <f t="shared" si="120"/>
        <v>0</v>
      </c>
      <c r="DE35" s="164">
        <f t="shared" si="121"/>
        <v>0</v>
      </c>
      <c r="DF35" s="165">
        <f t="shared" si="122"/>
        <v>0</v>
      </c>
      <c r="DG35" s="79">
        <f t="shared" si="123"/>
        <v>0</v>
      </c>
      <c r="DO35" s="166"/>
      <c r="DP35" s="166"/>
      <c r="DQ35" s="166"/>
      <c r="DR35" s="166"/>
      <c r="DS35" s="166"/>
      <c r="DT35" s="166"/>
      <c r="DU35" s="166"/>
      <c r="DV35" s="166"/>
      <c r="DW35" s="166"/>
      <c r="DX35" s="166"/>
      <c r="DY35" s="166"/>
      <c r="DZ35" s="166"/>
      <c r="EA35" s="166"/>
      <c r="EB35" s="166"/>
      <c r="EC35" s="166"/>
      <c r="ED35" s="166"/>
      <c r="EE35" s="166"/>
      <c r="EF35" s="166"/>
      <c r="EG35" s="166"/>
      <c r="EH35" s="166"/>
      <c r="EI35" s="166"/>
      <c r="EJ35" s="166"/>
      <c r="EK35" s="166"/>
      <c r="EL35" s="166"/>
      <c r="EM35" s="166"/>
      <c r="EN35" s="166"/>
      <c r="EO35" s="166"/>
      <c r="EP35" s="166"/>
      <c r="EQ35" s="166"/>
      <c r="ER35" s="166"/>
      <c r="ES35" s="166"/>
      <c r="ET35" s="166"/>
      <c r="EU35" s="166"/>
      <c r="EV35" s="166"/>
      <c r="EW35" s="166"/>
      <c r="EX35" s="166"/>
      <c r="EY35" s="166"/>
      <c r="EZ35" s="166"/>
      <c r="FA35" s="166"/>
      <c r="FB35" s="166"/>
      <c r="FC35" s="166"/>
      <c r="FD35" s="166"/>
      <c r="FE35" s="166"/>
      <c r="FF35" s="166"/>
      <c r="FG35" s="166"/>
    </row>
    <row r="36" spans="1:163" hidden="1" outlineLevel="1">
      <c r="A36" s="570"/>
      <c r="B36" s="95" t="s">
        <v>36</v>
      </c>
      <c r="C36" s="160">
        <f t="shared" si="67"/>
        <v>0</v>
      </c>
      <c r="D36" s="160">
        <v>0</v>
      </c>
      <c r="E36" s="160">
        <v>0</v>
      </c>
      <c r="F36" s="160">
        <f t="shared" si="68"/>
        <v>0</v>
      </c>
      <c r="G36" s="160">
        <f t="shared" si="68"/>
        <v>0</v>
      </c>
      <c r="H36" s="161">
        <f t="shared" si="68"/>
        <v>0</v>
      </c>
      <c r="I36" s="161">
        <f t="shared" si="68"/>
        <v>0</v>
      </c>
      <c r="J36" s="162">
        <f t="shared" si="68"/>
        <v>0</v>
      </c>
      <c r="K36" s="163">
        <f t="shared" si="69"/>
        <v>0</v>
      </c>
      <c r="L36" s="161">
        <f t="shared" si="70"/>
        <v>0</v>
      </c>
      <c r="M36" s="161">
        <f t="shared" si="70"/>
        <v>0</v>
      </c>
      <c r="N36" s="162">
        <f t="shared" si="70"/>
        <v>0</v>
      </c>
      <c r="O36" s="163">
        <f t="shared" si="71"/>
        <v>0</v>
      </c>
      <c r="P36" s="161">
        <f t="shared" si="72"/>
        <v>0</v>
      </c>
      <c r="Q36" s="161">
        <f t="shared" si="72"/>
        <v>0</v>
      </c>
      <c r="R36" s="162">
        <f t="shared" si="72"/>
        <v>0</v>
      </c>
      <c r="S36" s="163">
        <f t="shared" si="73"/>
        <v>0</v>
      </c>
      <c r="T36" s="161">
        <f t="shared" si="74"/>
        <v>0</v>
      </c>
      <c r="U36" s="161">
        <f t="shared" si="74"/>
        <v>0</v>
      </c>
      <c r="V36" s="162">
        <f t="shared" si="74"/>
        <v>0</v>
      </c>
      <c r="W36" s="163">
        <f t="shared" si="75"/>
        <v>0</v>
      </c>
      <c r="X36" s="164">
        <f t="shared" si="76"/>
        <v>0</v>
      </c>
      <c r="Y36" s="161">
        <f t="shared" si="77"/>
        <v>0</v>
      </c>
      <c r="Z36" s="161">
        <f t="shared" si="77"/>
        <v>0</v>
      </c>
      <c r="AA36" s="162">
        <f t="shared" si="77"/>
        <v>0</v>
      </c>
      <c r="AB36" s="163">
        <f t="shared" si="78"/>
        <v>0</v>
      </c>
      <c r="AC36" s="161">
        <f t="shared" si="79"/>
        <v>0</v>
      </c>
      <c r="AD36" s="161">
        <f t="shared" si="79"/>
        <v>0</v>
      </c>
      <c r="AE36" s="162">
        <f t="shared" si="79"/>
        <v>0</v>
      </c>
      <c r="AF36" s="163">
        <f t="shared" si="80"/>
        <v>0</v>
      </c>
      <c r="AG36" s="161">
        <f t="shared" si="81"/>
        <v>0</v>
      </c>
      <c r="AH36" s="161">
        <f t="shared" si="81"/>
        <v>0</v>
      </c>
      <c r="AI36" s="162">
        <f t="shared" si="81"/>
        <v>0</v>
      </c>
      <c r="AJ36" s="163">
        <f t="shared" si="82"/>
        <v>0</v>
      </c>
      <c r="AK36" s="161">
        <f t="shared" si="83"/>
        <v>0</v>
      </c>
      <c r="AL36" s="161">
        <f t="shared" si="83"/>
        <v>0</v>
      </c>
      <c r="AM36" s="162">
        <f t="shared" si="83"/>
        <v>0</v>
      </c>
      <c r="AN36" s="163">
        <f t="shared" si="84"/>
        <v>0</v>
      </c>
      <c r="AO36" s="164">
        <f t="shared" si="85"/>
        <v>0</v>
      </c>
      <c r="AP36" s="161">
        <f t="shared" si="86"/>
        <v>0</v>
      </c>
      <c r="AQ36" s="161">
        <f t="shared" si="86"/>
        <v>0</v>
      </c>
      <c r="AR36" s="162">
        <f t="shared" si="86"/>
        <v>0</v>
      </c>
      <c r="AS36" s="163">
        <f t="shared" si="87"/>
        <v>0</v>
      </c>
      <c r="AT36" s="161">
        <f t="shared" si="88"/>
        <v>0</v>
      </c>
      <c r="AU36" s="161">
        <f t="shared" si="88"/>
        <v>0</v>
      </c>
      <c r="AV36" s="162">
        <f t="shared" si="88"/>
        <v>0</v>
      </c>
      <c r="AW36" s="163">
        <f t="shared" si="89"/>
        <v>0</v>
      </c>
      <c r="AX36" s="161">
        <f t="shared" si="90"/>
        <v>0</v>
      </c>
      <c r="AY36" s="161">
        <f t="shared" si="90"/>
        <v>0</v>
      </c>
      <c r="AZ36" s="162">
        <f t="shared" si="90"/>
        <v>0</v>
      </c>
      <c r="BA36" s="163">
        <f t="shared" si="91"/>
        <v>0</v>
      </c>
      <c r="BB36" s="161">
        <f t="shared" si="92"/>
        <v>0</v>
      </c>
      <c r="BC36" s="161">
        <f t="shared" si="92"/>
        <v>0</v>
      </c>
      <c r="BD36" s="162">
        <f t="shared" si="92"/>
        <v>0</v>
      </c>
      <c r="BE36" s="163">
        <f t="shared" si="93"/>
        <v>0</v>
      </c>
      <c r="BF36" s="164">
        <f t="shared" si="94"/>
        <v>0</v>
      </c>
      <c r="BG36" s="161">
        <f t="shared" si="95"/>
        <v>0</v>
      </c>
      <c r="BH36" s="161">
        <f t="shared" si="95"/>
        <v>0</v>
      </c>
      <c r="BI36" s="162">
        <f t="shared" si="95"/>
        <v>0</v>
      </c>
      <c r="BJ36" s="163">
        <f t="shared" si="96"/>
        <v>0</v>
      </c>
      <c r="BK36" s="161">
        <f t="shared" si="97"/>
        <v>0</v>
      </c>
      <c r="BL36" s="161">
        <f t="shared" si="97"/>
        <v>0</v>
      </c>
      <c r="BM36" s="162">
        <f t="shared" si="97"/>
        <v>0</v>
      </c>
      <c r="BN36" s="163">
        <f t="shared" si="98"/>
        <v>0</v>
      </c>
      <c r="BO36" s="161">
        <f t="shared" si="99"/>
        <v>0</v>
      </c>
      <c r="BP36" s="161">
        <f t="shared" si="99"/>
        <v>0</v>
      </c>
      <c r="BQ36" s="162">
        <f t="shared" si="99"/>
        <v>0</v>
      </c>
      <c r="BR36" s="163">
        <f t="shared" si="100"/>
        <v>0</v>
      </c>
      <c r="BS36" s="161">
        <f t="shared" si="101"/>
        <v>0</v>
      </c>
      <c r="BT36" s="161">
        <f t="shared" si="101"/>
        <v>0</v>
      </c>
      <c r="BU36" s="162">
        <f t="shared" si="101"/>
        <v>0</v>
      </c>
      <c r="BV36" s="163">
        <f t="shared" si="102"/>
        <v>0</v>
      </c>
      <c r="BW36" s="164">
        <f t="shared" si="103"/>
        <v>0</v>
      </c>
      <c r="BX36" s="161">
        <f t="shared" si="104"/>
        <v>0</v>
      </c>
      <c r="BY36" s="161">
        <f t="shared" si="104"/>
        <v>0</v>
      </c>
      <c r="BZ36" s="162">
        <f t="shared" si="104"/>
        <v>0</v>
      </c>
      <c r="CA36" s="163">
        <f t="shared" si="105"/>
        <v>0</v>
      </c>
      <c r="CB36" s="161">
        <f t="shared" si="106"/>
        <v>0</v>
      </c>
      <c r="CC36" s="161">
        <f t="shared" si="106"/>
        <v>0</v>
      </c>
      <c r="CD36" s="162">
        <f t="shared" si="106"/>
        <v>0</v>
      </c>
      <c r="CE36" s="163">
        <f t="shared" si="107"/>
        <v>0</v>
      </c>
      <c r="CF36" s="161">
        <f t="shared" si="108"/>
        <v>0</v>
      </c>
      <c r="CG36" s="161">
        <f t="shared" si="108"/>
        <v>0</v>
      </c>
      <c r="CH36" s="162">
        <f t="shared" si="108"/>
        <v>0</v>
      </c>
      <c r="CI36" s="163">
        <f t="shared" si="109"/>
        <v>0</v>
      </c>
      <c r="CJ36" s="161">
        <f t="shared" si="110"/>
        <v>0</v>
      </c>
      <c r="CK36" s="161">
        <f t="shared" si="110"/>
        <v>0</v>
      </c>
      <c r="CL36" s="162">
        <f t="shared" si="110"/>
        <v>0</v>
      </c>
      <c r="CM36" s="163">
        <f t="shared" si="111"/>
        <v>0</v>
      </c>
      <c r="CN36" s="164">
        <f t="shared" si="112"/>
        <v>0</v>
      </c>
      <c r="CO36" s="161">
        <f t="shared" si="113"/>
        <v>0</v>
      </c>
      <c r="CP36" s="161">
        <f t="shared" si="113"/>
        <v>0</v>
      </c>
      <c r="CQ36" s="162">
        <f t="shared" si="113"/>
        <v>0</v>
      </c>
      <c r="CR36" s="163">
        <f t="shared" si="114"/>
        <v>0</v>
      </c>
      <c r="CS36" s="161">
        <f t="shared" si="115"/>
        <v>0</v>
      </c>
      <c r="CT36" s="161">
        <f t="shared" si="115"/>
        <v>0</v>
      </c>
      <c r="CU36" s="162">
        <f t="shared" si="115"/>
        <v>0</v>
      </c>
      <c r="CV36" s="163">
        <f t="shared" si="116"/>
        <v>0</v>
      </c>
      <c r="CW36" s="161">
        <f t="shared" si="117"/>
        <v>0</v>
      </c>
      <c r="CX36" s="161">
        <f t="shared" si="117"/>
        <v>0</v>
      </c>
      <c r="CY36" s="162">
        <f t="shared" si="117"/>
        <v>0</v>
      </c>
      <c r="CZ36" s="163">
        <f t="shared" si="118"/>
        <v>0</v>
      </c>
      <c r="DA36" s="161">
        <f t="shared" si="119"/>
        <v>0</v>
      </c>
      <c r="DB36" s="161">
        <f t="shared" si="119"/>
        <v>0</v>
      </c>
      <c r="DC36" s="162">
        <f t="shared" si="119"/>
        <v>0</v>
      </c>
      <c r="DD36" s="163">
        <f t="shared" si="120"/>
        <v>0</v>
      </c>
      <c r="DE36" s="164">
        <f t="shared" si="121"/>
        <v>0</v>
      </c>
      <c r="DF36" s="165">
        <f t="shared" si="122"/>
        <v>0</v>
      </c>
      <c r="DG36" s="79">
        <f t="shared" si="123"/>
        <v>0</v>
      </c>
      <c r="DO36" s="166"/>
      <c r="DP36" s="166"/>
      <c r="DQ36" s="166"/>
      <c r="DR36" s="166"/>
      <c r="DS36" s="166"/>
      <c r="DT36" s="166"/>
      <c r="DU36" s="166"/>
      <c r="DV36" s="166"/>
      <c r="DW36" s="166"/>
      <c r="DX36" s="166"/>
      <c r="DY36" s="166"/>
      <c r="DZ36" s="166"/>
      <c r="EA36" s="166"/>
      <c r="EB36" s="166"/>
      <c r="EC36" s="166"/>
      <c r="ED36" s="166"/>
      <c r="EE36" s="166"/>
      <c r="EF36" s="166"/>
      <c r="EG36" s="166"/>
      <c r="EH36" s="166"/>
      <c r="EI36" s="166"/>
      <c r="EJ36" s="166"/>
      <c r="EK36" s="166"/>
      <c r="EL36" s="166"/>
      <c r="EM36" s="166"/>
      <c r="EN36" s="166"/>
      <c r="EO36" s="166"/>
      <c r="EP36" s="166"/>
      <c r="EQ36" s="166"/>
      <c r="ER36" s="166"/>
      <c r="ES36" s="166"/>
      <c r="ET36" s="166"/>
      <c r="EU36" s="166"/>
      <c r="EV36" s="166"/>
      <c r="EW36" s="166"/>
      <c r="EX36" s="166"/>
      <c r="EY36" s="166"/>
      <c r="EZ36" s="166"/>
      <c r="FA36" s="166"/>
      <c r="FB36" s="166"/>
      <c r="FC36" s="166"/>
      <c r="FD36" s="166"/>
      <c r="FE36" s="166"/>
      <c r="FF36" s="166"/>
      <c r="FG36" s="166"/>
    </row>
    <row r="37" spans="1:163" hidden="1" outlineLevel="1">
      <c r="A37" s="570"/>
      <c r="B37" s="95" t="s">
        <v>105</v>
      </c>
      <c r="C37" s="160">
        <f t="shared" si="67"/>
        <v>0</v>
      </c>
      <c r="D37" s="160">
        <v>0</v>
      </c>
      <c r="E37" s="160">
        <v>0</v>
      </c>
      <c r="F37" s="160">
        <f t="shared" si="68"/>
        <v>0</v>
      </c>
      <c r="G37" s="160">
        <f t="shared" si="68"/>
        <v>0</v>
      </c>
      <c r="H37" s="161">
        <f t="shared" si="68"/>
        <v>0</v>
      </c>
      <c r="I37" s="161">
        <f t="shared" si="68"/>
        <v>0</v>
      </c>
      <c r="J37" s="162">
        <f t="shared" si="68"/>
        <v>0</v>
      </c>
      <c r="K37" s="163">
        <f t="shared" si="69"/>
        <v>0</v>
      </c>
      <c r="L37" s="161">
        <f t="shared" si="70"/>
        <v>0</v>
      </c>
      <c r="M37" s="161">
        <f t="shared" si="70"/>
        <v>0</v>
      </c>
      <c r="N37" s="162">
        <f t="shared" si="70"/>
        <v>0</v>
      </c>
      <c r="O37" s="163">
        <f t="shared" si="71"/>
        <v>0</v>
      </c>
      <c r="P37" s="161">
        <f t="shared" si="72"/>
        <v>0</v>
      </c>
      <c r="Q37" s="161">
        <f t="shared" si="72"/>
        <v>0</v>
      </c>
      <c r="R37" s="162">
        <f t="shared" si="72"/>
        <v>0</v>
      </c>
      <c r="S37" s="163">
        <f t="shared" si="73"/>
        <v>0</v>
      </c>
      <c r="T37" s="161">
        <f t="shared" si="74"/>
        <v>0</v>
      </c>
      <c r="U37" s="161">
        <f t="shared" si="74"/>
        <v>0</v>
      </c>
      <c r="V37" s="162">
        <f t="shared" si="74"/>
        <v>0</v>
      </c>
      <c r="W37" s="163">
        <f t="shared" si="75"/>
        <v>0</v>
      </c>
      <c r="X37" s="164">
        <f t="shared" si="76"/>
        <v>0</v>
      </c>
      <c r="Y37" s="161">
        <f t="shared" si="77"/>
        <v>0</v>
      </c>
      <c r="Z37" s="161">
        <f t="shared" si="77"/>
        <v>0</v>
      </c>
      <c r="AA37" s="162">
        <f t="shared" si="77"/>
        <v>0</v>
      </c>
      <c r="AB37" s="163">
        <f t="shared" si="78"/>
        <v>0</v>
      </c>
      <c r="AC37" s="161">
        <f t="shared" si="79"/>
        <v>0</v>
      </c>
      <c r="AD37" s="161">
        <f t="shared" si="79"/>
        <v>0</v>
      </c>
      <c r="AE37" s="162">
        <f t="shared" si="79"/>
        <v>0</v>
      </c>
      <c r="AF37" s="163">
        <f t="shared" si="80"/>
        <v>0</v>
      </c>
      <c r="AG37" s="161">
        <f t="shared" si="81"/>
        <v>0</v>
      </c>
      <c r="AH37" s="161">
        <f t="shared" si="81"/>
        <v>0</v>
      </c>
      <c r="AI37" s="162">
        <f t="shared" si="81"/>
        <v>0</v>
      </c>
      <c r="AJ37" s="163">
        <f t="shared" si="82"/>
        <v>0</v>
      </c>
      <c r="AK37" s="161">
        <f t="shared" si="83"/>
        <v>0</v>
      </c>
      <c r="AL37" s="161">
        <f t="shared" si="83"/>
        <v>0</v>
      </c>
      <c r="AM37" s="162">
        <f t="shared" si="83"/>
        <v>0</v>
      </c>
      <c r="AN37" s="163">
        <f t="shared" si="84"/>
        <v>0</v>
      </c>
      <c r="AO37" s="164">
        <f t="shared" si="85"/>
        <v>0</v>
      </c>
      <c r="AP37" s="161">
        <f t="shared" si="86"/>
        <v>0</v>
      </c>
      <c r="AQ37" s="161">
        <f t="shared" si="86"/>
        <v>0</v>
      </c>
      <c r="AR37" s="162">
        <f t="shared" si="86"/>
        <v>0</v>
      </c>
      <c r="AS37" s="163">
        <f t="shared" si="87"/>
        <v>0</v>
      </c>
      <c r="AT37" s="161">
        <f t="shared" si="88"/>
        <v>0</v>
      </c>
      <c r="AU37" s="161">
        <f t="shared" si="88"/>
        <v>0</v>
      </c>
      <c r="AV37" s="162">
        <f t="shared" si="88"/>
        <v>0</v>
      </c>
      <c r="AW37" s="163">
        <f t="shared" si="89"/>
        <v>0</v>
      </c>
      <c r="AX37" s="161">
        <f t="shared" si="90"/>
        <v>0</v>
      </c>
      <c r="AY37" s="161">
        <f t="shared" si="90"/>
        <v>0</v>
      </c>
      <c r="AZ37" s="162">
        <f t="shared" si="90"/>
        <v>0</v>
      </c>
      <c r="BA37" s="163">
        <f t="shared" si="91"/>
        <v>0</v>
      </c>
      <c r="BB37" s="161">
        <f t="shared" si="92"/>
        <v>0</v>
      </c>
      <c r="BC37" s="161">
        <f t="shared" si="92"/>
        <v>17.064400000000003</v>
      </c>
      <c r="BD37" s="162">
        <f t="shared" si="92"/>
        <v>17.064400000000003</v>
      </c>
      <c r="BE37" s="163">
        <f t="shared" si="93"/>
        <v>34.128800000000005</v>
      </c>
      <c r="BF37" s="164">
        <f t="shared" si="94"/>
        <v>34.128800000000005</v>
      </c>
      <c r="BG37" s="161">
        <f t="shared" si="95"/>
        <v>17.064400000000003</v>
      </c>
      <c r="BH37" s="161">
        <f t="shared" si="95"/>
        <v>12.9056</v>
      </c>
      <c r="BI37" s="162">
        <f t="shared" si="95"/>
        <v>12.9056</v>
      </c>
      <c r="BJ37" s="163">
        <f t="shared" si="96"/>
        <v>42.875600000000006</v>
      </c>
      <c r="BK37" s="161">
        <f t="shared" si="97"/>
        <v>12.9056</v>
      </c>
      <c r="BL37" s="161">
        <f t="shared" si="97"/>
        <v>10.788459999999999</v>
      </c>
      <c r="BM37" s="162">
        <f t="shared" si="97"/>
        <v>7.0743999999999998</v>
      </c>
      <c r="BN37" s="163">
        <f t="shared" si="98"/>
        <v>30.768460000000001</v>
      </c>
      <c r="BO37" s="161">
        <f t="shared" si="99"/>
        <v>7.0743999999999998</v>
      </c>
      <c r="BP37" s="161">
        <f t="shared" si="99"/>
        <v>0</v>
      </c>
      <c r="BQ37" s="162">
        <f t="shared" si="99"/>
        <v>0</v>
      </c>
      <c r="BR37" s="163">
        <f t="shared" si="100"/>
        <v>7.0743999999999998</v>
      </c>
      <c r="BS37" s="161">
        <f t="shared" si="101"/>
        <v>0</v>
      </c>
      <c r="BT37" s="161">
        <f t="shared" si="101"/>
        <v>0</v>
      </c>
      <c r="BU37" s="162">
        <f t="shared" si="101"/>
        <v>0</v>
      </c>
      <c r="BV37" s="163">
        <f t="shared" si="102"/>
        <v>0</v>
      </c>
      <c r="BW37" s="164">
        <f t="shared" si="103"/>
        <v>80.718460000000007</v>
      </c>
      <c r="BX37" s="161">
        <f t="shared" si="104"/>
        <v>0</v>
      </c>
      <c r="BY37" s="161">
        <f t="shared" si="104"/>
        <v>0</v>
      </c>
      <c r="BZ37" s="162">
        <f t="shared" si="104"/>
        <v>0</v>
      </c>
      <c r="CA37" s="163">
        <f t="shared" si="105"/>
        <v>0</v>
      </c>
      <c r="CB37" s="161">
        <f t="shared" si="106"/>
        <v>0</v>
      </c>
      <c r="CC37" s="161">
        <f t="shared" si="106"/>
        <v>0</v>
      </c>
      <c r="CD37" s="162">
        <f t="shared" si="106"/>
        <v>0</v>
      </c>
      <c r="CE37" s="163">
        <f t="shared" si="107"/>
        <v>0</v>
      </c>
      <c r="CF37" s="161">
        <f t="shared" si="108"/>
        <v>0</v>
      </c>
      <c r="CG37" s="161">
        <f t="shared" si="108"/>
        <v>0</v>
      </c>
      <c r="CH37" s="162">
        <f t="shared" si="108"/>
        <v>0</v>
      </c>
      <c r="CI37" s="163">
        <f t="shared" si="109"/>
        <v>0</v>
      </c>
      <c r="CJ37" s="161">
        <f t="shared" si="110"/>
        <v>0</v>
      </c>
      <c r="CK37" s="161">
        <f t="shared" si="110"/>
        <v>0</v>
      </c>
      <c r="CL37" s="162">
        <f t="shared" si="110"/>
        <v>0</v>
      </c>
      <c r="CM37" s="163">
        <f t="shared" si="111"/>
        <v>0</v>
      </c>
      <c r="CN37" s="164">
        <f t="shared" si="112"/>
        <v>0</v>
      </c>
      <c r="CO37" s="161">
        <f t="shared" si="113"/>
        <v>0</v>
      </c>
      <c r="CP37" s="161">
        <f t="shared" si="113"/>
        <v>0</v>
      </c>
      <c r="CQ37" s="162">
        <f t="shared" si="113"/>
        <v>0</v>
      </c>
      <c r="CR37" s="163">
        <f t="shared" si="114"/>
        <v>0</v>
      </c>
      <c r="CS37" s="161">
        <f t="shared" si="115"/>
        <v>0</v>
      </c>
      <c r="CT37" s="161">
        <f t="shared" si="115"/>
        <v>0</v>
      </c>
      <c r="CU37" s="162">
        <f t="shared" si="115"/>
        <v>0</v>
      </c>
      <c r="CV37" s="163">
        <f t="shared" si="116"/>
        <v>0</v>
      </c>
      <c r="CW37" s="161">
        <f t="shared" si="117"/>
        <v>0</v>
      </c>
      <c r="CX37" s="161">
        <f t="shared" si="117"/>
        <v>0</v>
      </c>
      <c r="CY37" s="162">
        <f t="shared" si="117"/>
        <v>0</v>
      </c>
      <c r="CZ37" s="163">
        <f t="shared" si="118"/>
        <v>0</v>
      </c>
      <c r="DA37" s="161">
        <f t="shared" si="119"/>
        <v>0</v>
      </c>
      <c r="DB37" s="161">
        <f t="shared" si="119"/>
        <v>0</v>
      </c>
      <c r="DC37" s="162">
        <f t="shared" si="119"/>
        <v>0</v>
      </c>
      <c r="DD37" s="163">
        <f t="shared" si="120"/>
        <v>0</v>
      </c>
      <c r="DE37" s="164">
        <f t="shared" si="121"/>
        <v>0</v>
      </c>
      <c r="DF37" s="165">
        <f t="shared" si="122"/>
        <v>114.84726000000001</v>
      </c>
      <c r="DG37" s="79">
        <f t="shared" si="123"/>
        <v>-7.1054273576010019E-15</v>
      </c>
      <c r="DI37" s="77">
        <f>DF37/12</f>
        <v>9.5706050000000005</v>
      </c>
      <c r="DO37" s="166"/>
      <c r="DP37" s="166"/>
      <c r="DQ37" s="166"/>
      <c r="DR37" s="166"/>
      <c r="DS37" s="166"/>
      <c r="DT37" s="166"/>
      <c r="DU37" s="166"/>
      <c r="DV37" s="166"/>
      <c r="DW37" s="166"/>
      <c r="DX37" s="166"/>
      <c r="DY37" s="166"/>
      <c r="DZ37" s="166"/>
      <c r="EA37" s="166"/>
      <c r="EB37" s="166"/>
      <c r="EC37" s="166"/>
      <c r="ED37" s="166"/>
      <c r="EE37" s="166"/>
      <c r="EF37" s="166"/>
      <c r="EG37" s="166"/>
      <c r="EH37" s="166"/>
      <c r="EI37" s="166"/>
      <c r="EJ37" s="166"/>
      <c r="EK37" s="166"/>
      <c r="EL37" s="166"/>
      <c r="EM37" s="166"/>
      <c r="EN37" s="166"/>
      <c r="EO37" s="166"/>
      <c r="EP37" s="166"/>
      <c r="EQ37" s="166"/>
      <c r="ER37" s="166"/>
      <c r="ES37" s="166"/>
      <c r="ET37" s="166"/>
      <c r="EU37" s="166"/>
      <c r="EV37" s="166"/>
      <c r="EW37" s="166"/>
      <c r="EX37" s="166"/>
      <c r="EY37" s="166">
        <v>17064.400000000001</v>
      </c>
      <c r="EZ37" s="166">
        <v>17064.400000000001</v>
      </c>
      <c r="FA37" s="166">
        <v>17064.400000000001</v>
      </c>
      <c r="FB37" s="166">
        <v>12905.6</v>
      </c>
      <c r="FC37" s="166">
        <v>12905.6</v>
      </c>
      <c r="FD37" s="166">
        <v>12905.6</v>
      </c>
      <c r="FE37" s="166">
        <v>10788.46</v>
      </c>
      <c r="FF37" s="166">
        <v>7074.4</v>
      </c>
      <c r="FG37" s="166">
        <v>7074.4</v>
      </c>
    </row>
    <row r="38" spans="1:163" hidden="1" outlineLevel="1">
      <c r="A38" s="570"/>
      <c r="B38" s="95" t="s">
        <v>38</v>
      </c>
      <c r="C38" s="160">
        <f t="shared" si="67"/>
        <v>0</v>
      </c>
      <c r="D38" s="160">
        <v>0</v>
      </c>
      <c r="E38" s="160">
        <v>0</v>
      </c>
      <c r="F38" s="160">
        <f t="shared" si="68"/>
        <v>0</v>
      </c>
      <c r="G38" s="160">
        <f t="shared" si="68"/>
        <v>0</v>
      </c>
      <c r="H38" s="161">
        <f t="shared" si="68"/>
        <v>0</v>
      </c>
      <c r="I38" s="161">
        <f t="shared" si="68"/>
        <v>0</v>
      </c>
      <c r="J38" s="162">
        <f t="shared" si="68"/>
        <v>0</v>
      </c>
      <c r="K38" s="163">
        <f t="shared" si="69"/>
        <v>0</v>
      </c>
      <c r="L38" s="161">
        <f t="shared" si="70"/>
        <v>0</v>
      </c>
      <c r="M38" s="161">
        <f t="shared" si="70"/>
        <v>0</v>
      </c>
      <c r="N38" s="162">
        <f t="shared" si="70"/>
        <v>0</v>
      </c>
      <c r="O38" s="163">
        <f t="shared" si="71"/>
        <v>0</v>
      </c>
      <c r="P38" s="161">
        <f t="shared" si="72"/>
        <v>0</v>
      </c>
      <c r="Q38" s="161">
        <f t="shared" si="72"/>
        <v>0</v>
      </c>
      <c r="R38" s="162">
        <f t="shared" si="72"/>
        <v>0</v>
      </c>
      <c r="S38" s="163">
        <f t="shared" si="73"/>
        <v>0</v>
      </c>
      <c r="T38" s="161">
        <f t="shared" si="74"/>
        <v>0</v>
      </c>
      <c r="U38" s="161">
        <f t="shared" si="74"/>
        <v>0</v>
      </c>
      <c r="V38" s="162">
        <f t="shared" si="74"/>
        <v>0</v>
      </c>
      <c r="W38" s="163">
        <f t="shared" si="75"/>
        <v>0</v>
      </c>
      <c r="X38" s="164">
        <f t="shared" si="76"/>
        <v>0</v>
      </c>
      <c r="Y38" s="161">
        <f t="shared" si="77"/>
        <v>0</v>
      </c>
      <c r="Z38" s="161">
        <f t="shared" si="77"/>
        <v>0</v>
      </c>
      <c r="AA38" s="162">
        <f t="shared" si="77"/>
        <v>0</v>
      </c>
      <c r="AB38" s="163">
        <f t="shared" si="78"/>
        <v>0</v>
      </c>
      <c r="AC38" s="161">
        <f t="shared" si="79"/>
        <v>0</v>
      </c>
      <c r="AD38" s="161">
        <f t="shared" si="79"/>
        <v>0</v>
      </c>
      <c r="AE38" s="162">
        <f t="shared" si="79"/>
        <v>0</v>
      </c>
      <c r="AF38" s="163">
        <f t="shared" si="80"/>
        <v>0</v>
      </c>
      <c r="AG38" s="161">
        <f t="shared" si="81"/>
        <v>0</v>
      </c>
      <c r="AH38" s="161">
        <f t="shared" si="81"/>
        <v>0</v>
      </c>
      <c r="AI38" s="162">
        <f t="shared" si="81"/>
        <v>0</v>
      </c>
      <c r="AJ38" s="163">
        <f t="shared" si="82"/>
        <v>0</v>
      </c>
      <c r="AK38" s="161">
        <f t="shared" si="83"/>
        <v>0</v>
      </c>
      <c r="AL38" s="161">
        <f t="shared" si="83"/>
        <v>0</v>
      </c>
      <c r="AM38" s="162">
        <f t="shared" si="83"/>
        <v>0</v>
      </c>
      <c r="AN38" s="163">
        <f t="shared" si="84"/>
        <v>0</v>
      </c>
      <c r="AO38" s="164">
        <f t="shared" si="85"/>
        <v>0</v>
      </c>
      <c r="AP38" s="161">
        <f t="shared" si="86"/>
        <v>0</v>
      </c>
      <c r="AQ38" s="161">
        <f t="shared" si="86"/>
        <v>0</v>
      </c>
      <c r="AR38" s="162">
        <f t="shared" si="86"/>
        <v>0</v>
      </c>
      <c r="AS38" s="163">
        <f t="shared" si="87"/>
        <v>0</v>
      </c>
      <c r="AT38" s="161">
        <f t="shared" si="88"/>
        <v>0</v>
      </c>
      <c r="AU38" s="161">
        <f t="shared" si="88"/>
        <v>0</v>
      </c>
      <c r="AV38" s="162">
        <f t="shared" si="88"/>
        <v>0</v>
      </c>
      <c r="AW38" s="163">
        <f t="shared" si="89"/>
        <v>0</v>
      </c>
      <c r="AX38" s="161">
        <f t="shared" si="90"/>
        <v>0</v>
      </c>
      <c r="AY38" s="161">
        <f t="shared" si="90"/>
        <v>0</v>
      </c>
      <c r="AZ38" s="162">
        <f t="shared" si="90"/>
        <v>0</v>
      </c>
      <c r="BA38" s="163">
        <f t="shared" si="91"/>
        <v>0</v>
      </c>
      <c r="BB38" s="161">
        <f t="shared" si="92"/>
        <v>0</v>
      </c>
      <c r="BC38" s="161">
        <f t="shared" si="92"/>
        <v>0.95275999999999994</v>
      </c>
      <c r="BD38" s="162">
        <f t="shared" si="92"/>
        <v>0.95275999999999994</v>
      </c>
      <c r="BE38" s="163">
        <f t="shared" si="93"/>
        <v>1.9055199999999999</v>
      </c>
      <c r="BF38" s="164">
        <f t="shared" si="94"/>
        <v>1.9055199999999999</v>
      </c>
      <c r="BG38" s="161">
        <f t="shared" si="95"/>
        <v>0.95275999999999994</v>
      </c>
      <c r="BH38" s="161">
        <f t="shared" si="95"/>
        <v>0.78488000000000002</v>
      </c>
      <c r="BI38" s="162">
        <f t="shared" si="95"/>
        <v>0.78488000000000002</v>
      </c>
      <c r="BJ38" s="163">
        <f t="shared" si="96"/>
        <v>2.5225200000000001</v>
      </c>
      <c r="BK38" s="161">
        <f t="shared" si="97"/>
        <v>0.78488000000000002</v>
      </c>
      <c r="BL38" s="161">
        <f t="shared" si="97"/>
        <v>0.69941999999999993</v>
      </c>
      <c r="BM38" s="162">
        <f t="shared" si="97"/>
        <v>0.54949000000000003</v>
      </c>
      <c r="BN38" s="163">
        <f t="shared" si="98"/>
        <v>2.0337899999999998</v>
      </c>
      <c r="BO38" s="161">
        <f t="shared" si="99"/>
        <v>0.54949000000000003</v>
      </c>
      <c r="BP38" s="161">
        <f t="shared" si="99"/>
        <v>0</v>
      </c>
      <c r="BQ38" s="162">
        <f t="shared" si="99"/>
        <v>0</v>
      </c>
      <c r="BR38" s="163">
        <f t="shared" si="100"/>
        <v>0.54949000000000003</v>
      </c>
      <c r="BS38" s="161">
        <f t="shared" si="101"/>
        <v>0</v>
      </c>
      <c r="BT38" s="161">
        <f t="shared" si="101"/>
        <v>0</v>
      </c>
      <c r="BU38" s="162">
        <f t="shared" si="101"/>
        <v>0</v>
      </c>
      <c r="BV38" s="163">
        <f t="shared" si="102"/>
        <v>0</v>
      </c>
      <c r="BW38" s="164">
        <f t="shared" si="103"/>
        <v>5.1058000000000003</v>
      </c>
      <c r="BX38" s="161">
        <f t="shared" si="104"/>
        <v>0</v>
      </c>
      <c r="BY38" s="161">
        <f t="shared" si="104"/>
        <v>0</v>
      </c>
      <c r="BZ38" s="162">
        <f t="shared" si="104"/>
        <v>0</v>
      </c>
      <c r="CA38" s="163">
        <f t="shared" si="105"/>
        <v>0</v>
      </c>
      <c r="CB38" s="161">
        <f t="shared" si="106"/>
        <v>0</v>
      </c>
      <c r="CC38" s="161">
        <f t="shared" si="106"/>
        <v>0</v>
      </c>
      <c r="CD38" s="162">
        <f t="shared" si="106"/>
        <v>0</v>
      </c>
      <c r="CE38" s="163">
        <f t="shared" si="107"/>
        <v>0</v>
      </c>
      <c r="CF38" s="161">
        <f t="shared" si="108"/>
        <v>0</v>
      </c>
      <c r="CG38" s="161">
        <f t="shared" si="108"/>
        <v>0</v>
      </c>
      <c r="CH38" s="162">
        <f t="shared" si="108"/>
        <v>0</v>
      </c>
      <c r="CI38" s="163">
        <f t="shared" si="109"/>
        <v>0</v>
      </c>
      <c r="CJ38" s="161">
        <f t="shared" si="110"/>
        <v>0</v>
      </c>
      <c r="CK38" s="161">
        <f t="shared" si="110"/>
        <v>0</v>
      </c>
      <c r="CL38" s="162">
        <f t="shared" si="110"/>
        <v>0</v>
      </c>
      <c r="CM38" s="163">
        <f t="shared" si="111"/>
        <v>0</v>
      </c>
      <c r="CN38" s="164">
        <f t="shared" si="112"/>
        <v>0</v>
      </c>
      <c r="CO38" s="161">
        <f t="shared" si="113"/>
        <v>0</v>
      </c>
      <c r="CP38" s="161">
        <f t="shared" si="113"/>
        <v>0</v>
      </c>
      <c r="CQ38" s="162">
        <f t="shared" si="113"/>
        <v>0</v>
      </c>
      <c r="CR38" s="163">
        <f t="shared" si="114"/>
        <v>0</v>
      </c>
      <c r="CS38" s="161">
        <f t="shared" si="115"/>
        <v>0</v>
      </c>
      <c r="CT38" s="161">
        <f t="shared" si="115"/>
        <v>0</v>
      </c>
      <c r="CU38" s="162">
        <f t="shared" si="115"/>
        <v>0</v>
      </c>
      <c r="CV38" s="163">
        <f t="shared" si="116"/>
        <v>0</v>
      </c>
      <c r="CW38" s="161">
        <f t="shared" si="117"/>
        <v>0</v>
      </c>
      <c r="CX38" s="161">
        <f t="shared" si="117"/>
        <v>0</v>
      </c>
      <c r="CY38" s="162">
        <f t="shared" si="117"/>
        <v>0</v>
      </c>
      <c r="CZ38" s="163">
        <f t="shared" si="118"/>
        <v>0</v>
      </c>
      <c r="DA38" s="161">
        <f t="shared" si="119"/>
        <v>0</v>
      </c>
      <c r="DB38" s="161">
        <f t="shared" si="119"/>
        <v>0</v>
      </c>
      <c r="DC38" s="162">
        <f t="shared" si="119"/>
        <v>0</v>
      </c>
      <c r="DD38" s="163">
        <f t="shared" si="120"/>
        <v>0</v>
      </c>
      <c r="DE38" s="164">
        <f t="shared" si="121"/>
        <v>0</v>
      </c>
      <c r="DF38" s="165">
        <f t="shared" si="122"/>
        <v>7.0113200000000004</v>
      </c>
      <c r="DG38" s="79">
        <f t="shared" si="123"/>
        <v>1.1102230246251565E-15</v>
      </c>
      <c r="DO38" s="166"/>
      <c r="DP38" s="166"/>
      <c r="DQ38" s="166"/>
      <c r="DR38" s="166"/>
      <c r="DS38" s="166"/>
      <c r="DT38" s="166"/>
      <c r="DU38" s="166"/>
      <c r="DV38" s="166"/>
      <c r="DW38" s="166"/>
      <c r="DX38" s="166"/>
      <c r="DY38" s="166"/>
      <c r="DZ38" s="166"/>
      <c r="EA38" s="166"/>
      <c r="EB38" s="166"/>
      <c r="EC38" s="166"/>
      <c r="ED38" s="166"/>
      <c r="EE38" s="166"/>
      <c r="EF38" s="166"/>
      <c r="EG38" s="166"/>
      <c r="EH38" s="166"/>
      <c r="EI38" s="166"/>
      <c r="EJ38" s="166"/>
      <c r="EK38" s="166"/>
      <c r="EL38" s="166"/>
      <c r="EM38" s="166"/>
      <c r="EN38" s="166"/>
      <c r="EO38" s="166"/>
      <c r="EP38" s="166"/>
      <c r="EQ38" s="166"/>
      <c r="ER38" s="166"/>
      <c r="ES38" s="166"/>
      <c r="ET38" s="166"/>
      <c r="EU38" s="166"/>
      <c r="EV38" s="166"/>
      <c r="EW38" s="166"/>
      <c r="EX38" s="166"/>
      <c r="EY38" s="166">
        <v>952.76</v>
      </c>
      <c r="EZ38" s="166">
        <v>952.76</v>
      </c>
      <c r="FA38" s="166">
        <v>952.76</v>
      </c>
      <c r="FB38" s="166">
        <v>784.88</v>
      </c>
      <c r="FC38" s="166">
        <v>784.88</v>
      </c>
      <c r="FD38" s="166">
        <v>784.88</v>
      </c>
      <c r="FE38" s="166">
        <v>699.42</v>
      </c>
      <c r="FF38" s="166">
        <v>549.49</v>
      </c>
      <c r="FG38" s="166">
        <v>549.49</v>
      </c>
    </row>
    <row r="39" spans="1:163" hidden="1" outlineLevel="1">
      <c r="A39" s="570"/>
      <c r="B39" s="95" t="s">
        <v>106</v>
      </c>
      <c r="C39" s="170">
        <f t="shared" ref="C39:BN39" si="124">SUM(C32:C38)</f>
        <v>0</v>
      </c>
      <c r="D39" s="170">
        <f t="shared" si="124"/>
        <v>0</v>
      </c>
      <c r="E39" s="170">
        <f t="shared" si="124"/>
        <v>0</v>
      </c>
      <c r="F39" s="170">
        <f t="shared" si="124"/>
        <v>0</v>
      </c>
      <c r="G39" s="170">
        <f t="shared" si="124"/>
        <v>0</v>
      </c>
      <c r="H39" s="171">
        <f t="shared" si="124"/>
        <v>0</v>
      </c>
      <c r="I39" s="171">
        <f t="shared" si="124"/>
        <v>0</v>
      </c>
      <c r="J39" s="172">
        <f t="shared" si="124"/>
        <v>0</v>
      </c>
      <c r="K39" s="173">
        <f t="shared" si="124"/>
        <v>0</v>
      </c>
      <c r="L39" s="171">
        <f t="shared" si="124"/>
        <v>0</v>
      </c>
      <c r="M39" s="171">
        <f t="shared" si="124"/>
        <v>0</v>
      </c>
      <c r="N39" s="172">
        <f t="shared" si="124"/>
        <v>0</v>
      </c>
      <c r="O39" s="173">
        <f t="shared" si="124"/>
        <v>0</v>
      </c>
      <c r="P39" s="171">
        <f t="shared" si="124"/>
        <v>0</v>
      </c>
      <c r="Q39" s="171">
        <f t="shared" si="124"/>
        <v>0</v>
      </c>
      <c r="R39" s="172">
        <f t="shared" si="124"/>
        <v>0</v>
      </c>
      <c r="S39" s="173">
        <f t="shared" si="124"/>
        <v>0</v>
      </c>
      <c r="T39" s="171">
        <f t="shared" si="124"/>
        <v>0</v>
      </c>
      <c r="U39" s="171">
        <f t="shared" si="124"/>
        <v>0</v>
      </c>
      <c r="V39" s="172">
        <f t="shared" si="124"/>
        <v>0</v>
      </c>
      <c r="W39" s="173">
        <f t="shared" si="124"/>
        <v>0</v>
      </c>
      <c r="X39" s="174">
        <f t="shared" si="124"/>
        <v>0</v>
      </c>
      <c r="Y39" s="171">
        <f t="shared" si="124"/>
        <v>0</v>
      </c>
      <c r="Z39" s="171">
        <f t="shared" si="124"/>
        <v>0</v>
      </c>
      <c r="AA39" s="172">
        <f t="shared" si="124"/>
        <v>0</v>
      </c>
      <c r="AB39" s="173">
        <f t="shared" si="124"/>
        <v>0</v>
      </c>
      <c r="AC39" s="171">
        <f t="shared" si="124"/>
        <v>0</v>
      </c>
      <c r="AD39" s="171">
        <f t="shared" si="124"/>
        <v>0</v>
      </c>
      <c r="AE39" s="172">
        <f t="shared" si="124"/>
        <v>0</v>
      </c>
      <c r="AF39" s="173">
        <f t="shared" si="124"/>
        <v>0</v>
      </c>
      <c r="AG39" s="171">
        <f t="shared" si="124"/>
        <v>0</v>
      </c>
      <c r="AH39" s="171">
        <f t="shared" si="124"/>
        <v>0</v>
      </c>
      <c r="AI39" s="172">
        <f t="shared" si="124"/>
        <v>0</v>
      </c>
      <c r="AJ39" s="173">
        <f t="shared" si="124"/>
        <v>0</v>
      </c>
      <c r="AK39" s="171">
        <f t="shared" si="124"/>
        <v>0</v>
      </c>
      <c r="AL39" s="171">
        <f t="shared" si="124"/>
        <v>0</v>
      </c>
      <c r="AM39" s="172">
        <f t="shared" si="124"/>
        <v>0</v>
      </c>
      <c r="AN39" s="173">
        <f t="shared" si="124"/>
        <v>0</v>
      </c>
      <c r="AO39" s="174">
        <f t="shared" si="124"/>
        <v>0</v>
      </c>
      <c r="AP39" s="171">
        <f t="shared" si="124"/>
        <v>0</v>
      </c>
      <c r="AQ39" s="171">
        <f t="shared" si="124"/>
        <v>0</v>
      </c>
      <c r="AR39" s="172">
        <f t="shared" si="124"/>
        <v>0</v>
      </c>
      <c r="AS39" s="173">
        <f t="shared" si="124"/>
        <v>0</v>
      </c>
      <c r="AT39" s="171">
        <f t="shared" si="124"/>
        <v>0</v>
      </c>
      <c r="AU39" s="171">
        <f t="shared" si="124"/>
        <v>0</v>
      </c>
      <c r="AV39" s="172">
        <f t="shared" si="124"/>
        <v>0</v>
      </c>
      <c r="AW39" s="173">
        <f t="shared" si="124"/>
        <v>0</v>
      </c>
      <c r="AX39" s="171">
        <f t="shared" si="124"/>
        <v>0</v>
      </c>
      <c r="AY39" s="171">
        <f t="shared" si="124"/>
        <v>0</v>
      </c>
      <c r="AZ39" s="172">
        <f t="shared" si="124"/>
        <v>0</v>
      </c>
      <c r="BA39" s="173">
        <f t="shared" si="124"/>
        <v>0</v>
      </c>
      <c r="BB39" s="171">
        <f t="shared" si="124"/>
        <v>0</v>
      </c>
      <c r="BC39" s="171">
        <f t="shared" si="124"/>
        <v>18.017160000000004</v>
      </c>
      <c r="BD39" s="172">
        <f t="shared" si="124"/>
        <v>18.017160000000004</v>
      </c>
      <c r="BE39" s="173">
        <f t="shared" si="124"/>
        <v>36.034320000000008</v>
      </c>
      <c r="BF39" s="174">
        <f t="shared" si="124"/>
        <v>36.034320000000008</v>
      </c>
      <c r="BG39" s="171">
        <f t="shared" si="124"/>
        <v>18.017160000000004</v>
      </c>
      <c r="BH39" s="171">
        <f t="shared" si="124"/>
        <v>13.690479999999999</v>
      </c>
      <c r="BI39" s="172">
        <f t="shared" si="124"/>
        <v>13.690479999999999</v>
      </c>
      <c r="BJ39" s="173">
        <f t="shared" si="124"/>
        <v>45.398120000000006</v>
      </c>
      <c r="BK39" s="171">
        <f t="shared" si="124"/>
        <v>13.690479999999999</v>
      </c>
      <c r="BL39" s="171">
        <f t="shared" si="124"/>
        <v>11.487879999999999</v>
      </c>
      <c r="BM39" s="172">
        <f t="shared" si="124"/>
        <v>7.6238899999999994</v>
      </c>
      <c r="BN39" s="173">
        <f t="shared" si="124"/>
        <v>32.802250000000001</v>
      </c>
      <c r="BO39" s="171">
        <f t="shared" ref="BO39:DF39" si="125">SUM(BO32:BO38)</f>
        <v>7.6238899999999994</v>
      </c>
      <c r="BP39" s="171">
        <f t="shared" si="125"/>
        <v>0</v>
      </c>
      <c r="BQ39" s="172">
        <f t="shared" si="125"/>
        <v>0</v>
      </c>
      <c r="BR39" s="173">
        <f t="shared" si="125"/>
        <v>7.6238899999999994</v>
      </c>
      <c r="BS39" s="171">
        <f t="shared" si="125"/>
        <v>0</v>
      </c>
      <c r="BT39" s="171">
        <f t="shared" si="125"/>
        <v>0</v>
      </c>
      <c r="BU39" s="172">
        <f t="shared" si="125"/>
        <v>0</v>
      </c>
      <c r="BV39" s="173">
        <f t="shared" si="125"/>
        <v>0</v>
      </c>
      <c r="BW39" s="174">
        <f t="shared" si="125"/>
        <v>85.82426000000001</v>
      </c>
      <c r="BX39" s="171">
        <f t="shared" si="125"/>
        <v>0</v>
      </c>
      <c r="BY39" s="171">
        <f t="shared" si="125"/>
        <v>0</v>
      </c>
      <c r="BZ39" s="172">
        <f t="shared" si="125"/>
        <v>0</v>
      </c>
      <c r="CA39" s="173">
        <f t="shared" si="125"/>
        <v>0</v>
      </c>
      <c r="CB39" s="171">
        <f t="shared" si="125"/>
        <v>0</v>
      </c>
      <c r="CC39" s="171">
        <f t="shared" si="125"/>
        <v>0</v>
      </c>
      <c r="CD39" s="172">
        <f t="shared" si="125"/>
        <v>0</v>
      </c>
      <c r="CE39" s="173">
        <f t="shared" si="125"/>
        <v>0</v>
      </c>
      <c r="CF39" s="171">
        <f t="shared" si="125"/>
        <v>0</v>
      </c>
      <c r="CG39" s="171">
        <f t="shared" si="125"/>
        <v>0</v>
      </c>
      <c r="CH39" s="172">
        <f t="shared" si="125"/>
        <v>0</v>
      </c>
      <c r="CI39" s="173">
        <f t="shared" si="125"/>
        <v>0</v>
      </c>
      <c r="CJ39" s="171">
        <f t="shared" si="125"/>
        <v>0</v>
      </c>
      <c r="CK39" s="171">
        <f t="shared" si="125"/>
        <v>0</v>
      </c>
      <c r="CL39" s="172">
        <f t="shared" si="125"/>
        <v>0</v>
      </c>
      <c r="CM39" s="173">
        <f t="shared" si="125"/>
        <v>0</v>
      </c>
      <c r="CN39" s="174">
        <f t="shared" si="125"/>
        <v>0</v>
      </c>
      <c r="CO39" s="171">
        <f t="shared" si="125"/>
        <v>0</v>
      </c>
      <c r="CP39" s="171">
        <f t="shared" si="125"/>
        <v>0</v>
      </c>
      <c r="CQ39" s="172">
        <f t="shared" si="125"/>
        <v>0</v>
      </c>
      <c r="CR39" s="173">
        <f t="shared" si="125"/>
        <v>0</v>
      </c>
      <c r="CS39" s="171">
        <f t="shared" si="125"/>
        <v>0</v>
      </c>
      <c r="CT39" s="171">
        <f t="shared" si="125"/>
        <v>0</v>
      </c>
      <c r="CU39" s="172">
        <f t="shared" si="125"/>
        <v>0</v>
      </c>
      <c r="CV39" s="173">
        <f t="shared" si="125"/>
        <v>0</v>
      </c>
      <c r="CW39" s="171">
        <f t="shared" si="125"/>
        <v>0</v>
      </c>
      <c r="CX39" s="171">
        <f t="shared" si="125"/>
        <v>0</v>
      </c>
      <c r="CY39" s="172">
        <f t="shared" si="125"/>
        <v>0</v>
      </c>
      <c r="CZ39" s="173">
        <f t="shared" si="125"/>
        <v>0</v>
      </c>
      <c r="DA39" s="171">
        <f t="shared" si="125"/>
        <v>0</v>
      </c>
      <c r="DB39" s="171">
        <f t="shared" si="125"/>
        <v>0</v>
      </c>
      <c r="DC39" s="172">
        <f t="shared" si="125"/>
        <v>0</v>
      </c>
      <c r="DD39" s="173">
        <f t="shared" si="125"/>
        <v>0</v>
      </c>
      <c r="DE39" s="174">
        <f t="shared" si="125"/>
        <v>0</v>
      </c>
      <c r="DF39" s="175">
        <f t="shared" si="125"/>
        <v>121.85858</v>
      </c>
      <c r="DG39" s="79">
        <f t="shared" si="123"/>
        <v>-1.4210854715202004E-14</v>
      </c>
      <c r="DT39" s="166"/>
    </row>
    <row r="40" spans="1:163" ht="5.95" hidden="1" customHeight="1" outlineLevel="1">
      <c r="A40" s="570"/>
      <c r="B40" s="95"/>
      <c r="C40" s="167"/>
      <c r="D40" s="167"/>
      <c r="E40" s="167"/>
      <c r="F40" s="167"/>
      <c r="G40" s="167"/>
      <c r="H40" s="168"/>
      <c r="I40" s="168"/>
      <c r="J40" s="169"/>
      <c r="K40" s="163"/>
      <c r="L40" s="168"/>
      <c r="M40" s="168"/>
      <c r="N40" s="169"/>
      <c r="O40" s="163"/>
      <c r="P40" s="168"/>
      <c r="Q40" s="168"/>
      <c r="R40" s="169"/>
      <c r="S40" s="163"/>
      <c r="T40" s="168"/>
      <c r="U40" s="168"/>
      <c r="V40" s="169"/>
      <c r="W40" s="163"/>
      <c r="X40" s="164"/>
      <c r="Y40" s="168"/>
      <c r="Z40" s="168"/>
      <c r="AA40" s="169"/>
      <c r="AB40" s="163"/>
      <c r="AC40" s="168"/>
      <c r="AD40" s="168"/>
      <c r="AE40" s="169"/>
      <c r="AF40" s="163"/>
      <c r="AG40" s="168"/>
      <c r="AH40" s="168"/>
      <c r="AI40" s="169"/>
      <c r="AJ40" s="163"/>
      <c r="AK40" s="168"/>
      <c r="AL40" s="168"/>
      <c r="AM40" s="169"/>
      <c r="AN40" s="163"/>
      <c r="AO40" s="164"/>
      <c r="AP40" s="168"/>
      <c r="AQ40" s="168"/>
      <c r="AR40" s="169"/>
      <c r="AS40" s="163"/>
      <c r="AT40" s="168"/>
      <c r="AU40" s="168"/>
      <c r="AV40" s="169"/>
      <c r="AW40" s="163"/>
      <c r="AX40" s="168"/>
      <c r="AY40" s="168"/>
      <c r="AZ40" s="169"/>
      <c r="BA40" s="163"/>
      <c r="BB40" s="168"/>
      <c r="BC40" s="168"/>
      <c r="BD40" s="169"/>
      <c r="BE40" s="163"/>
      <c r="BF40" s="164"/>
      <c r="BG40" s="168"/>
      <c r="BH40" s="168"/>
      <c r="BI40" s="169"/>
      <c r="BJ40" s="163"/>
      <c r="BK40" s="168"/>
      <c r="BL40" s="168"/>
      <c r="BM40" s="169"/>
      <c r="BN40" s="163"/>
      <c r="BO40" s="168"/>
      <c r="BP40" s="168"/>
      <c r="BQ40" s="169"/>
      <c r="BR40" s="163"/>
      <c r="BS40" s="168"/>
      <c r="BT40" s="168"/>
      <c r="BU40" s="169"/>
      <c r="BV40" s="163"/>
      <c r="BW40" s="164"/>
      <c r="BX40" s="168"/>
      <c r="BY40" s="168"/>
      <c r="BZ40" s="169"/>
      <c r="CA40" s="163"/>
      <c r="CB40" s="168"/>
      <c r="CC40" s="168"/>
      <c r="CD40" s="169"/>
      <c r="CE40" s="163"/>
      <c r="CF40" s="168"/>
      <c r="CG40" s="168"/>
      <c r="CH40" s="169"/>
      <c r="CI40" s="163"/>
      <c r="CJ40" s="168"/>
      <c r="CK40" s="168"/>
      <c r="CL40" s="169"/>
      <c r="CM40" s="163"/>
      <c r="CN40" s="164"/>
      <c r="CO40" s="168"/>
      <c r="CP40" s="168"/>
      <c r="CQ40" s="169"/>
      <c r="CR40" s="163"/>
      <c r="CS40" s="168"/>
      <c r="CT40" s="168"/>
      <c r="CU40" s="169"/>
      <c r="CV40" s="163"/>
      <c r="CW40" s="168"/>
      <c r="CX40" s="168"/>
      <c r="CY40" s="169"/>
      <c r="CZ40" s="163"/>
      <c r="DA40" s="168"/>
      <c r="DB40" s="168"/>
      <c r="DC40" s="169"/>
      <c r="DD40" s="163"/>
      <c r="DE40" s="164"/>
      <c r="DF40" s="165"/>
    </row>
    <row r="41" spans="1:163" collapsed="1">
      <c r="A41" s="570"/>
      <c r="B41" s="96" t="s">
        <v>9</v>
      </c>
      <c r="C41" s="167">
        <f t="shared" ref="C41:BN41" si="126">C39+C30</f>
        <v>0</v>
      </c>
      <c r="D41" s="167">
        <f t="shared" si="126"/>
        <v>0</v>
      </c>
      <c r="E41" s="167">
        <f t="shared" si="126"/>
        <v>0</v>
      </c>
      <c r="F41" s="167">
        <f t="shared" si="126"/>
        <v>0</v>
      </c>
      <c r="G41" s="167">
        <f t="shared" si="126"/>
        <v>0</v>
      </c>
      <c r="H41" s="168">
        <f t="shared" si="126"/>
        <v>0</v>
      </c>
      <c r="I41" s="168">
        <f t="shared" si="126"/>
        <v>0</v>
      </c>
      <c r="J41" s="169">
        <f t="shared" si="126"/>
        <v>0</v>
      </c>
      <c r="K41" s="163">
        <f t="shared" si="126"/>
        <v>0</v>
      </c>
      <c r="L41" s="168">
        <f t="shared" si="126"/>
        <v>0</v>
      </c>
      <c r="M41" s="168">
        <f t="shared" si="126"/>
        <v>0</v>
      </c>
      <c r="N41" s="169">
        <f t="shared" si="126"/>
        <v>0</v>
      </c>
      <c r="O41" s="163">
        <f t="shared" si="126"/>
        <v>0</v>
      </c>
      <c r="P41" s="168">
        <f t="shared" si="126"/>
        <v>0</v>
      </c>
      <c r="Q41" s="168">
        <f t="shared" si="126"/>
        <v>0</v>
      </c>
      <c r="R41" s="169">
        <f t="shared" si="126"/>
        <v>0</v>
      </c>
      <c r="S41" s="163">
        <f t="shared" si="126"/>
        <v>0</v>
      </c>
      <c r="T41" s="168">
        <f t="shared" si="126"/>
        <v>0</v>
      </c>
      <c r="U41" s="168">
        <f t="shared" si="126"/>
        <v>0</v>
      </c>
      <c r="V41" s="169">
        <f t="shared" si="126"/>
        <v>0</v>
      </c>
      <c r="W41" s="163">
        <f t="shared" si="126"/>
        <v>0</v>
      </c>
      <c r="X41" s="164">
        <f t="shared" si="126"/>
        <v>0</v>
      </c>
      <c r="Y41" s="168">
        <f t="shared" si="126"/>
        <v>0</v>
      </c>
      <c r="Z41" s="168">
        <f t="shared" si="126"/>
        <v>0</v>
      </c>
      <c r="AA41" s="169">
        <f t="shared" si="126"/>
        <v>0</v>
      </c>
      <c r="AB41" s="163">
        <f t="shared" si="126"/>
        <v>0</v>
      </c>
      <c r="AC41" s="168">
        <f t="shared" si="126"/>
        <v>0</v>
      </c>
      <c r="AD41" s="168">
        <f t="shared" si="126"/>
        <v>0</v>
      </c>
      <c r="AE41" s="169">
        <f t="shared" si="126"/>
        <v>0</v>
      </c>
      <c r="AF41" s="163">
        <f t="shared" si="126"/>
        <v>0</v>
      </c>
      <c r="AG41" s="168">
        <f t="shared" si="126"/>
        <v>0</v>
      </c>
      <c r="AH41" s="168">
        <f t="shared" si="126"/>
        <v>0</v>
      </c>
      <c r="AI41" s="169">
        <f t="shared" si="126"/>
        <v>0</v>
      </c>
      <c r="AJ41" s="163">
        <f t="shared" si="126"/>
        <v>0</v>
      </c>
      <c r="AK41" s="168">
        <f t="shared" si="126"/>
        <v>0</v>
      </c>
      <c r="AL41" s="168">
        <f t="shared" si="126"/>
        <v>0</v>
      </c>
      <c r="AM41" s="169">
        <f t="shared" si="126"/>
        <v>0</v>
      </c>
      <c r="AN41" s="163">
        <f t="shared" si="126"/>
        <v>0</v>
      </c>
      <c r="AO41" s="164">
        <f t="shared" si="126"/>
        <v>0</v>
      </c>
      <c r="AP41" s="168">
        <f t="shared" si="126"/>
        <v>0</v>
      </c>
      <c r="AQ41" s="168">
        <f t="shared" si="126"/>
        <v>0</v>
      </c>
      <c r="AR41" s="169">
        <f t="shared" si="126"/>
        <v>0</v>
      </c>
      <c r="AS41" s="163">
        <f t="shared" si="126"/>
        <v>0</v>
      </c>
      <c r="AT41" s="168">
        <f t="shared" si="126"/>
        <v>0</v>
      </c>
      <c r="AU41" s="168">
        <f t="shared" si="126"/>
        <v>0</v>
      </c>
      <c r="AV41" s="169">
        <f t="shared" si="126"/>
        <v>0</v>
      </c>
      <c r="AW41" s="163">
        <f t="shared" si="126"/>
        <v>0</v>
      </c>
      <c r="AX41" s="168">
        <f t="shared" si="126"/>
        <v>0</v>
      </c>
      <c r="AY41" s="168">
        <f t="shared" si="126"/>
        <v>0</v>
      </c>
      <c r="AZ41" s="169">
        <f t="shared" si="126"/>
        <v>0</v>
      </c>
      <c r="BA41" s="163">
        <f t="shared" si="126"/>
        <v>0</v>
      </c>
      <c r="BB41" s="168">
        <f t="shared" si="126"/>
        <v>0</v>
      </c>
      <c r="BC41" s="168">
        <f t="shared" si="126"/>
        <v>21.292810000000003</v>
      </c>
      <c r="BD41" s="169">
        <f t="shared" si="126"/>
        <v>21.292810000000003</v>
      </c>
      <c r="BE41" s="163">
        <f t="shared" si="126"/>
        <v>42.585620000000006</v>
      </c>
      <c r="BF41" s="164">
        <f t="shared" si="126"/>
        <v>42.585620000000006</v>
      </c>
      <c r="BG41" s="168">
        <f t="shared" si="126"/>
        <v>21.292810000000003</v>
      </c>
      <c r="BH41" s="168">
        <f t="shared" si="126"/>
        <v>16.96613</v>
      </c>
      <c r="BI41" s="169">
        <f t="shared" si="126"/>
        <v>16.96613</v>
      </c>
      <c r="BJ41" s="163">
        <f t="shared" si="126"/>
        <v>55.225070000000002</v>
      </c>
      <c r="BK41" s="168">
        <f t="shared" si="126"/>
        <v>16.96613</v>
      </c>
      <c r="BL41" s="168">
        <f t="shared" si="126"/>
        <v>14.763529999999999</v>
      </c>
      <c r="BM41" s="169">
        <f t="shared" si="126"/>
        <v>10.89954</v>
      </c>
      <c r="BN41" s="163">
        <f t="shared" si="126"/>
        <v>42.629199999999997</v>
      </c>
      <c r="BO41" s="168">
        <f t="shared" ref="BO41:DF41" si="127">BO39+BO30</f>
        <v>10.89954</v>
      </c>
      <c r="BP41" s="168">
        <f t="shared" si="127"/>
        <v>0</v>
      </c>
      <c r="BQ41" s="169">
        <f t="shared" si="127"/>
        <v>0</v>
      </c>
      <c r="BR41" s="163">
        <f t="shared" si="127"/>
        <v>10.89954</v>
      </c>
      <c r="BS41" s="168">
        <f t="shared" si="127"/>
        <v>0</v>
      </c>
      <c r="BT41" s="168">
        <f t="shared" si="127"/>
        <v>0</v>
      </c>
      <c r="BU41" s="169">
        <f t="shared" si="127"/>
        <v>0</v>
      </c>
      <c r="BV41" s="163">
        <f t="shared" si="127"/>
        <v>0</v>
      </c>
      <c r="BW41" s="164">
        <f t="shared" si="127"/>
        <v>108.75381000000002</v>
      </c>
      <c r="BX41" s="168">
        <f t="shared" si="127"/>
        <v>0</v>
      </c>
      <c r="BY41" s="168">
        <f t="shared" si="127"/>
        <v>0</v>
      </c>
      <c r="BZ41" s="169">
        <f t="shared" si="127"/>
        <v>0</v>
      </c>
      <c r="CA41" s="163">
        <f t="shared" si="127"/>
        <v>0</v>
      </c>
      <c r="CB41" s="168">
        <f t="shared" si="127"/>
        <v>0</v>
      </c>
      <c r="CC41" s="168">
        <f t="shared" si="127"/>
        <v>0</v>
      </c>
      <c r="CD41" s="169">
        <f t="shared" si="127"/>
        <v>0</v>
      </c>
      <c r="CE41" s="163">
        <f t="shared" si="127"/>
        <v>0</v>
      </c>
      <c r="CF41" s="168">
        <f t="shared" si="127"/>
        <v>0</v>
      </c>
      <c r="CG41" s="168">
        <f t="shared" si="127"/>
        <v>0</v>
      </c>
      <c r="CH41" s="169">
        <f t="shared" si="127"/>
        <v>0</v>
      </c>
      <c r="CI41" s="163">
        <f t="shared" si="127"/>
        <v>0</v>
      </c>
      <c r="CJ41" s="168">
        <f t="shared" si="127"/>
        <v>0</v>
      </c>
      <c r="CK41" s="168">
        <f t="shared" si="127"/>
        <v>0</v>
      </c>
      <c r="CL41" s="169">
        <f t="shared" si="127"/>
        <v>0</v>
      </c>
      <c r="CM41" s="163">
        <f t="shared" si="127"/>
        <v>0</v>
      </c>
      <c r="CN41" s="164">
        <f t="shared" si="127"/>
        <v>0</v>
      </c>
      <c r="CO41" s="168">
        <f t="shared" si="127"/>
        <v>0</v>
      </c>
      <c r="CP41" s="168">
        <f t="shared" si="127"/>
        <v>0</v>
      </c>
      <c r="CQ41" s="169">
        <f t="shared" si="127"/>
        <v>0</v>
      </c>
      <c r="CR41" s="163">
        <f t="shared" si="127"/>
        <v>0</v>
      </c>
      <c r="CS41" s="168">
        <f t="shared" si="127"/>
        <v>0</v>
      </c>
      <c r="CT41" s="168">
        <f t="shared" si="127"/>
        <v>0</v>
      </c>
      <c r="CU41" s="169">
        <f t="shared" si="127"/>
        <v>0</v>
      </c>
      <c r="CV41" s="163">
        <f t="shared" si="127"/>
        <v>0</v>
      </c>
      <c r="CW41" s="168">
        <f t="shared" si="127"/>
        <v>0</v>
      </c>
      <c r="CX41" s="168">
        <f t="shared" si="127"/>
        <v>0</v>
      </c>
      <c r="CY41" s="169">
        <f t="shared" si="127"/>
        <v>0</v>
      </c>
      <c r="CZ41" s="163">
        <f t="shared" si="127"/>
        <v>0</v>
      </c>
      <c r="DA41" s="168">
        <f t="shared" si="127"/>
        <v>0</v>
      </c>
      <c r="DB41" s="168">
        <f t="shared" si="127"/>
        <v>0</v>
      </c>
      <c r="DC41" s="169">
        <f t="shared" si="127"/>
        <v>0</v>
      </c>
      <c r="DD41" s="163">
        <f t="shared" si="127"/>
        <v>0</v>
      </c>
      <c r="DE41" s="164">
        <f t="shared" si="127"/>
        <v>0</v>
      </c>
      <c r="DF41" s="165">
        <f t="shared" si="127"/>
        <v>151.33942999999999</v>
      </c>
      <c r="DG41" s="79">
        <f>DF41-DD41-CZ41-CV41-CR41-CM41-CI41-CE41-CA41-BV41-BR41-BN41-BJ41-BE41-BA41-AW41-AS41-AN41-AJ41-AF41-AB41-W41-S41-O41-K41-G41-F41-E41-D41-C41</f>
        <v>-1.4210854715202004E-14</v>
      </c>
    </row>
    <row r="42" spans="1:163" ht="5.95" hidden="1" customHeight="1" outlineLevel="1">
      <c r="A42" s="570"/>
      <c r="B42" s="95"/>
      <c r="C42" s="167"/>
      <c r="D42" s="167"/>
      <c r="E42" s="167"/>
      <c r="F42" s="167"/>
      <c r="G42" s="167"/>
      <c r="H42" s="168"/>
      <c r="I42" s="168"/>
      <c r="J42" s="169"/>
      <c r="K42" s="163"/>
      <c r="L42" s="168"/>
      <c r="M42" s="168"/>
      <c r="N42" s="169"/>
      <c r="O42" s="163"/>
      <c r="P42" s="168"/>
      <c r="Q42" s="168"/>
      <c r="R42" s="169"/>
      <c r="S42" s="163"/>
      <c r="T42" s="168"/>
      <c r="U42" s="168"/>
      <c r="V42" s="169"/>
      <c r="W42" s="163"/>
      <c r="X42" s="164"/>
      <c r="Y42" s="168"/>
      <c r="Z42" s="168"/>
      <c r="AA42" s="169"/>
      <c r="AB42" s="163"/>
      <c r="AC42" s="168"/>
      <c r="AD42" s="168"/>
      <c r="AE42" s="169"/>
      <c r="AF42" s="163"/>
      <c r="AG42" s="168"/>
      <c r="AH42" s="168"/>
      <c r="AI42" s="169"/>
      <c r="AJ42" s="163"/>
      <c r="AK42" s="168"/>
      <c r="AL42" s="168"/>
      <c r="AM42" s="169"/>
      <c r="AN42" s="163"/>
      <c r="AO42" s="164"/>
      <c r="AP42" s="168"/>
      <c r="AQ42" s="168"/>
      <c r="AR42" s="169"/>
      <c r="AS42" s="163"/>
      <c r="AT42" s="168"/>
      <c r="AU42" s="168"/>
      <c r="AV42" s="169"/>
      <c r="AW42" s="163"/>
      <c r="AX42" s="168"/>
      <c r="AY42" s="168"/>
      <c r="AZ42" s="169"/>
      <c r="BA42" s="163"/>
      <c r="BB42" s="168"/>
      <c r="BC42" s="168"/>
      <c r="BD42" s="169"/>
      <c r="BE42" s="163"/>
      <c r="BF42" s="164"/>
      <c r="BG42" s="168"/>
      <c r="BH42" s="168"/>
      <c r="BI42" s="169"/>
      <c r="BJ42" s="163"/>
      <c r="BK42" s="168"/>
      <c r="BL42" s="168"/>
      <c r="BM42" s="169"/>
      <c r="BN42" s="163"/>
      <c r="BO42" s="168"/>
      <c r="BP42" s="168"/>
      <c r="BQ42" s="169"/>
      <c r="BR42" s="163"/>
      <c r="BS42" s="168"/>
      <c r="BT42" s="168"/>
      <c r="BU42" s="169"/>
      <c r="BV42" s="163"/>
      <c r="BW42" s="164"/>
      <c r="BX42" s="168"/>
      <c r="BY42" s="168"/>
      <c r="BZ42" s="169"/>
      <c r="CA42" s="163"/>
      <c r="CB42" s="168"/>
      <c r="CC42" s="168"/>
      <c r="CD42" s="169"/>
      <c r="CE42" s="163"/>
      <c r="CF42" s="168"/>
      <c r="CG42" s="168"/>
      <c r="CH42" s="169"/>
      <c r="CI42" s="163"/>
      <c r="CJ42" s="168"/>
      <c r="CK42" s="168"/>
      <c r="CL42" s="169"/>
      <c r="CM42" s="163"/>
      <c r="CN42" s="164"/>
      <c r="CO42" s="168"/>
      <c r="CP42" s="168"/>
      <c r="CQ42" s="169"/>
      <c r="CR42" s="163"/>
      <c r="CS42" s="168"/>
      <c r="CT42" s="168"/>
      <c r="CU42" s="169"/>
      <c r="CV42" s="163"/>
      <c r="CW42" s="168"/>
      <c r="CX42" s="168"/>
      <c r="CY42" s="169"/>
      <c r="CZ42" s="163"/>
      <c r="DA42" s="168"/>
      <c r="DB42" s="168"/>
      <c r="DC42" s="169"/>
      <c r="DD42" s="163"/>
      <c r="DE42" s="164"/>
      <c r="DF42" s="165"/>
    </row>
    <row r="43" spans="1:163" collapsed="1">
      <c r="A43" s="570"/>
      <c r="B43" s="96" t="s">
        <v>107</v>
      </c>
      <c r="C43" s="167">
        <f t="shared" ref="C43:BN43" si="128">C28-C41</f>
        <v>0</v>
      </c>
      <c r="D43" s="167">
        <f t="shared" si="128"/>
        <v>0</v>
      </c>
      <c r="E43" s="167">
        <f t="shared" si="128"/>
        <v>0</v>
      </c>
      <c r="F43" s="167">
        <f t="shared" si="128"/>
        <v>0</v>
      </c>
      <c r="G43" s="167">
        <f t="shared" si="128"/>
        <v>0</v>
      </c>
      <c r="H43" s="168">
        <f t="shared" si="128"/>
        <v>0</v>
      </c>
      <c r="I43" s="168">
        <f t="shared" si="128"/>
        <v>0</v>
      </c>
      <c r="J43" s="169">
        <f t="shared" si="128"/>
        <v>0</v>
      </c>
      <c r="K43" s="163">
        <f t="shared" si="128"/>
        <v>0</v>
      </c>
      <c r="L43" s="168">
        <f t="shared" si="128"/>
        <v>0</v>
      </c>
      <c r="M43" s="168">
        <f t="shared" si="128"/>
        <v>0</v>
      </c>
      <c r="N43" s="169">
        <f t="shared" si="128"/>
        <v>0</v>
      </c>
      <c r="O43" s="163">
        <f t="shared" si="128"/>
        <v>0</v>
      </c>
      <c r="P43" s="168">
        <f t="shared" si="128"/>
        <v>0</v>
      </c>
      <c r="Q43" s="168">
        <f t="shared" si="128"/>
        <v>0</v>
      </c>
      <c r="R43" s="169">
        <f t="shared" si="128"/>
        <v>0</v>
      </c>
      <c r="S43" s="163">
        <f t="shared" si="128"/>
        <v>0</v>
      </c>
      <c r="T43" s="168">
        <f t="shared" si="128"/>
        <v>0</v>
      </c>
      <c r="U43" s="168">
        <f t="shared" si="128"/>
        <v>0</v>
      </c>
      <c r="V43" s="169">
        <f t="shared" si="128"/>
        <v>0</v>
      </c>
      <c r="W43" s="163">
        <f t="shared" si="128"/>
        <v>0</v>
      </c>
      <c r="X43" s="164">
        <f t="shared" si="128"/>
        <v>0</v>
      </c>
      <c r="Y43" s="168">
        <f t="shared" si="128"/>
        <v>0</v>
      </c>
      <c r="Z43" s="168">
        <f t="shared" si="128"/>
        <v>0</v>
      </c>
      <c r="AA43" s="169">
        <f t="shared" si="128"/>
        <v>0</v>
      </c>
      <c r="AB43" s="163">
        <f t="shared" si="128"/>
        <v>0</v>
      </c>
      <c r="AC43" s="168">
        <f t="shared" si="128"/>
        <v>0</v>
      </c>
      <c r="AD43" s="168">
        <f t="shared" si="128"/>
        <v>0</v>
      </c>
      <c r="AE43" s="169">
        <f t="shared" si="128"/>
        <v>0</v>
      </c>
      <c r="AF43" s="163">
        <f t="shared" si="128"/>
        <v>0</v>
      </c>
      <c r="AG43" s="168">
        <f t="shared" si="128"/>
        <v>0</v>
      </c>
      <c r="AH43" s="168">
        <f t="shared" si="128"/>
        <v>0</v>
      </c>
      <c r="AI43" s="169">
        <f t="shared" si="128"/>
        <v>0</v>
      </c>
      <c r="AJ43" s="163">
        <f t="shared" si="128"/>
        <v>0</v>
      </c>
      <c r="AK43" s="168">
        <f t="shared" si="128"/>
        <v>0</v>
      </c>
      <c r="AL43" s="168">
        <f t="shared" si="128"/>
        <v>0</v>
      </c>
      <c r="AM43" s="169">
        <f t="shared" si="128"/>
        <v>0</v>
      </c>
      <c r="AN43" s="163">
        <f t="shared" si="128"/>
        <v>0</v>
      </c>
      <c r="AO43" s="164">
        <f t="shared" si="128"/>
        <v>0</v>
      </c>
      <c r="AP43" s="168">
        <f t="shared" si="128"/>
        <v>0</v>
      </c>
      <c r="AQ43" s="168">
        <f t="shared" si="128"/>
        <v>0</v>
      </c>
      <c r="AR43" s="169">
        <f t="shared" si="128"/>
        <v>0</v>
      </c>
      <c r="AS43" s="163">
        <f t="shared" si="128"/>
        <v>0</v>
      </c>
      <c r="AT43" s="168">
        <f t="shared" si="128"/>
        <v>0</v>
      </c>
      <c r="AU43" s="168">
        <f t="shared" si="128"/>
        <v>0</v>
      </c>
      <c r="AV43" s="169">
        <f t="shared" si="128"/>
        <v>0</v>
      </c>
      <c r="AW43" s="163">
        <f t="shared" si="128"/>
        <v>0</v>
      </c>
      <c r="AX43" s="168">
        <f t="shared" si="128"/>
        <v>0</v>
      </c>
      <c r="AY43" s="168">
        <f t="shared" si="128"/>
        <v>0</v>
      </c>
      <c r="AZ43" s="169">
        <f t="shared" si="128"/>
        <v>0</v>
      </c>
      <c r="BA43" s="163">
        <f t="shared" si="128"/>
        <v>0</v>
      </c>
      <c r="BB43" s="168">
        <f t="shared" si="128"/>
        <v>0</v>
      </c>
      <c r="BC43" s="168">
        <f t="shared" si="128"/>
        <v>6.1591899999999988</v>
      </c>
      <c r="BD43" s="169">
        <f t="shared" si="128"/>
        <v>6.1591899999999988</v>
      </c>
      <c r="BE43" s="163">
        <f t="shared" si="128"/>
        <v>12.318379999999998</v>
      </c>
      <c r="BF43" s="164">
        <f t="shared" si="128"/>
        <v>12.318379999999998</v>
      </c>
      <c r="BG43" s="168">
        <f t="shared" si="128"/>
        <v>6.1591899999999988</v>
      </c>
      <c r="BH43" s="168">
        <f t="shared" si="128"/>
        <v>4.8178699999999992</v>
      </c>
      <c r="BI43" s="169">
        <f t="shared" si="128"/>
        <v>4.8178699999999992</v>
      </c>
      <c r="BJ43" s="163">
        <f t="shared" si="128"/>
        <v>15.794930000000008</v>
      </c>
      <c r="BK43" s="168">
        <f t="shared" si="128"/>
        <v>4.8178699999999992</v>
      </c>
      <c r="BL43" s="168">
        <f t="shared" si="128"/>
        <v>4.135110000000001</v>
      </c>
      <c r="BM43" s="169">
        <f t="shared" si="128"/>
        <v>2.9372599999999984</v>
      </c>
      <c r="BN43" s="163">
        <f t="shared" si="128"/>
        <v>11.890239999999999</v>
      </c>
      <c r="BO43" s="168">
        <f t="shared" ref="BO43:DF43" si="129">BO28-BO41</f>
        <v>2.9372599999999984</v>
      </c>
      <c r="BP43" s="168">
        <f t="shared" si="129"/>
        <v>0</v>
      </c>
      <c r="BQ43" s="169">
        <f t="shared" si="129"/>
        <v>0</v>
      </c>
      <c r="BR43" s="163">
        <f t="shared" si="129"/>
        <v>2.9372599999999984</v>
      </c>
      <c r="BS43" s="168">
        <f t="shared" si="129"/>
        <v>0</v>
      </c>
      <c r="BT43" s="168">
        <f t="shared" si="129"/>
        <v>0</v>
      </c>
      <c r="BU43" s="169">
        <f t="shared" si="129"/>
        <v>0</v>
      </c>
      <c r="BV43" s="163">
        <f t="shared" si="129"/>
        <v>0</v>
      </c>
      <c r="BW43" s="164">
        <f t="shared" si="129"/>
        <v>30.62242999999998</v>
      </c>
      <c r="BX43" s="168">
        <f t="shared" si="129"/>
        <v>0</v>
      </c>
      <c r="BY43" s="168">
        <f t="shared" si="129"/>
        <v>0</v>
      </c>
      <c r="BZ43" s="169">
        <f t="shared" si="129"/>
        <v>0</v>
      </c>
      <c r="CA43" s="163">
        <f t="shared" si="129"/>
        <v>0</v>
      </c>
      <c r="CB43" s="168">
        <f t="shared" si="129"/>
        <v>0</v>
      </c>
      <c r="CC43" s="168">
        <f t="shared" si="129"/>
        <v>0</v>
      </c>
      <c r="CD43" s="169">
        <f t="shared" si="129"/>
        <v>0</v>
      </c>
      <c r="CE43" s="163">
        <f t="shared" si="129"/>
        <v>0</v>
      </c>
      <c r="CF43" s="168">
        <f t="shared" si="129"/>
        <v>0</v>
      </c>
      <c r="CG43" s="168">
        <f t="shared" si="129"/>
        <v>0</v>
      </c>
      <c r="CH43" s="169">
        <f t="shared" si="129"/>
        <v>0</v>
      </c>
      <c r="CI43" s="163">
        <f t="shared" si="129"/>
        <v>0</v>
      </c>
      <c r="CJ43" s="168">
        <f t="shared" si="129"/>
        <v>0</v>
      </c>
      <c r="CK43" s="168">
        <f t="shared" si="129"/>
        <v>0</v>
      </c>
      <c r="CL43" s="169">
        <f t="shared" si="129"/>
        <v>0</v>
      </c>
      <c r="CM43" s="163">
        <f t="shared" si="129"/>
        <v>0</v>
      </c>
      <c r="CN43" s="164">
        <f t="shared" si="129"/>
        <v>0</v>
      </c>
      <c r="CO43" s="168">
        <f t="shared" si="129"/>
        <v>0</v>
      </c>
      <c r="CP43" s="168">
        <f t="shared" si="129"/>
        <v>0</v>
      </c>
      <c r="CQ43" s="169">
        <f t="shared" si="129"/>
        <v>0</v>
      </c>
      <c r="CR43" s="163">
        <f t="shared" si="129"/>
        <v>0</v>
      </c>
      <c r="CS43" s="168">
        <f t="shared" si="129"/>
        <v>0</v>
      </c>
      <c r="CT43" s="168">
        <f t="shared" si="129"/>
        <v>0</v>
      </c>
      <c r="CU43" s="169">
        <f t="shared" si="129"/>
        <v>0</v>
      </c>
      <c r="CV43" s="163">
        <f t="shared" si="129"/>
        <v>0</v>
      </c>
      <c r="CW43" s="168">
        <f t="shared" si="129"/>
        <v>0</v>
      </c>
      <c r="CX43" s="168">
        <f t="shared" si="129"/>
        <v>0</v>
      </c>
      <c r="CY43" s="169">
        <f t="shared" si="129"/>
        <v>0</v>
      </c>
      <c r="CZ43" s="163">
        <f t="shared" si="129"/>
        <v>0</v>
      </c>
      <c r="DA43" s="168">
        <f t="shared" si="129"/>
        <v>0</v>
      </c>
      <c r="DB43" s="168">
        <f t="shared" si="129"/>
        <v>0</v>
      </c>
      <c r="DC43" s="169">
        <f t="shared" si="129"/>
        <v>0</v>
      </c>
      <c r="DD43" s="163">
        <f t="shared" si="129"/>
        <v>0</v>
      </c>
      <c r="DE43" s="164">
        <f t="shared" si="129"/>
        <v>0</v>
      </c>
      <c r="DF43" s="165">
        <f t="shared" si="129"/>
        <v>42.940809999999999</v>
      </c>
      <c r="DG43" s="79">
        <f>DF43-DD43-CZ43-CV43-CR43-CM43-CI43-CE43-CA43-BV43-BR43-BN43-BJ43-BE43-BA43-AW43-AS43-AN43-AJ43-AF43-AB43-W43-S43-O43-K43-G43-F43-E43-D43-C43</f>
        <v>0</v>
      </c>
    </row>
    <row r="44" spans="1:163">
      <c r="A44" s="571"/>
      <c r="B44" s="97" t="s">
        <v>108</v>
      </c>
      <c r="C44" s="98">
        <f t="shared" ref="C44:BN44" si="130">IF(C28=0,0, (C43/C28))</f>
        <v>0</v>
      </c>
      <c r="D44" s="98">
        <f t="shared" si="130"/>
        <v>0</v>
      </c>
      <c r="E44" s="98">
        <f t="shared" si="130"/>
        <v>0</v>
      </c>
      <c r="F44" s="98">
        <f t="shared" si="130"/>
        <v>0</v>
      </c>
      <c r="G44" s="98">
        <f t="shared" si="130"/>
        <v>0</v>
      </c>
      <c r="H44" s="99">
        <f t="shared" si="130"/>
        <v>0</v>
      </c>
      <c r="I44" s="99">
        <f t="shared" si="130"/>
        <v>0</v>
      </c>
      <c r="J44" s="100">
        <f t="shared" si="130"/>
        <v>0</v>
      </c>
      <c r="K44" s="101">
        <f t="shared" si="130"/>
        <v>0</v>
      </c>
      <c r="L44" s="99">
        <f t="shared" si="130"/>
        <v>0</v>
      </c>
      <c r="M44" s="99">
        <f t="shared" si="130"/>
        <v>0</v>
      </c>
      <c r="N44" s="100">
        <f t="shared" si="130"/>
        <v>0</v>
      </c>
      <c r="O44" s="101">
        <f t="shared" si="130"/>
        <v>0</v>
      </c>
      <c r="P44" s="99">
        <f t="shared" si="130"/>
        <v>0</v>
      </c>
      <c r="Q44" s="99">
        <f t="shared" si="130"/>
        <v>0</v>
      </c>
      <c r="R44" s="100">
        <f t="shared" si="130"/>
        <v>0</v>
      </c>
      <c r="S44" s="101">
        <f t="shared" si="130"/>
        <v>0</v>
      </c>
      <c r="T44" s="99">
        <f t="shared" si="130"/>
        <v>0</v>
      </c>
      <c r="U44" s="99">
        <f t="shared" si="130"/>
        <v>0</v>
      </c>
      <c r="V44" s="100">
        <f t="shared" si="130"/>
        <v>0</v>
      </c>
      <c r="W44" s="101">
        <f t="shared" si="130"/>
        <v>0</v>
      </c>
      <c r="X44" s="102">
        <f t="shared" si="130"/>
        <v>0</v>
      </c>
      <c r="Y44" s="99">
        <f t="shared" si="130"/>
        <v>0</v>
      </c>
      <c r="Z44" s="99">
        <f t="shared" si="130"/>
        <v>0</v>
      </c>
      <c r="AA44" s="100">
        <f t="shared" si="130"/>
        <v>0</v>
      </c>
      <c r="AB44" s="101">
        <f t="shared" si="130"/>
        <v>0</v>
      </c>
      <c r="AC44" s="99">
        <f t="shared" si="130"/>
        <v>0</v>
      </c>
      <c r="AD44" s="99">
        <f t="shared" si="130"/>
        <v>0</v>
      </c>
      <c r="AE44" s="100">
        <f t="shared" si="130"/>
        <v>0</v>
      </c>
      <c r="AF44" s="101">
        <f t="shared" si="130"/>
        <v>0</v>
      </c>
      <c r="AG44" s="99">
        <f t="shared" si="130"/>
        <v>0</v>
      </c>
      <c r="AH44" s="99">
        <f t="shared" si="130"/>
        <v>0</v>
      </c>
      <c r="AI44" s="100">
        <f t="shared" si="130"/>
        <v>0</v>
      </c>
      <c r="AJ44" s="101">
        <f t="shared" si="130"/>
        <v>0</v>
      </c>
      <c r="AK44" s="99">
        <f t="shared" si="130"/>
        <v>0</v>
      </c>
      <c r="AL44" s="99">
        <f t="shared" si="130"/>
        <v>0</v>
      </c>
      <c r="AM44" s="100">
        <f t="shared" si="130"/>
        <v>0</v>
      </c>
      <c r="AN44" s="101">
        <f t="shared" si="130"/>
        <v>0</v>
      </c>
      <c r="AO44" s="102">
        <f t="shared" si="130"/>
        <v>0</v>
      </c>
      <c r="AP44" s="99">
        <f t="shared" si="130"/>
        <v>0</v>
      </c>
      <c r="AQ44" s="99">
        <f t="shared" si="130"/>
        <v>0</v>
      </c>
      <c r="AR44" s="100">
        <f t="shared" si="130"/>
        <v>0</v>
      </c>
      <c r="AS44" s="101">
        <f t="shared" si="130"/>
        <v>0</v>
      </c>
      <c r="AT44" s="99">
        <f t="shared" si="130"/>
        <v>0</v>
      </c>
      <c r="AU44" s="99">
        <f t="shared" si="130"/>
        <v>0</v>
      </c>
      <c r="AV44" s="100">
        <f t="shared" si="130"/>
        <v>0</v>
      </c>
      <c r="AW44" s="101">
        <f t="shared" si="130"/>
        <v>0</v>
      </c>
      <c r="AX44" s="99">
        <f t="shared" si="130"/>
        <v>0</v>
      </c>
      <c r="AY44" s="99">
        <f t="shared" si="130"/>
        <v>0</v>
      </c>
      <c r="AZ44" s="100">
        <f t="shared" si="130"/>
        <v>0</v>
      </c>
      <c r="BA44" s="101">
        <f t="shared" si="130"/>
        <v>0</v>
      </c>
      <c r="BB44" s="99">
        <f t="shared" si="130"/>
        <v>0</v>
      </c>
      <c r="BC44" s="99">
        <f t="shared" si="130"/>
        <v>0.22436215940550774</v>
      </c>
      <c r="BD44" s="100">
        <f t="shared" si="130"/>
        <v>0.22436215940550774</v>
      </c>
      <c r="BE44" s="101">
        <f t="shared" si="130"/>
        <v>0.22436215940550774</v>
      </c>
      <c r="BF44" s="102">
        <f t="shared" si="130"/>
        <v>0.22436215940550774</v>
      </c>
      <c r="BG44" s="99">
        <f t="shared" si="130"/>
        <v>0.22436215940550774</v>
      </c>
      <c r="BH44" s="99">
        <f t="shared" si="130"/>
        <v>0.22116553433712816</v>
      </c>
      <c r="BI44" s="100">
        <f t="shared" si="130"/>
        <v>0.22116553433712816</v>
      </c>
      <c r="BJ44" s="101">
        <f t="shared" si="130"/>
        <v>0.22240115460433688</v>
      </c>
      <c r="BK44" s="99">
        <f t="shared" si="130"/>
        <v>0.22116553433712816</v>
      </c>
      <c r="BL44" s="99">
        <f t="shared" si="130"/>
        <v>0.21880463356093352</v>
      </c>
      <c r="BM44" s="100">
        <f t="shared" si="130"/>
        <v>0.212278850601295</v>
      </c>
      <c r="BN44" s="101">
        <f t="shared" si="130"/>
        <v>0.21809174855794555</v>
      </c>
      <c r="BO44" s="99">
        <f t="shared" ref="BO44:DF44" si="131">IF(BO28=0,0, (BO43/BO28))</f>
        <v>0.212278850601295</v>
      </c>
      <c r="BP44" s="99">
        <f t="shared" si="131"/>
        <v>0</v>
      </c>
      <c r="BQ44" s="100">
        <f t="shared" si="131"/>
        <v>0</v>
      </c>
      <c r="BR44" s="101">
        <f t="shared" si="131"/>
        <v>0.212278850601295</v>
      </c>
      <c r="BS44" s="99">
        <f t="shared" si="131"/>
        <v>0</v>
      </c>
      <c r="BT44" s="99">
        <f t="shared" si="131"/>
        <v>0</v>
      </c>
      <c r="BU44" s="100">
        <f t="shared" si="131"/>
        <v>0</v>
      </c>
      <c r="BV44" s="101">
        <f t="shared" si="131"/>
        <v>0</v>
      </c>
      <c r="BW44" s="102">
        <f t="shared" si="131"/>
        <v>0.21971054750795388</v>
      </c>
      <c r="BX44" s="99">
        <f t="shared" si="131"/>
        <v>0</v>
      </c>
      <c r="BY44" s="99">
        <f t="shared" si="131"/>
        <v>0</v>
      </c>
      <c r="BZ44" s="100">
        <f t="shared" si="131"/>
        <v>0</v>
      </c>
      <c r="CA44" s="101">
        <f t="shared" si="131"/>
        <v>0</v>
      </c>
      <c r="CB44" s="99">
        <f t="shared" si="131"/>
        <v>0</v>
      </c>
      <c r="CC44" s="99">
        <f t="shared" si="131"/>
        <v>0</v>
      </c>
      <c r="CD44" s="100">
        <f t="shared" si="131"/>
        <v>0</v>
      </c>
      <c r="CE44" s="101">
        <f t="shared" si="131"/>
        <v>0</v>
      </c>
      <c r="CF44" s="99">
        <f t="shared" si="131"/>
        <v>0</v>
      </c>
      <c r="CG44" s="99">
        <f t="shared" si="131"/>
        <v>0</v>
      </c>
      <c r="CH44" s="100">
        <f t="shared" si="131"/>
        <v>0</v>
      </c>
      <c r="CI44" s="101">
        <f t="shared" si="131"/>
        <v>0</v>
      </c>
      <c r="CJ44" s="99">
        <f t="shared" si="131"/>
        <v>0</v>
      </c>
      <c r="CK44" s="99">
        <f t="shared" si="131"/>
        <v>0</v>
      </c>
      <c r="CL44" s="100">
        <f t="shared" si="131"/>
        <v>0</v>
      </c>
      <c r="CM44" s="101">
        <f t="shared" si="131"/>
        <v>0</v>
      </c>
      <c r="CN44" s="102">
        <f t="shared" si="131"/>
        <v>0</v>
      </c>
      <c r="CO44" s="99">
        <f t="shared" si="131"/>
        <v>0</v>
      </c>
      <c r="CP44" s="99">
        <f t="shared" si="131"/>
        <v>0</v>
      </c>
      <c r="CQ44" s="100">
        <f t="shared" si="131"/>
        <v>0</v>
      </c>
      <c r="CR44" s="101">
        <f t="shared" si="131"/>
        <v>0</v>
      </c>
      <c r="CS44" s="99">
        <f t="shared" si="131"/>
        <v>0</v>
      </c>
      <c r="CT44" s="99">
        <f t="shared" si="131"/>
        <v>0</v>
      </c>
      <c r="CU44" s="100">
        <f t="shared" si="131"/>
        <v>0</v>
      </c>
      <c r="CV44" s="101">
        <f t="shared" si="131"/>
        <v>0</v>
      </c>
      <c r="CW44" s="99">
        <f t="shared" si="131"/>
        <v>0</v>
      </c>
      <c r="CX44" s="99">
        <f t="shared" si="131"/>
        <v>0</v>
      </c>
      <c r="CY44" s="100">
        <f t="shared" si="131"/>
        <v>0</v>
      </c>
      <c r="CZ44" s="101">
        <f t="shared" si="131"/>
        <v>0</v>
      </c>
      <c r="DA44" s="99">
        <f t="shared" si="131"/>
        <v>0</v>
      </c>
      <c r="DB44" s="99">
        <f t="shared" si="131"/>
        <v>0</v>
      </c>
      <c r="DC44" s="100">
        <f t="shared" si="131"/>
        <v>0</v>
      </c>
      <c r="DD44" s="101">
        <f t="shared" si="131"/>
        <v>0</v>
      </c>
      <c r="DE44" s="102">
        <f t="shared" si="131"/>
        <v>0</v>
      </c>
      <c r="DF44" s="197">
        <f t="shared" si="131"/>
        <v>0.22102510270730569</v>
      </c>
    </row>
    <row r="45" spans="1:163" ht="14.45" customHeight="1">
      <c r="A45" s="586" t="s">
        <v>110</v>
      </c>
      <c r="B45" s="103" t="s">
        <v>8</v>
      </c>
      <c r="C45" s="179">
        <f t="shared" ref="C45:BN45" si="132">C11-C28</f>
        <v>0</v>
      </c>
      <c r="D45" s="179">
        <f t="shared" si="132"/>
        <v>0</v>
      </c>
      <c r="E45" s="179">
        <f t="shared" si="132"/>
        <v>0</v>
      </c>
      <c r="F45" s="179">
        <f t="shared" si="132"/>
        <v>0</v>
      </c>
      <c r="G45" s="179">
        <f t="shared" si="132"/>
        <v>0</v>
      </c>
      <c r="H45" s="180">
        <f t="shared" si="132"/>
        <v>0</v>
      </c>
      <c r="I45" s="180">
        <f t="shared" si="132"/>
        <v>0</v>
      </c>
      <c r="J45" s="181">
        <f t="shared" si="132"/>
        <v>0</v>
      </c>
      <c r="K45" s="182">
        <f t="shared" si="132"/>
        <v>0</v>
      </c>
      <c r="L45" s="180">
        <f t="shared" si="132"/>
        <v>0</v>
      </c>
      <c r="M45" s="180">
        <f t="shared" si="132"/>
        <v>0</v>
      </c>
      <c r="N45" s="181">
        <f t="shared" si="132"/>
        <v>0</v>
      </c>
      <c r="O45" s="182">
        <f t="shared" si="132"/>
        <v>0</v>
      </c>
      <c r="P45" s="180">
        <f t="shared" si="132"/>
        <v>0</v>
      </c>
      <c r="Q45" s="180">
        <f t="shared" si="132"/>
        <v>0</v>
      </c>
      <c r="R45" s="181">
        <f t="shared" si="132"/>
        <v>0</v>
      </c>
      <c r="S45" s="182">
        <f t="shared" si="132"/>
        <v>0</v>
      </c>
      <c r="T45" s="180">
        <f t="shared" si="132"/>
        <v>0</v>
      </c>
      <c r="U45" s="180">
        <f t="shared" si="132"/>
        <v>0</v>
      </c>
      <c r="V45" s="181">
        <f t="shared" si="132"/>
        <v>0</v>
      </c>
      <c r="W45" s="182">
        <f t="shared" si="132"/>
        <v>0</v>
      </c>
      <c r="X45" s="179">
        <f t="shared" si="132"/>
        <v>0</v>
      </c>
      <c r="Y45" s="180">
        <f t="shared" si="132"/>
        <v>0</v>
      </c>
      <c r="Z45" s="180">
        <f t="shared" si="132"/>
        <v>0</v>
      </c>
      <c r="AA45" s="181">
        <f t="shared" si="132"/>
        <v>0</v>
      </c>
      <c r="AB45" s="182">
        <f t="shared" si="132"/>
        <v>0</v>
      </c>
      <c r="AC45" s="180">
        <f t="shared" si="132"/>
        <v>0</v>
      </c>
      <c r="AD45" s="180">
        <f t="shared" si="132"/>
        <v>0</v>
      </c>
      <c r="AE45" s="181">
        <f t="shared" si="132"/>
        <v>0</v>
      </c>
      <c r="AF45" s="182">
        <f t="shared" si="132"/>
        <v>0</v>
      </c>
      <c r="AG45" s="180">
        <f t="shared" si="132"/>
        <v>0</v>
      </c>
      <c r="AH45" s="180">
        <f t="shared" si="132"/>
        <v>0</v>
      </c>
      <c r="AI45" s="181">
        <f t="shared" si="132"/>
        <v>0</v>
      </c>
      <c r="AJ45" s="182">
        <f t="shared" si="132"/>
        <v>0</v>
      </c>
      <c r="AK45" s="180">
        <f t="shared" si="132"/>
        <v>0</v>
      </c>
      <c r="AL45" s="180">
        <f t="shared" si="132"/>
        <v>0</v>
      </c>
      <c r="AM45" s="181">
        <f t="shared" si="132"/>
        <v>0</v>
      </c>
      <c r="AN45" s="182">
        <f t="shared" si="132"/>
        <v>0</v>
      </c>
      <c r="AO45" s="179">
        <f t="shared" si="132"/>
        <v>0</v>
      </c>
      <c r="AP45" s="180">
        <f t="shared" si="132"/>
        <v>0</v>
      </c>
      <c r="AQ45" s="180">
        <f t="shared" si="132"/>
        <v>0</v>
      </c>
      <c r="AR45" s="181">
        <f t="shared" si="132"/>
        <v>0</v>
      </c>
      <c r="AS45" s="182">
        <f t="shared" si="132"/>
        <v>0</v>
      </c>
      <c r="AT45" s="180">
        <f t="shared" si="132"/>
        <v>0</v>
      </c>
      <c r="AU45" s="180">
        <f t="shared" si="132"/>
        <v>0</v>
      </c>
      <c r="AV45" s="181">
        <f t="shared" si="132"/>
        <v>0</v>
      </c>
      <c r="AW45" s="182">
        <f t="shared" si="132"/>
        <v>0</v>
      </c>
      <c r="AX45" s="180">
        <f t="shared" si="132"/>
        <v>0</v>
      </c>
      <c r="AY45" s="180">
        <f t="shared" si="132"/>
        <v>0</v>
      </c>
      <c r="AZ45" s="181">
        <f t="shared" si="132"/>
        <v>0</v>
      </c>
      <c r="BA45" s="182">
        <f t="shared" si="132"/>
        <v>0</v>
      </c>
      <c r="BB45" s="180">
        <f t="shared" si="132"/>
        <v>0</v>
      </c>
      <c r="BC45" s="180">
        <f t="shared" si="132"/>
        <v>-2.8340000000000032</v>
      </c>
      <c r="BD45" s="181">
        <f t="shared" si="132"/>
        <v>-2.8340000000000032</v>
      </c>
      <c r="BE45" s="182">
        <f t="shared" si="132"/>
        <v>-5.6680000000000064</v>
      </c>
      <c r="BF45" s="179">
        <f t="shared" si="132"/>
        <v>-5.6680000000000064</v>
      </c>
      <c r="BG45" s="180">
        <f t="shared" si="132"/>
        <v>-2.8340000000000032</v>
      </c>
      <c r="BH45" s="180">
        <f t="shared" si="132"/>
        <v>2.8339999999999996</v>
      </c>
      <c r="BI45" s="181">
        <f t="shared" si="132"/>
        <v>2.8339999999999996</v>
      </c>
      <c r="BJ45" s="182">
        <f t="shared" si="132"/>
        <v>2.833999999999989</v>
      </c>
      <c r="BK45" s="180">
        <f t="shared" si="132"/>
        <v>2.8339999999999996</v>
      </c>
      <c r="BL45" s="180">
        <f t="shared" si="132"/>
        <v>-18.89864</v>
      </c>
      <c r="BM45" s="181">
        <f t="shared" si="132"/>
        <v>-13.836799999999998</v>
      </c>
      <c r="BN45" s="182">
        <f t="shared" si="132"/>
        <v>-29.901439999999997</v>
      </c>
      <c r="BO45" s="180">
        <f t="shared" ref="BO45:DF45" si="133">BO11-BO28</f>
        <v>-13.836799999999998</v>
      </c>
      <c r="BP45" s="180">
        <f t="shared" si="133"/>
        <v>0</v>
      </c>
      <c r="BQ45" s="181">
        <f t="shared" si="133"/>
        <v>0</v>
      </c>
      <c r="BR45" s="182">
        <f t="shared" si="133"/>
        <v>-13.836799999999998</v>
      </c>
      <c r="BS45" s="180">
        <f t="shared" si="133"/>
        <v>0</v>
      </c>
      <c r="BT45" s="180">
        <f t="shared" si="133"/>
        <v>0</v>
      </c>
      <c r="BU45" s="181">
        <f t="shared" si="133"/>
        <v>0</v>
      </c>
      <c r="BV45" s="182">
        <f t="shared" si="133"/>
        <v>0</v>
      </c>
      <c r="BW45" s="179">
        <f t="shared" si="133"/>
        <v>-40.904240000000001</v>
      </c>
      <c r="BX45" s="180">
        <f t="shared" si="133"/>
        <v>0</v>
      </c>
      <c r="BY45" s="180">
        <f t="shared" si="133"/>
        <v>0</v>
      </c>
      <c r="BZ45" s="181">
        <f t="shared" si="133"/>
        <v>0</v>
      </c>
      <c r="CA45" s="182">
        <f t="shared" si="133"/>
        <v>0</v>
      </c>
      <c r="CB45" s="180">
        <f t="shared" si="133"/>
        <v>0</v>
      </c>
      <c r="CC45" s="180">
        <f t="shared" si="133"/>
        <v>0</v>
      </c>
      <c r="CD45" s="181">
        <f t="shared" si="133"/>
        <v>0</v>
      </c>
      <c r="CE45" s="182">
        <f t="shared" si="133"/>
        <v>0</v>
      </c>
      <c r="CF45" s="180">
        <f t="shared" si="133"/>
        <v>0</v>
      </c>
      <c r="CG45" s="180">
        <f t="shared" si="133"/>
        <v>0</v>
      </c>
      <c r="CH45" s="181">
        <f t="shared" si="133"/>
        <v>0</v>
      </c>
      <c r="CI45" s="182">
        <f t="shared" si="133"/>
        <v>0</v>
      </c>
      <c r="CJ45" s="180">
        <f t="shared" si="133"/>
        <v>0</v>
      </c>
      <c r="CK45" s="180">
        <f t="shared" si="133"/>
        <v>0</v>
      </c>
      <c r="CL45" s="181">
        <f t="shared" si="133"/>
        <v>0</v>
      </c>
      <c r="CM45" s="182">
        <f t="shared" si="133"/>
        <v>0</v>
      </c>
      <c r="CN45" s="179">
        <f t="shared" si="133"/>
        <v>0</v>
      </c>
      <c r="CO45" s="180">
        <f t="shared" si="133"/>
        <v>0</v>
      </c>
      <c r="CP45" s="180">
        <f t="shared" si="133"/>
        <v>0</v>
      </c>
      <c r="CQ45" s="181">
        <f t="shared" si="133"/>
        <v>0</v>
      </c>
      <c r="CR45" s="182">
        <f t="shared" si="133"/>
        <v>0</v>
      </c>
      <c r="CS45" s="180">
        <f t="shared" si="133"/>
        <v>0</v>
      </c>
      <c r="CT45" s="180">
        <f t="shared" si="133"/>
        <v>0</v>
      </c>
      <c r="CU45" s="181">
        <f t="shared" si="133"/>
        <v>0</v>
      </c>
      <c r="CV45" s="182">
        <f t="shared" si="133"/>
        <v>0</v>
      </c>
      <c r="CW45" s="180">
        <f t="shared" si="133"/>
        <v>0</v>
      </c>
      <c r="CX45" s="180">
        <f t="shared" si="133"/>
        <v>0</v>
      </c>
      <c r="CY45" s="181">
        <f t="shared" si="133"/>
        <v>0</v>
      </c>
      <c r="CZ45" s="182">
        <f t="shared" si="133"/>
        <v>0</v>
      </c>
      <c r="DA45" s="180">
        <f t="shared" si="133"/>
        <v>0</v>
      </c>
      <c r="DB45" s="180">
        <f t="shared" si="133"/>
        <v>0</v>
      </c>
      <c r="DC45" s="181">
        <f t="shared" si="133"/>
        <v>0</v>
      </c>
      <c r="DD45" s="182">
        <f t="shared" si="133"/>
        <v>0</v>
      </c>
      <c r="DE45" s="179">
        <f t="shared" si="133"/>
        <v>0</v>
      </c>
      <c r="DF45" s="183">
        <f t="shared" si="133"/>
        <v>-46.572239999999994</v>
      </c>
      <c r="DG45" s="79">
        <f>DF45-DD45-CZ45-CV45-CR45-CM45-CI45-CE45-CA45-BV45-BR45-BN45-BJ45-BE45-BA45-AW45-AS45-AN45-AJ45-AF45-AB45-W45-S45-O45-K45-G45-F45-E45-D45-C45</f>
        <v>1.7763568394002505E-14</v>
      </c>
    </row>
    <row r="46" spans="1:163" ht="5.95" hidden="1" customHeight="1" outlineLevel="1">
      <c r="A46" s="587"/>
      <c r="B46" s="104"/>
      <c r="C46" s="184"/>
      <c r="D46" s="184"/>
      <c r="E46" s="184"/>
      <c r="F46" s="184"/>
      <c r="G46" s="184"/>
      <c r="H46" s="185"/>
      <c r="I46" s="185"/>
      <c r="J46" s="186"/>
      <c r="K46" s="187"/>
      <c r="L46" s="185"/>
      <c r="M46" s="185"/>
      <c r="N46" s="186"/>
      <c r="O46" s="187"/>
      <c r="P46" s="185"/>
      <c r="Q46" s="185"/>
      <c r="R46" s="186"/>
      <c r="S46" s="187"/>
      <c r="T46" s="185"/>
      <c r="U46" s="185"/>
      <c r="V46" s="186"/>
      <c r="W46" s="187"/>
      <c r="X46" s="184"/>
      <c r="Y46" s="185"/>
      <c r="Z46" s="185"/>
      <c r="AA46" s="186"/>
      <c r="AB46" s="187"/>
      <c r="AC46" s="185"/>
      <c r="AD46" s="185"/>
      <c r="AE46" s="186"/>
      <c r="AF46" s="187"/>
      <c r="AG46" s="185"/>
      <c r="AH46" s="185"/>
      <c r="AI46" s="186"/>
      <c r="AJ46" s="187"/>
      <c r="AK46" s="185"/>
      <c r="AL46" s="185"/>
      <c r="AM46" s="186"/>
      <c r="AN46" s="187"/>
      <c r="AO46" s="184"/>
      <c r="AP46" s="185"/>
      <c r="AQ46" s="185"/>
      <c r="AR46" s="186"/>
      <c r="AS46" s="187"/>
      <c r="AT46" s="185"/>
      <c r="AU46" s="185"/>
      <c r="AV46" s="186"/>
      <c r="AW46" s="187"/>
      <c r="AX46" s="185"/>
      <c r="AY46" s="185"/>
      <c r="AZ46" s="186"/>
      <c r="BA46" s="187"/>
      <c r="BB46" s="185"/>
      <c r="BC46" s="185"/>
      <c r="BD46" s="186"/>
      <c r="BE46" s="187"/>
      <c r="BF46" s="184"/>
      <c r="BG46" s="185"/>
      <c r="BH46" s="185"/>
      <c r="BI46" s="186"/>
      <c r="BJ46" s="187"/>
      <c r="BK46" s="185"/>
      <c r="BL46" s="185"/>
      <c r="BM46" s="186"/>
      <c r="BN46" s="187"/>
      <c r="BO46" s="185"/>
      <c r="BP46" s="185"/>
      <c r="BQ46" s="186"/>
      <c r="BR46" s="187"/>
      <c r="BS46" s="185"/>
      <c r="BT46" s="185"/>
      <c r="BU46" s="186"/>
      <c r="BV46" s="187"/>
      <c r="BW46" s="184"/>
      <c r="BX46" s="185"/>
      <c r="BY46" s="185"/>
      <c r="BZ46" s="186"/>
      <c r="CA46" s="187"/>
      <c r="CB46" s="185"/>
      <c r="CC46" s="185"/>
      <c r="CD46" s="186"/>
      <c r="CE46" s="187"/>
      <c r="CF46" s="185"/>
      <c r="CG46" s="185"/>
      <c r="CH46" s="186"/>
      <c r="CI46" s="187"/>
      <c r="CJ46" s="185"/>
      <c r="CK46" s="185"/>
      <c r="CL46" s="186"/>
      <c r="CM46" s="187"/>
      <c r="CN46" s="184"/>
      <c r="CO46" s="185"/>
      <c r="CP46" s="185"/>
      <c r="CQ46" s="186"/>
      <c r="CR46" s="187"/>
      <c r="CS46" s="185"/>
      <c r="CT46" s="185"/>
      <c r="CU46" s="186"/>
      <c r="CV46" s="187"/>
      <c r="CW46" s="185"/>
      <c r="CX46" s="185"/>
      <c r="CY46" s="186"/>
      <c r="CZ46" s="187"/>
      <c r="DA46" s="185"/>
      <c r="DB46" s="185"/>
      <c r="DC46" s="186"/>
      <c r="DD46" s="187"/>
      <c r="DE46" s="184"/>
      <c r="DF46" s="188"/>
    </row>
    <row r="47" spans="1:163" hidden="1" outlineLevel="1">
      <c r="A47" s="587"/>
      <c r="B47" s="104" t="s">
        <v>49</v>
      </c>
      <c r="C47" s="184">
        <f t="shared" ref="C47:BN47" si="134">C13-C30</f>
        <v>0</v>
      </c>
      <c r="D47" s="184">
        <f t="shared" si="134"/>
        <v>0</v>
      </c>
      <c r="E47" s="184">
        <f t="shared" si="134"/>
        <v>0</v>
      </c>
      <c r="F47" s="184">
        <f t="shared" si="134"/>
        <v>0</v>
      </c>
      <c r="G47" s="184">
        <f t="shared" si="134"/>
        <v>0</v>
      </c>
      <c r="H47" s="185">
        <f t="shared" si="134"/>
        <v>0</v>
      </c>
      <c r="I47" s="185">
        <f t="shared" si="134"/>
        <v>0</v>
      </c>
      <c r="J47" s="186">
        <f t="shared" si="134"/>
        <v>0</v>
      </c>
      <c r="K47" s="187">
        <f t="shared" si="134"/>
        <v>0</v>
      </c>
      <c r="L47" s="185">
        <f t="shared" si="134"/>
        <v>0</v>
      </c>
      <c r="M47" s="185">
        <f t="shared" si="134"/>
        <v>0</v>
      </c>
      <c r="N47" s="186">
        <f t="shared" si="134"/>
        <v>0</v>
      </c>
      <c r="O47" s="187">
        <f t="shared" si="134"/>
        <v>0</v>
      </c>
      <c r="P47" s="185">
        <f t="shared" si="134"/>
        <v>0</v>
      </c>
      <c r="Q47" s="185">
        <f t="shared" si="134"/>
        <v>0</v>
      </c>
      <c r="R47" s="186">
        <f t="shared" si="134"/>
        <v>0</v>
      </c>
      <c r="S47" s="187">
        <f t="shared" si="134"/>
        <v>0</v>
      </c>
      <c r="T47" s="185">
        <f t="shared" si="134"/>
        <v>0</v>
      </c>
      <c r="U47" s="185">
        <f t="shared" si="134"/>
        <v>0</v>
      </c>
      <c r="V47" s="186">
        <f t="shared" si="134"/>
        <v>0</v>
      </c>
      <c r="W47" s="187">
        <f t="shared" si="134"/>
        <v>0</v>
      </c>
      <c r="X47" s="184">
        <f t="shared" si="134"/>
        <v>0</v>
      </c>
      <c r="Y47" s="185">
        <f t="shared" si="134"/>
        <v>0</v>
      </c>
      <c r="Z47" s="185">
        <f t="shared" si="134"/>
        <v>0</v>
      </c>
      <c r="AA47" s="186">
        <f t="shared" si="134"/>
        <v>0</v>
      </c>
      <c r="AB47" s="187">
        <f t="shared" si="134"/>
        <v>0</v>
      </c>
      <c r="AC47" s="185">
        <f t="shared" si="134"/>
        <v>0</v>
      </c>
      <c r="AD47" s="185">
        <f t="shared" si="134"/>
        <v>0</v>
      </c>
      <c r="AE47" s="186">
        <f t="shared" si="134"/>
        <v>0</v>
      </c>
      <c r="AF47" s="187">
        <f t="shared" si="134"/>
        <v>0</v>
      </c>
      <c r="AG47" s="185">
        <f t="shared" si="134"/>
        <v>0</v>
      </c>
      <c r="AH47" s="185">
        <f t="shared" si="134"/>
        <v>0</v>
      </c>
      <c r="AI47" s="186">
        <f t="shared" si="134"/>
        <v>0</v>
      </c>
      <c r="AJ47" s="187">
        <f t="shared" si="134"/>
        <v>0</v>
      </c>
      <c r="AK47" s="185">
        <f t="shared" si="134"/>
        <v>0</v>
      </c>
      <c r="AL47" s="185">
        <f t="shared" si="134"/>
        <v>0</v>
      </c>
      <c r="AM47" s="186">
        <f t="shared" si="134"/>
        <v>0</v>
      </c>
      <c r="AN47" s="187">
        <f t="shared" si="134"/>
        <v>0</v>
      </c>
      <c r="AO47" s="184">
        <f t="shared" si="134"/>
        <v>0</v>
      </c>
      <c r="AP47" s="185">
        <f t="shared" si="134"/>
        <v>0</v>
      </c>
      <c r="AQ47" s="185">
        <f t="shared" si="134"/>
        <v>0</v>
      </c>
      <c r="AR47" s="186">
        <f t="shared" si="134"/>
        <v>0</v>
      </c>
      <c r="AS47" s="187">
        <f t="shared" si="134"/>
        <v>0</v>
      </c>
      <c r="AT47" s="185">
        <f t="shared" si="134"/>
        <v>0</v>
      </c>
      <c r="AU47" s="185">
        <f t="shared" si="134"/>
        <v>0</v>
      </c>
      <c r="AV47" s="186">
        <f t="shared" si="134"/>
        <v>0</v>
      </c>
      <c r="AW47" s="187">
        <f t="shared" si="134"/>
        <v>0</v>
      </c>
      <c r="AX47" s="185">
        <f t="shared" si="134"/>
        <v>0</v>
      </c>
      <c r="AY47" s="185">
        <f t="shared" si="134"/>
        <v>0</v>
      </c>
      <c r="AZ47" s="186">
        <f t="shared" si="134"/>
        <v>0</v>
      </c>
      <c r="BA47" s="187">
        <f t="shared" si="134"/>
        <v>0</v>
      </c>
      <c r="BB47" s="185">
        <f t="shared" si="134"/>
        <v>2.7374399999999999</v>
      </c>
      <c r="BC47" s="185">
        <f t="shared" ca="1" si="134"/>
        <v>-4.3132692307692899E-2</v>
      </c>
      <c r="BD47" s="186">
        <f t="shared" ca="1" si="134"/>
        <v>-4.3132692307692899E-2</v>
      </c>
      <c r="BE47" s="187">
        <f t="shared" ca="1" si="134"/>
        <v>2.6511746153846145</v>
      </c>
      <c r="BF47" s="184">
        <f t="shared" ca="1" si="134"/>
        <v>2.6511746153846145</v>
      </c>
      <c r="BG47" s="185">
        <f t="shared" ca="1" si="134"/>
        <v>-4.3132692307692899E-2</v>
      </c>
      <c r="BH47" s="185">
        <f t="shared" ca="1" si="134"/>
        <v>-4.3132692307692899E-2</v>
      </c>
      <c r="BI47" s="186">
        <f t="shared" ca="1" si="134"/>
        <v>-4.3132692307692899E-2</v>
      </c>
      <c r="BJ47" s="187">
        <f t="shared" ca="1" si="134"/>
        <v>-0.12939807692307781</v>
      </c>
      <c r="BK47" s="185">
        <f t="shared" ca="1" si="134"/>
        <v>-4.3132692307692899E-2</v>
      </c>
      <c r="BL47" s="185">
        <f t="shared" si="134"/>
        <v>-3.2756500000000002</v>
      </c>
      <c r="BM47" s="186">
        <f t="shared" si="134"/>
        <v>-3.2756500000000002</v>
      </c>
      <c r="BN47" s="187">
        <f t="shared" ca="1" si="134"/>
        <v>-6.5944326923076932</v>
      </c>
      <c r="BO47" s="185">
        <f t="shared" ref="BO47:DF47" si="135">BO13-BO30</f>
        <v>-3.2756500000000002</v>
      </c>
      <c r="BP47" s="185">
        <f t="shared" si="135"/>
        <v>0</v>
      </c>
      <c r="BQ47" s="186">
        <f t="shared" si="135"/>
        <v>0</v>
      </c>
      <c r="BR47" s="187">
        <f t="shared" si="135"/>
        <v>-3.2756500000000002</v>
      </c>
      <c r="BS47" s="185">
        <f t="shared" si="135"/>
        <v>0</v>
      </c>
      <c r="BT47" s="185">
        <f t="shared" si="135"/>
        <v>0</v>
      </c>
      <c r="BU47" s="186">
        <f t="shared" si="135"/>
        <v>0</v>
      </c>
      <c r="BV47" s="187">
        <f t="shared" si="135"/>
        <v>0</v>
      </c>
      <c r="BW47" s="184">
        <f t="shared" ca="1" si="135"/>
        <v>-9.9994807692307699</v>
      </c>
      <c r="BX47" s="185">
        <f t="shared" si="135"/>
        <v>0</v>
      </c>
      <c r="BY47" s="185">
        <f t="shared" si="135"/>
        <v>0</v>
      </c>
      <c r="BZ47" s="186">
        <f t="shared" si="135"/>
        <v>0</v>
      </c>
      <c r="CA47" s="187">
        <f t="shared" si="135"/>
        <v>0</v>
      </c>
      <c r="CB47" s="185">
        <f t="shared" si="135"/>
        <v>0</v>
      </c>
      <c r="CC47" s="185">
        <f t="shared" si="135"/>
        <v>0</v>
      </c>
      <c r="CD47" s="186">
        <f t="shared" si="135"/>
        <v>0</v>
      </c>
      <c r="CE47" s="187">
        <f t="shared" si="135"/>
        <v>0</v>
      </c>
      <c r="CF47" s="185">
        <f t="shared" si="135"/>
        <v>0</v>
      </c>
      <c r="CG47" s="185">
        <f t="shared" si="135"/>
        <v>0</v>
      </c>
      <c r="CH47" s="186">
        <f t="shared" si="135"/>
        <v>0</v>
      </c>
      <c r="CI47" s="187">
        <f t="shared" si="135"/>
        <v>0</v>
      </c>
      <c r="CJ47" s="185">
        <f t="shared" si="135"/>
        <v>0</v>
      </c>
      <c r="CK47" s="185">
        <f t="shared" si="135"/>
        <v>0</v>
      </c>
      <c r="CL47" s="186">
        <f t="shared" si="135"/>
        <v>0</v>
      </c>
      <c r="CM47" s="187">
        <f t="shared" si="135"/>
        <v>0</v>
      </c>
      <c r="CN47" s="184">
        <f t="shared" si="135"/>
        <v>0</v>
      </c>
      <c r="CO47" s="185">
        <f t="shared" si="135"/>
        <v>0</v>
      </c>
      <c r="CP47" s="185">
        <f t="shared" si="135"/>
        <v>0</v>
      </c>
      <c r="CQ47" s="186">
        <f t="shared" si="135"/>
        <v>0</v>
      </c>
      <c r="CR47" s="187">
        <f t="shared" si="135"/>
        <v>0</v>
      </c>
      <c r="CS47" s="185">
        <f t="shared" si="135"/>
        <v>0</v>
      </c>
      <c r="CT47" s="185">
        <f t="shared" si="135"/>
        <v>0</v>
      </c>
      <c r="CU47" s="186">
        <f t="shared" si="135"/>
        <v>0</v>
      </c>
      <c r="CV47" s="187">
        <f t="shared" si="135"/>
        <v>0</v>
      </c>
      <c r="CW47" s="185">
        <f t="shared" si="135"/>
        <v>0</v>
      </c>
      <c r="CX47" s="185">
        <f t="shared" si="135"/>
        <v>0</v>
      </c>
      <c r="CY47" s="186">
        <f t="shared" si="135"/>
        <v>0</v>
      </c>
      <c r="CZ47" s="187">
        <f t="shared" si="135"/>
        <v>0</v>
      </c>
      <c r="DA47" s="185">
        <f t="shared" si="135"/>
        <v>0</v>
      </c>
      <c r="DB47" s="185">
        <f t="shared" si="135"/>
        <v>0</v>
      </c>
      <c r="DC47" s="186">
        <f t="shared" si="135"/>
        <v>0</v>
      </c>
      <c r="DD47" s="187">
        <f t="shared" si="135"/>
        <v>0</v>
      </c>
      <c r="DE47" s="184">
        <f t="shared" si="135"/>
        <v>0</v>
      </c>
      <c r="DF47" s="188">
        <f t="shared" ca="1" si="135"/>
        <v>-7.3483061538461563</v>
      </c>
      <c r="DG47" s="79">
        <f ca="1">DF47-DD47-CZ47-CV47-CR47-CM47-CI47-CE47-CA47-BV47-BR47-BN47-BJ47-BE47-BA47-AW47-AS47-AN47-AJ47-AF47-AB47-W47-S47-O47-K47-G47-F47-E47-D47-C47</f>
        <v>8.8817841970012523E-16</v>
      </c>
    </row>
    <row r="48" spans="1:163" ht="5.95" hidden="1" customHeight="1" outlineLevel="1">
      <c r="A48" s="587"/>
      <c r="B48" s="104"/>
      <c r="C48" s="184"/>
      <c r="D48" s="184"/>
      <c r="E48" s="184"/>
      <c r="F48" s="184"/>
      <c r="G48" s="184"/>
      <c r="H48" s="185"/>
      <c r="I48" s="185"/>
      <c r="J48" s="186"/>
      <c r="K48" s="187"/>
      <c r="L48" s="185"/>
      <c r="M48" s="185"/>
      <c r="N48" s="186"/>
      <c r="O48" s="187"/>
      <c r="P48" s="185"/>
      <c r="Q48" s="185"/>
      <c r="R48" s="186"/>
      <c r="S48" s="187"/>
      <c r="T48" s="185"/>
      <c r="U48" s="185"/>
      <c r="V48" s="186"/>
      <c r="W48" s="187"/>
      <c r="X48" s="184"/>
      <c r="Y48" s="185"/>
      <c r="Z48" s="185"/>
      <c r="AA48" s="186"/>
      <c r="AB48" s="187"/>
      <c r="AC48" s="185"/>
      <c r="AD48" s="185"/>
      <c r="AE48" s="186"/>
      <c r="AF48" s="187"/>
      <c r="AG48" s="185"/>
      <c r="AH48" s="185"/>
      <c r="AI48" s="186"/>
      <c r="AJ48" s="187"/>
      <c r="AK48" s="185"/>
      <c r="AL48" s="185"/>
      <c r="AM48" s="186"/>
      <c r="AN48" s="187"/>
      <c r="AO48" s="184"/>
      <c r="AP48" s="185"/>
      <c r="AQ48" s="185"/>
      <c r="AR48" s="186"/>
      <c r="AS48" s="187"/>
      <c r="AT48" s="185"/>
      <c r="AU48" s="185"/>
      <c r="AV48" s="186"/>
      <c r="AW48" s="187"/>
      <c r="AX48" s="185"/>
      <c r="AY48" s="185"/>
      <c r="AZ48" s="186"/>
      <c r="BA48" s="187"/>
      <c r="BB48" s="185"/>
      <c r="BC48" s="185"/>
      <c r="BD48" s="186"/>
      <c r="BE48" s="187"/>
      <c r="BF48" s="184"/>
      <c r="BG48" s="185"/>
      <c r="BH48" s="185"/>
      <c r="BI48" s="186"/>
      <c r="BJ48" s="187"/>
      <c r="BK48" s="185"/>
      <c r="BL48" s="185"/>
      <c r="BM48" s="186"/>
      <c r="BN48" s="187"/>
      <c r="BO48" s="185"/>
      <c r="BP48" s="185"/>
      <c r="BQ48" s="186"/>
      <c r="BR48" s="187"/>
      <c r="BS48" s="185"/>
      <c r="BT48" s="185"/>
      <c r="BU48" s="186"/>
      <c r="BV48" s="187"/>
      <c r="BW48" s="184"/>
      <c r="BX48" s="185"/>
      <c r="BY48" s="185"/>
      <c r="BZ48" s="186"/>
      <c r="CA48" s="187"/>
      <c r="CB48" s="185"/>
      <c r="CC48" s="185"/>
      <c r="CD48" s="186"/>
      <c r="CE48" s="187"/>
      <c r="CF48" s="185"/>
      <c r="CG48" s="185"/>
      <c r="CH48" s="186"/>
      <c r="CI48" s="187"/>
      <c r="CJ48" s="185"/>
      <c r="CK48" s="185"/>
      <c r="CL48" s="186"/>
      <c r="CM48" s="187"/>
      <c r="CN48" s="184"/>
      <c r="CO48" s="185"/>
      <c r="CP48" s="185"/>
      <c r="CQ48" s="186"/>
      <c r="CR48" s="187"/>
      <c r="CS48" s="185"/>
      <c r="CT48" s="185"/>
      <c r="CU48" s="186"/>
      <c r="CV48" s="187"/>
      <c r="CW48" s="185"/>
      <c r="CX48" s="185"/>
      <c r="CY48" s="186"/>
      <c r="CZ48" s="187"/>
      <c r="DA48" s="185"/>
      <c r="DB48" s="185"/>
      <c r="DC48" s="186"/>
      <c r="DD48" s="187"/>
      <c r="DE48" s="184"/>
      <c r="DF48" s="188"/>
    </row>
    <row r="49" spans="1:111" hidden="1" outlineLevel="1">
      <c r="A49" s="587"/>
      <c r="B49" s="104" t="s">
        <v>32</v>
      </c>
      <c r="C49" s="184">
        <f t="shared" ref="C49:BN52" si="136">C15-C32</f>
        <v>0</v>
      </c>
      <c r="D49" s="184">
        <f t="shared" si="136"/>
        <v>0</v>
      </c>
      <c r="E49" s="184">
        <f t="shared" si="136"/>
        <v>0</v>
      </c>
      <c r="F49" s="184">
        <f t="shared" si="136"/>
        <v>0</v>
      </c>
      <c r="G49" s="184">
        <f t="shared" si="136"/>
        <v>0</v>
      </c>
      <c r="H49" s="185">
        <f t="shared" si="136"/>
        <v>0</v>
      </c>
      <c r="I49" s="185">
        <f t="shared" si="136"/>
        <v>0</v>
      </c>
      <c r="J49" s="186">
        <f t="shared" si="136"/>
        <v>0</v>
      </c>
      <c r="K49" s="187">
        <f t="shared" si="136"/>
        <v>0</v>
      </c>
      <c r="L49" s="185">
        <f t="shared" si="136"/>
        <v>0</v>
      </c>
      <c r="M49" s="185">
        <f t="shared" si="136"/>
        <v>0</v>
      </c>
      <c r="N49" s="186">
        <f t="shared" si="136"/>
        <v>0</v>
      </c>
      <c r="O49" s="187">
        <f t="shared" si="136"/>
        <v>0</v>
      </c>
      <c r="P49" s="185">
        <f t="shared" si="136"/>
        <v>0</v>
      </c>
      <c r="Q49" s="185">
        <f t="shared" si="136"/>
        <v>0</v>
      </c>
      <c r="R49" s="186">
        <f t="shared" si="136"/>
        <v>0</v>
      </c>
      <c r="S49" s="187">
        <f t="shared" si="136"/>
        <v>0</v>
      </c>
      <c r="T49" s="185">
        <f t="shared" si="136"/>
        <v>0</v>
      </c>
      <c r="U49" s="185">
        <f t="shared" si="136"/>
        <v>0</v>
      </c>
      <c r="V49" s="186">
        <f t="shared" si="136"/>
        <v>0</v>
      </c>
      <c r="W49" s="187">
        <f t="shared" si="136"/>
        <v>0</v>
      </c>
      <c r="X49" s="184">
        <f t="shared" si="136"/>
        <v>0</v>
      </c>
      <c r="Y49" s="185">
        <f t="shared" si="136"/>
        <v>0</v>
      </c>
      <c r="Z49" s="185">
        <f t="shared" si="136"/>
        <v>0</v>
      </c>
      <c r="AA49" s="186">
        <f t="shared" si="136"/>
        <v>0</v>
      </c>
      <c r="AB49" s="187">
        <f t="shared" si="136"/>
        <v>0</v>
      </c>
      <c r="AC49" s="185">
        <f t="shared" si="136"/>
        <v>0</v>
      </c>
      <c r="AD49" s="185">
        <f t="shared" si="136"/>
        <v>0</v>
      </c>
      <c r="AE49" s="186">
        <f t="shared" si="136"/>
        <v>0</v>
      </c>
      <c r="AF49" s="187">
        <f t="shared" si="136"/>
        <v>0</v>
      </c>
      <c r="AG49" s="185">
        <f t="shared" si="136"/>
        <v>0</v>
      </c>
      <c r="AH49" s="185">
        <f t="shared" si="136"/>
        <v>0</v>
      </c>
      <c r="AI49" s="186">
        <f t="shared" si="136"/>
        <v>0</v>
      </c>
      <c r="AJ49" s="187">
        <f t="shared" si="136"/>
        <v>0</v>
      </c>
      <c r="AK49" s="185">
        <f t="shared" si="136"/>
        <v>0</v>
      </c>
      <c r="AL49" s="185">
        <f t="shared" si="136"/>
        <v>0</v>
      </c>
      <c r="AM49" s="186">
        <f t="shared" si="136"/>
        <v>0</v>
      </c>
      <c r="AN49" s="187">
        <f t="shared" si="136"/>
        <v>0</v>
      </c>
      <c r="AO49" s="184">
        <f t="shared" si="136"/>
        <v>0</v>
      </c>
      <c r="AP49" s="185">
        <f t="shared" si="136"/>
        <v>0</v>
      </c>
      <c r="AQ49" s="185">
        <f t="shared" si="136"/>
        <v>0</v>
      </c>
      <c r="AR49" s="186">
        <f t="shared" si="136"/>
        <v>0</v>
      </c>
      <c r="AS49" s="187">
        <f t="shared" si="136"/>
        <v>0</v>
      </c>
      <c r="AT49" s="185">
        <f t="shared" si="136"/>
        <v>0</v>
      </c>
      <c r="AU49" s="185">
        <f t="shared" si="136"/>
        <v>0</v>
      </c>
      <c r="AV49" s="186">
        <f t="shared" si="136"/>
        <v>0</v>
      </c>
      <c r="AW49" s="187">
        <f t="shared" si="136"/>
        <v>0</v>
      </c>
      <c r="AX49" s="185">
        <f t="shared" si="136"/>
        <v>0</v>
      </c>
      <c r="AY49" s="185">
        <f t="shared" si="136"/>
        <v>0</v>
      </c>
      <c r="AZ49" s="186">
        <f t="shared" si="136"/>
        <v>0</v>
      </c>
      <c r="BA49" s="187">
        <f t="shared" si="136"/>
        <v>0</v>
      </c>
      <c r="BB49" s="185">
        <f t="shared" si="136"/>
        <v>0</v>
      </c>
      <c r="BC49" s="185">
        <f t="shared" si="136"/>
        <v>0</v>
      </c>
      <c r="BD49" s="186">
        <f t="shared" si="136"/>
        <v>0</v>
      </c>
      <c r="BE49" s="187">
        <f t="shared" si="136"/>
        <v>0</v>
      </c>
      <c r="BF49" s="184">
        <f t="shared" si="136"/>
        <v>0</v>
      </c>
      <c r="BG49" s="185">
        <f t="shared" si="136"/>
        <v>0</v>
      </c>
      <c r="BH49" s="185">
        <f t="shared" si="136"/>
        <v>0</v>
      </c>
      <c r="BI49" s="186">
        <f t="shared" si="136"/>
        <v>0</v>
      </c>
      <c r="BJ49" s="187">
        <f t="shared" si="136"/>
        <v>0</v>
      </c>
      <c r="BK49" s="185">
        <f t="shared" si="136"/>
        <v>0</v>
      </c>
      <c r="BL49" s="185">
        <f t="shared" si="136"/>
        <v>0</v>
      </c>
      <c r="BM49" s="186">
        <f t="shared" si="136"/>
        <v>0</v>
      </c>
      <c r="BN49" s="187">
        <f t="shared" si="136"/>
        <v>0</v>
      </c>
      <c r="BO49" s="185">
        <f t="shared" ref="BO49:DF54" si="137">BO15-BO32</f>
        <v>0</v>
      </c>
      <c r="BP49" s="185">
        <f t="shared" si="137"/>
        <v>0</v>
      </c>
      <c r="BQ49" s="186">
        <f t="shared" si="137"/>
        <v>0</v>
      </c>
      <c r="BR49" s="187">
        <f t="shared" si="137"/>
        <v>0</v>
      </c>
      <c r="BS49" s="185">
        <f t="shared" si="137"/>
        <v>0</v>
      </c>
      <c r="BT49" s="185">
        <f t="shared" si="137"/>
        <v>0</v>
      </c>
      <c r="BU49" s="186">
        <f t="shared" si="137"/>
        <v>0</v>
      </c>
      <c r="BV49" s="187">
        <f t="shared" si="137"/>
        <v>0</v>
      </c>
      <c r="BW49" s="184">
        <f t="shared" si="137"/>
        <v>0</v>
      </c>
      <c r="BX49" s="185">
        <f t="shared" si="137"/>
        <v>0</v>
      </c>
      <c r="BY49" s="185">
        <f t="shared" si="137"/>
        <v>0</v>
      </c>
      <c r="BZ49" s="186">
        <f t="shared" si="137"/>
        <v>0</v>
      </c>
      <c r="CA49" s="187">
        <f t="shared" si="137"/>
        <v>0</v>
      </c>
      <c r="CB49" s="185">
        <f t="shared" si="137"/>
        <v>0</v>
      </c>
      <c r="CC49" s="185">
        <f t="shared" si="137"/>
        <v>0</v>
      </c>
      <c r="CD49" s="186">
        <f t="shared" si="137"/>
        <v>0</v>
      </c>
      <c r="CE49" s="187">
        <f t="shared" si="137"/>
        <v>0</v>
      </c>
      <c r="CF49" s="185">
        <f t="shared" si="137"/>
        <v>0</v>
      </c>
      <c r="CG49" s="185">
        <f t="shared" si="137"/>
        <v>0</v>
      </c>
      <c r="CH49" s="186">
        <f t="shared" si="137"/>
        <v>0</v>
      </c>
      <c r="CI49" s="187">
        <f t="shared" si="137"/>
        <v>0</v>
      </c>
      <c r="CJ49" s="185">
        <f t="shared" si="137"/>
        <v>0</v>
      </c>
      <c r="CK49" s="185">
        <f t="shared" si="137"/>
        <v>0</v>
      </c>
      <c r="CL49" s="186">
        <f t="shared" si="137"/>
        <v>0</v>
      </c>
      <c r="CM49" s="187">
        <f t="shared" si="137"/>
        <v>0</v>
      </c>
      <c r="CN49" s="184">
        <f t="shared" si="137"/>
        <v>0</v>
      </c>
      <c r="CO49" s="185">
        <f t="shared" si="137"/>
        <v>0</v>
      </c>
      <c r="CP49" s="185">
        <f t="shared" si="137"/>
        <v>0</v>
      </c>
      <c r="CQ49" s="186">
        <f t="shared" si="137"/>
        <v>0</v>
      </c>
      <c r="CR49" s="187">
        <f t="shared" si="137"/>
        <v>0</v>
      </c>
      <c r="CS49" s="185">
        <f t="shared" si="137"/>
        <v>0</v>
      </c>
      <c r="CT49" s="185">
        <f t="shared" si="137"/>
        <v>0</v>
      </c>
      <c r="CU49" s="186">
        <f t="shared" si="137"/>
        <v>0</v>
      </c>
      <c r="CV49" s="187">
        <f t="shared" si="137"/>
        <v>0</v>
      </c>
      <c r="CW49" s="185">
        <f t="shared" si="137"/>
        <v>0</v>
      </c>
      <c r="CX49" s="185">
        <f t="shared" si="137"/>
        <v>0</v>
      </c>
      <c r="CY49" s="186">
        <f t="shared" si="137"/>
        <v>0</v>
      </c>
      <c r="CZ49" s="187">
        <f t="shared" si="137"/>
        <v>0</v>
      </c>
      <c r="DA49" s="185">
        <f t="shared" si="137"/>
        <v>0</v>
      </c>
      <c r="DB49" s="185">
        <f t="shared" si="137"/>
        <v>0</v>
      </c>
      <c r="DC49" s="186">
        <f t="shared" si="137"/>
        <v>0</v>
      </c>
      <c r="DD49" s="187">
        <f t="shared" si="137"/>
        <v>0</v>
      </c>
      <c r="DE49" s="184">
        <f t="shared" si="137"/>
        <v>0</v>
      </c>
      <c r="DF49" s="188">
        <f t="shared" si="137"/>
        <v>0</v>
      </c>
      <c r="DG49" s="79">
        <f t="shared" ref="DG49:DG56" si="138">DF49-DD49-CZ49-CV49-CR49-CM49-CI49-CE49-CA49-BV49-BR49-BN49-BJ49-BE49-BA49-AW49-AS49-AN49-AJ49-AF49-AB49-W49-S49-O49-K49-G49-F49-E49-D49-C49</f>
        <v>0</v>
      </c>
    </row>
    <row r="50" spans="1:111" hidden="1" outlineLevel="1">
      <c r="A50" s="587"/>
      <c r="B50" s="104" t="s">
        <v>50</v>
      </c>
      <c r="C50" s="184">
        <f t="shared" si="136"/>
        <v>0</v>
      </c>
      <c r="D50" s="184">
        <f t="shared" si="136"/>
        <v>0</v>
      </c>
      <c r="E50" s="184">
        <f t="shared" si="136"/>
        <v>0</v>
      </c>
      <c r="F50" s="184">
        <f t="shared" si="136"/>
        <v>0</v>
      </c>
      <c r="G50" s="184">
        <f t="shared" si="136"/>
        <v>0</v>
      </c>
      <c r="H50" s="185">
        <f t="shared" si="136"/>
        <v>0</v>
      </c>
      <c r="I50" s="185">
        <f t="shared" si="136"/>
        <v>0</v>
      </c>
      <c r="J50" s="186">
        <f t="shared" si="136"/>
        <v>0</v>
      </c>
      <c r="K50" s="187">
        <f t="shared" si="136"/>
        <v>0</v>
      </c>
      <c r="L50" s="185">
        <f t="shared" si="136"/>
        <v>0</v>
      </c>
      <c r="M50" s="185">
        <f t="shared" si="136"/>
        <v>0</v>
      </c>
      <c r="N50" s="186">
        <f t="shared" si="136"/>
        <v>0</v>
      </c>
      <c r="O50" s="187">
        <f t="shared" si="136"/>
        <v>0</v>
      </c>
      <c r="P50" s="185">
        <f t="shared" si="136"/>
        <v>0</v>
      </c>
      <c r="Q50" s="185">
        <f t="shared" si="136"/>
        <v>0</v>
      </c>
      <c r="R50" s="186">
        <f t="shared" si="136"/>
        <v>0</v>
      </c>
      <c r="S50" s="187">
        <f t="shared" si="136"/>
        <v>0</v>
      </c>
      <c r="T50" s="185">
        <f t="shared" si="136"/>
        <v>0</v>
      </c>
      <c r="U50" s="185">
        <f t="shared" si="136"/>
        <v>0</v>
      </c>
      <c r="V50" s="186">
        <f t="shared" si="136"/>
        <v>0</v>
      </c>
      <c r="W50" s="187">
        <f t="shared" si="136"/>
        <v>0</v>
      </c>
      <c r="X50" s="184">
        <f t="shared" si="136"/>
        <v>0</v>
      </c>
      <c r="Y50" s="185">
        <f t="shared" si="136"/>
        <v>0</v>
      </c>
      <c r="Z50" s="185">
        <f t="shared" si="136"/>
        <v>0</v>
      </c>
      <c r="AA50" s="186">
        <f t="shared" si="136"/>
        <v>0</v>
      </c>
      <c r="AB50" s="187">
        <f t="shared" si="136"/>
        <v>0</v>
      </c>
      <c r="AC50" s="185">
        <f t="shared" si="136"/>
        <v>0</v>
      </c>
      <c r="AD50" s="185">
        <f t="shared" si="136"/>
        <v>0</v>
      </c>
      <c r="AE50" s="186">
        <f t="shared" si="136"/>
        <v>0</v>
      </c>
      <c r="AF50" s="187">
        <f t="shared" si="136"/>
        <v>0</v>
      </c>
      <c r="AG50" s="185">
        <f t="shared" si="136"/>
        <v>0</v>
      </c>
      <c r="AH50" s="185">
        <f t="shared" si="136"/>
        <v>0</v>
      </c>
      <c r="AI50" s="186">
        <f t="shared" si="136"/>
        <v>0</v>
      </c>
      <c r="AJ50" s="187">
        <f t="shared" si="136"/>
        <v>0</v>
      </c>
      <c r="AK50" s="185">
        <f t="shared" si="136"/>
        <v>0</v>
      </c>
      <c r="AL50" s="185">
        <f t="shared" si="136"/>
        <v>0</v>
      </c>
      <c r="AM50" s="186">
        <f t="shared" si="136"/>
        <v>0</v>
      </c>
      <c r="AN50" s="187">
        <f t="shared" si="136"/>
        <v>0</v>
      </c>
      <c r="AO50" s="184">
        <f t="shared" si="136"/>
        <v>0</v>
      </c>
      <c r="AP50" s="185">
        <f t="shared" si="136"/>
        <v>0</v>
      </c>
      <c r="AQ50" s="185">
        <f t="shared" si="136"/>
        <v>0</v>
      </c>
      <c r="AR50" s="186">
        <f t="shared" si="136"/>
        <v>0</v>
      </c>
      <c r="AS50" s="187">
        <f t="shared" si="136"/>
        <v>0</v>
      </c>
      <c r="AT50" s="185">
        <f t="shared" si="136"/>
        <v>0</v>
      </c>
      <c r="AU50" s="185">
        <f t="shared" si="136"/>
        <v>0</v>
      </c>
      <c r="AV50" s="186">
        <f t="shared" si="136"/>
        <v>0</v>
      </c>
      <c r="AW50" s="187">
        <f t="shared" si="136"/>
        <v>0</v>
      </c>
      <c r="AX50" s="185">
        <f t="shared" si="136"/>
        <v>0</v>
      </c>
      <c r="AY50" s="185">
        <f t="shared" si="136"/>
        <v>0</v>
      </c>
      <c r="AZ50" s="186">
        <f t="shared" si="136"/>
        <v>0</v>
      </c>
      <c r="BA50" s="187">
        <f t="shared" si="136"/>
        <v>0</v>
      </c>
      <c r="BB50" s="185">
        <f t="shared" si="136"/>
        <v>0</v>
      </c>
      <c r="BC50" s="185">
        <f t="shared" si="136"/>
        <v>0</v>
      </c>
      <c r="BD50" s="186">
        <f t="shared" si="136"/>
        <v>0</v>
      </c>
      <c r="BE50" s="187">
        <f t="shared" si="136"/>
        <v>0</v>
      </c>
      <c r="BF50" s="184">
        <f t="shared" si="136"/>
        <v>0</v>
      </c>
      <c r="BG50" s="185">
        <f t="shared" si="136"/>
        <v>0</v>
      </c>
      <c r="BH50" s="185">
        <f t="shared" si="136"/>
        <v>0</v>
      </c>
      <c r="BI50" s="186">
        <f t="shared" si="136"/>
        <v>0</v>
      </c>
      <c r="BJ50" s="187">
        <f t="shared" si="136"/>
        <v>0</v>
      </c>
      <c r="BK50" s="185">
        <f t="shared" si="136"/>
        <v>0</v>
      </c>
      <c r="BL50" s="185">
        <f t="shared" si="136"/>
        <v>0</v>
      </c>
      <c r="BM50" s="186">
        <f t="shared" si="136"/>
        <v>0</v>
      </c>
      <c r="BN50" s="187">
        <f t="shared" si="136"/>
        <v>0</v>
      </c>
      <c r="BO50" s="185">
        <f t="shared" si="137"/>
        <v>0</v>
      </c>
      <c r="BP50" s="185">
        <f t="shared" si="137"/>
        <v>0</v>
      </c>
      <c r="BQ50" s="186">
        <f t="shared" si="137"/>
        <v>0</v>
      </c>
      <c r="BR50" s="187">
        <f t="shared" si="137"/>
        <v>0</v>
      </c>
      <c r="BS50" s="185">
        <f t="shared" si="137"/>
        <v>0</v>
      </c>
      <c r="BT50" s="185">
        <f t="shared" si="137"/>
        <v>0</v>
      </c>
      <c r="BU50" s="186">
        <f t="shared" si="137"/>
        <v>0</v>
      </c>
      <c r="BV50" s="187">
        <f t="shared" si="137"/>
        <v>0</v>
      </c>
      <c r="BW50" s="184">
        <f t="shared" si="137"/>
        <v>0</v>
      </c>
      <c r="BX50" s="185">
        <f t="shared" si="137"/>
        <v>0</v>
      </c>
      <c r="BY50" s="185">
        <f t="shared" si="137"/>
        <v>0</v>
      </c>
      <c r="BZ50" s="186">
        <f t="shared" si="137"/>
        <v>0</v>
      </c>
      <c r="CA50" s="187">
        <f t="shared" si="137"/>
        <v>0</v>
      </c>
      <c r="CB50" s="185">
        <f t="shared" si="137"/>
        <v>0</v>
      </c>
      <c r="CC50" s="185">
        <f t="shared" si="137"/>
        <v>0</v>
      </c>
      <c r="CD50" s="186">
        <f t="shared" si="137"/>
        <v>0</v>
      </c>
      <c r="CE50" s="187">
        <f t="shared" si="137"/>
        <v>0</v>
      </c>
      <c r="CF50" s="185">
        <f t="shared" si="137"/>
        <v>0</v>
      </c>
      <c r="CG50" s="185">
        <f t="shared" si="137"/>
        <v>0</v>
      </c>
      <c r="CH50" s="186">
        <f t="shared" si="137"/>
        <v>0</v>
      </c>
      <c r="CI50" s="187">
        <f t="shared" si="137"/>
        <v>0</v>
      </c>
      <c r="CJ50" s="185">
        <f t="shared" si="137"/>
        <v>0</v>
      </c>
      <c r="CK50" s="185">
        <f t="shared" si="137"/>
        <v>0</v>
      </c>
      <c r="CL50" s="186">
        <f t="shared" si="137"/>
        <v>0</v>
      </c>
      <c r="CM50" s="187">
        <f t="shared" si="137"/>
        <v>0</v>
      </c>
      <c r="CN50" s="184">
        <f t="shared" si="137"/>
        <v>0</v>
      </c>
      <c r="CO50" s="185">
        <f t="shared" si="137"/>
        <v>0</v>
      </c>
      <c r="CP50" s="185">
        <f t="shared" si="137"/>
        <v>0</v>
      </c>
      <c r="CQ50" s="186">
        <f t="shared" si="137"/>
        <v>0</v>
      </c>
      <c r="CR50" s="187">
        <f t="shared" si="137"/>
        <v>0</v>
      </c>
      <c r="CS50" s="185">
        <f t="shared" si="137"/>
        <v>0</v>
      </c>
      <c r="CT50" s="185">
        <f t="shared" si="137"/>
        <v>0</v>
      </c>
      <c r="CU50" s="186">
        <f t="shared" si="137"/>
        <v>0</v>
      </c>
      <c r="CV50" s="187">
        <f t="shared" si="137"/>
        <v>0</v>
      </c>
      <c r="CW50" s="185">
        <f t="shared" si="137"/>
        <v>0</v>
      </c>
      <c r="CX50" s="185">
        <f t="shared" si="137"/>
        <v>0</v>
      </c>
      <c r="CY50" s="186">
        <f t="shared" si="137"/>
        <v>0</v>
      </c>
      <c r="CZ50" s="187">
        <f t="shared" si="137"/>
        <v>0</v>
      </c>
      <c r="DA50" s="185">
        <f t="shared" si="137"/>
        <v>0</v>
      </c>
      <c r="DB50" s="185">
        <f t="shared" si="137"/>
        <v>0</v>
      </c>
      <c r="DC50" s="186">
        <f t="shared" si="137"/>
        <v>0</v>
      </c>
      <c r="DD50" s="187">
        <f t="shared" si="137"/>
        <v>0</v>
      </c>
      <c r="DE50" s="184">
        <f t="shared" si="137"/>
        <v>0</v>
      </c>
      <c r="DF50" s="188">
        <f t="shared" si="137"/>
        <v>0</v>
      </c>
      <c r="DG50" s="79">
        <f t="shared" si="138"/>
        <v>0</v>
      </c>
    </row>
    <row r="51" spans="1:111" hidden="1" outlineLevel="1">
      <c r="A51" s="587"/>
      <c r="B51" s="104" t="s">
        <v>104</v>
      </c>
      <c r="C51" s="184">
        <f t="shared" si="136"/>
        <v>0</v>
      </c>
      <c r="D51" s="184">
        <f t="shared" si="136"/>
        <v>0</v>
      </c>
      <c r="E51" s="184">
        <f t="shared" si="136"/>
        <v>0</v>
      </c>
      <c r="F51" s="184">
        <f t="shared" si="136"/>
        <v>0</v>
      </c>
      <c r="G51" s="184">
        <f t="shared" si="136"/>
        <v>0</v>
      </c>
      <c r="H51" s="185">
        <f t="shared" si="136"/>
        <v>0</v>
      </c>
      <c r="I51" s="185">
        <f t="shared" si="136"/>
        <v>0</v>
      </c>
      <c r="J51" s="186">
        <f t="shared" si="136"/>
        <v>0</v>
      </c>
      <c r="K51" s="187">
        <f t="shared" si="136"/>
        <v>0</v>
      </c>
      <c r="L51" s="185">
        <f t="shared" si="136"/>
        <v>0</v>
      </c>
      <c r="M51" s="185">
        <f t="shared" si="136"/>
        <v>0</v>
      </c>
      <c r="N51" s="186">
        <f t="shared" si="136"/>
        <v>0</v>
      </c>
      <c r="O51" s="187">
        <f t="shared" si="136"/>
        <v>0</v>
      </c>
      <c r="P51" s="185">
        <f t="shared" si="136"/>
        <v>0</v>
      </c>
      <c r="Q51" s="185">
        <f t="shared" si="136"/>
        <v>0</v>
      </c>
      <c r="R51" s="186">
        <f t="shared" si="136"/>
        <v>0</v>
      </c>
      <c r="S51" s="187">
        <f t="shared" si="136"/>
        <v>0</v>
      </c>
      <c r="T51" s="185">
        <f t="shared" si="136"/>
        <v>0</v>
      </c>
      <c r="U51" s="185">
        <f t="shared" si="136"/>
        <v>0</v>
      </c>
      <c r="V51" s="186">
        <f t="shared" si="136"/>
        <v>0</v>
      </c>
      <c r="W51" s="187">
        <f t="shared" si="136"/>
        <v>0</v>
      </c>
      <c r="X51" s="184">
        <f t="shared" si="136"/>
        <v>0</v>
      </c>
      <c r="Y51" s="185">
        <f t="shared" si="136"/>
        <v>0</v>
      </c>
      <c r="Z51" s="185">
        <f t="shared" si="136"/>
        <v>0</v>
      </c>
      <c r="AA51" s="186">
        <f t="shared" si="136"/>
        <v>0</v>
      </c>
      <c r="AB51" s="187">
        <f t="shared" si="136"/>
        <v>0</v>
      </c>
      <c r="AC51" s="185">
        <f t="shared" si="136"/>
        <v>0</v>
      </c>
      <c r="AD51" s="185">
        <f t="shared" si="136"/>
        <v>0</v>
      </c>
      <c r="AE51" s="186">
        <f t="shared" si="136"/>
        <v>0</v>
      </c>
      <c r="AF51" s="187">
        <f t="shared" si="136"/>
        <v>0</v>
      </c>
      <c r="AG51" s="185">
        <f t="shared" si="136"/>
        <v>0</v>
      </c>
      <c r="AH51" s="185">
        <f t="shared" si="136"/>
        <v>0</v>
      </c>
      <c r="AI51" s="186">
        <f t="shared" si="136"/>
        <v>0</v>
      </c>
      <c r="AJ51" s="187">
        <f t="shared" si="136"/>
        <v>0</v>
      </c>
      <c r="AK51" s="185">
        <f t="shared" si="136"/>
        <v>0</v>
      </c>
      <c r="AL51" s="185">
        <f t="shared" si="136"/>
        <v>0</v>
      </c>
      <c r="AM51" s="186">
        <f t="shared" si="136"/>
        <v>0</v>
      </c>
      <c r="AN51" s="187">
        <f t="shared" si="136"/>
        <v>0</v>
      </c>
      <c r="AO51" s="184">
        <f t="shared" si="136"/>
        <v>0</v>
      </c>
      <c r="AP51" s="185">
        <f t="shared" si="136"/>
        <v>0</v>
      </c>
      <c r="AQ51" s="185">
        <f t="shared" si="136"/>
        <v>0</v>
      </c>
      <c r="AR51" s="186">
        <f t="shared" si="136"/>
        <v>0</v>
      </c>
      <c r="AS51" s="187">
        <f t="shared" si="136"/>
        <v>0</v>
      </c>
      <c r="AT51" s="185">
        <f t="shared" si="136"/>
        <v>0</v>
      </c>
      <c r="AU51" s="185">
        <f t="shared" si="136"/>
        <v>0</v>
      </c>
      <c r="AV51" s="186">
        <f t="shared" si="136"/>
        <v>0</v>
      </c>
      <c r="AW51" s="187">
        <f t="shared" si="136"/>
        <v>0</v>
      </c>
      <c r="AX51" s="185">
        <f t="shared" si="136"/>
        <v>0</v>
      </c>
      <c r="AY51" s="185">
        <f t="shared" si="136"/>
        <v>0</v>
      </c>
      <c r="AZ51" s="186">
        <f t="shared" si="136"/>
        <v>0</v>
      </c>
      <c r="BA51" s="187">
        <f t="shared" si="136"/>
        <v>0</v>
      </c>
      <c r="BB51" s="185">
        <f t="shared" si="136"/>
        <v>0</v>
      </c>
      <c r="BC51" s="185">
        <f t="shared" si="136"/>
        <v>0</v>
      </c>
      <c r="BD51" s="186">
        <f t="shared" si="136"/>
        <v>0</v>
      </c>
      <c r="BE51" s="187">
        <f t="shared" si="136"/>
        <v>0</v>
      </c>
      <c r="BF51" s="184">
        <f t="shared" si="136"/>
        <v>0</v>
      </c>
      <c r="BG51" s="185">
        <f t="shared" si="136"/>
        <v>0</v>
      </c>
      <c r="BH51" s="185">
        <f t="shared" si="136"/>
        <v>0</v>
      </c>
      <c r="BI51" s="186">
        <f t="shared" si="136"/>
        <v>0</v>
      </c>
      <c r="BJ51" s="187">
        <f t="shared" si="136"/>
        <v>0</v>
      </c>
      <c r="BK51" s="185">
        <f t="shared" si="136"/>
        <v>0</v>
      </c>
      <c r="BL51" s="185">
        <f t="shared" si="136"/>
        <v>0</v>
      </c>
      <c r="BM51" s="186">
        <f t="shared" si="136"/>
        <v>0</v>
      </c>
      <c r="BN51" s="187">
        <f t="shared" si="136"/>
        <v>0</v>
      </c>
      <c r="BO51" s="185">
        <f t="shared" si="137"/>
        <v>0</v>
      </c>
      <c r="BP51" s="185">
        <f t="shared" si="137"/>
        <v>0</v>
      </c>
      <c r="BQ51" s="186">
        <f t="shared" si="137"/>
        <v>0</v>
      </c>
      <c r="BR51" s="187">
        <f t="shared" si="137"/>
        <v>0</v>
      </c>
      <c r="BS51" s="185">
        <f t="shared" si="137"/>
        <v>0</v>
      </c>
      <c r="BT51" s="185">
        <f t="shared" si="137"/>
        <v>0</v>
      </c>
      <c r="BU51" s="186">
        <f t="shared" si="137"/>
        <v>0</v>
      </c>
      <c r="BV51" s="187">
        <f t="shared" si="137"/>
        <v>0</v>
      </c>
      <c r="BW51" s="184">
        <f t="shared" si="137"/>
        <v>0</v>
      </c>
      <c r="BX51" s="185">
        <f t="shared" si="137"/>
        <v>0</v>
      </c>
      <c r="BY51" s="185">
        <f t="shared" si="137"/>
        <v>0</v>
      </c>
      <c r="BZ51" s="186">
        <f t="shared" si="137"/>
        <v>0</v>
      </c>
      <c r="CA51" s="187">
        <f t="shared" si="137"/>
        <v>0</v>
      </c>
      <c r="CB51" s="185">
        <f t="shared" si="137"/>
        <v>0</v>
      </c>
      <c r="CC51" s="185">
        <f t="shared" si="137"/>
        <v>0</v>
      </c>
      <c r="CD51" s="186">
        <f t="shared" si="137"/>
        <v>0</v>
      </c>
      <c r="CE51" s="187">
        <f t="shared" si="137"/>
        <v>0</v>
      </c>
      <c r="CF51" s="185">
        <f t="shared" si="137"/>
        <v>0</v>
      </c>
      <c r="CG51" s="185">
        <f t="shared" si="137"/>
        <v>0</v>
      </c>
      <c r="CH51" s="186">
        <f t="shared" si="137"/>
        <v>0</v>
      </c>
      <c r="CI51" s="187">
        <f t="shared" si="137"/>
        <v>0</v>
      </c>
      <c r="CJ51" s="185">
        <f t="shared" si="137"/>
        <v>0</v>
      </c>
      <c r="CK51" s="185">
        <f t="shared" si="137"/>
        <v>0</v>
      </c>
      <c r="CL51" s="186">
        <f t="shared" si="137"/>
        <v>0</v>
      </c>
      <c r="CM51" s="187">
        <f t="shared" si="137"/>
        <v>0</v>
      </c>
      <c r="CN51" s="184">
        <f t="shared" si="137"/>
        <v>0</v>
      </c>
      <c r="CO51" s="185">
        <f t="shared" si="137"/>
        <v>0</v>
      </c>
      <c r="CP51" s="185">
        <f t="shared" si="137"/>
        <v>0</v>
      </c>
      <c r="CQ51" s="186">
        <f t="shared" si="137"/>
        <v>0</v>
      </c>
      <c r="CR51" s="187">
        <f t="shared" si="137"/>
        <v>0</v>
      </c>
      <c r="CS51" s="185">
        <f t="shared" si="137"/>
        <v>0</v>
      </c>
      <c r="CT51" s="185">
        <f t="shared" si="137"/>
        <v>0</v>
      </c>
      <c r="CU51" s="186">
        <f t="shared" si="137"/>
        <v>0</v>
      </c>
      <c r="CV51" s="187">
        <f t="shared" si="137"/>
        <v>0</v>
      </c>
      <c r="CW51" s="185">
        <f t="shared" si="137"/>
        <v>0</v>
      </c>
      <c r="CX51" s="185">
        <f t="shared" si="137"/>
        <v>0</v>
      </c>
      <c r="CY51" s="186">
        <f t="shared" si="137"/>
        <v>0</v>
      </c>
      <c r="CZ51" s="187">
        <f t="shared" si="137"/>
        <v>0</v>
      </c>
      <c r="DA51" s="185">
        <f t="shared" si="137"/>
        <v>0</v>
      </c>
      <c r="DB51" s="185">
        <f t="shared" si="137"/>
        <v>0</v>
      </c>
      <c r="DC51" s="186">
        <f t="shared" si="137"/>
        <v>0</v>
      </c>
      <c r="DD51" s="187">
        <f t="shared" si="137"/>
        <v>0</v>
      </c>
      <c r="DE51" s="184">
        <f t="shared" si="137"/>
        <v>0</v>
      </c>
      <c r="DF51" s="188">
        <f t="shared" si="137"/>
        <v>0</v>
      </c>
      <c r="DG51" s="79">
        <f t="shared" si="138"/>
        <v>0</v>
      </c>
    </row>
    <row r="52" spans="1:111" hidden="1" outlineLevel="1">
      <c r="A52" s="587"/>
      <c r="B52" s="104" t="s">
        <v>35</v>
      </c>
      <c r="C52" s="184">
        <f t="shared" si="136"/>
        <v>0</v>
      </c>
      <c r="D52" s="184">
        <f t="shared" si="136"/>
        <v>0</v>
      </c>
      <c r="E52" s="184">
        <f t="shared" si="136"/>
        <v>0</v>
      </c>
      <c r="F52" s="184">
        <f t="shared" si="136"/>
        <v>0</v>
      </c>
      <c r="G52" s="184">
        <f t="shared" si="136"/>
        <v>0</v>
      </c>
      <c r="H52" s="185">
        <f t="shared" si="136"/>
        <v>0</v>
      </c>
      <c r="I52" s="185">
        <f t="shared" si="136"/>
        <v>0</v>
      </c>
      <c r="J52" s="186">
        <f t="shared" si="136"/>
        <v>0</v>
      </c>
      <c r="K52" s="187">
        <f t="shared" si="136"/>
        <v>0</v>
      </c>
      <c r="L52" s="185">
        <f t="shared" si="136"/>
        <v>0</v>
      </c>
      <c r="M52" s="185">
        <f t="shared" si="136"/>
        <v>0</v>
      </c>
      <c r="N52" s="186">
        <f t="shared" si="136"/>
        <v>0</v>
      </c>
      <c r="O52" s="187">
        <f t="shared" si="136"/>
        <v>0</v>
      </c>
      <c r="P52" s="185">
        <f t="shared" si="136"/>
        <v>0</v>
      </c>
      <c r="Q52" s="185">
        <f t="shared" si="136"/>
        <v>0</v>
      </c>
      <c r="R52" s="186">
        <f t="shared" si="136"/>
        <v>0</v>
      </c>
      <c r="S52" s="187">
        <f t="shared" si="136"/>
        <v>0</v>
      </c>
      <c r="T52" s="185">
        <f t="shared" si="136"/>
        <v>0</v>
      </c>
      <c r="U52" s="185">
        <f t="shared" si="136"/>
        <v>0</v>
      </c>
      <c r="V52" s="186">
        <f t="shared" si="136"/>
        <v>0</v>
      </c>
      <c r="W52" s="187">
        <f t="shared" si="136"/>
        <v>0</v>
      </c>
      <c r="X52" s="184">
        <f t="shared" si="136"/>
        <v>0</v>
      </c>
      <c r="Y52" s="185">
        <f t="shared" si="136"/>
        <v>0</v>
      </c>
      <c r="Z52" s="185">
        <f t="shared" si="136"/>
        <v>0</v>
      </c>
      <c r="AA52" s="186">
        <f t="shared" si="136"/>
        <v>0</v>
      </c>
      <c r="AB52" s="187">
        <f t="shared" si="136"/>
        <v>0</v>
      </c>
      <c r="AC52" s="185">
        <f t="shared" si="136"/>
        <v>0</v>
      </c>
      <c r="AD52" s="185">
        <f t="shared" si="136"/>
        <v>0</v>
      </c>
      <c r="AE52" s="186">
        <f t="shared" si="136"/>
        <v>0</v>
      </c>
      <c r="AF52" s="187">
        <f t="shared" si="136"/>
        <v>0</v>
      </c>
      <c r="AG52" s="185">
        <f t="shared" si="136"/>
        <v>0</v>
      </c>
      <c r="AH52" s="185">
        <f t="shared" si="136"/>
        <v>0</v>
      </c>
      <c r="AI52" s="186">
        <f t="shared" si="136"/>
        <v>0</v>
      </c>
      <c r="AJ52" s="187">
        <f t="shared" si="136"/>
        <v>0</v>
      </c>
      <c r="AK52" s="185">
        <f t="shared" si="136"/>
        <v>0</v>
      </c>
      <c r="AL52" s="185">
        <f t="shared" si="136"/>
        <v>0</v>
      </c>
      <c r="AM52" s="186">
        <f t="shared" si="136"/>
        <v>0</v>
      </c>
      <c r="AN52" s="187">
        <f t="shared" si="136"/>
        <v>0</v>
      </c>
      <c r="AO52" s="184">
        <f t="shared" si="136"/>
        <v>0</v>
      </c>
      <c r="AP52" s="185">
        <f t="shared" si="136"/>
        <v>0</v>
      </c>
      <c r="AQ52" s="185">
        <f t="shared" si="136"/>
        <v>0</v>
      </c>
      <c r="AR52" s="186">
        <f t="shared" si="136"/>
        <v>0</v>
      </c>
      <c r="AS52" s="187">
        <f t="shared" si="136"/>
        <v>0</v>
      </c>
      <c r="AT52" s="185">
        <f t="shared" si="136"/>
        <v>0</v>
      </c>
      <c r="AU52" s="185">
        <f t="shared" si="136"/>
        <v>0</v>
      </c>
      <c r="AV52" s="186">
        <f t="shared" si="136"/>
        <v>0</v>
      </c>
      <c r="AW52" s="187">
        <f t="shared" si="136"/>
        <v>0</v>
      </c>
      <c r="AX52" s="185">
        <f t="shared" si="136"/>
        <v>0</v>
      </c>
      <c r="AY52" s="185">
        <f t="shared" si="136"/>
        <v>0</v>
      </c>
      <c r="AZ52" s="186">
        <f t="shared" si="136"/>
        <v>0</v>
      </c>
      <c r="BA52" s="187">
        <f t="shared" si="136"/>
        <v>0</v>
      </c>
      <c r="BB52" s="185">
        <f t="shared" si="136"/>
        <v>0</v>
      </c>
      <c r="BC52" s="185">
        <f t="shared" si="136"/>
        <v>0</v>
      </c>
      <c r="BD52" s="186">
        <f t="shared" si="136"/>
        <v>0</v>
      </c>
      <c r="BE52" s="187">
        <f t="shared" si="136"/>
        <v>0</v>
      </c>
      <c r="BF52" s="184">
        <f t="shared" si="136"/>
        <v>0</v>
      </c>
      <c r="BG52" s="185">
        <f t="shared" si="136"/>
        <v>0</v>
      </c>
      <c r="BH52" s="185">
        <f t="shared" si="136"/>
        <v>0</v>
      </c>
      <c r="BI52" s="186">
        <f t="shared" si="136"/>
        <v>0</v>
      </c>
      <c r="BJ52" s="187">
        <f t="shared" si="136"/>
        <v>0</v>
      </c>
      <c r="BK52" s="185">
        <f t="shared" si="136"/>
        <v>0</v>
      </c>
      <c r="BL52" s="185">
        <f t="shared" si="136"/>
        <v>0</v>
      </c>
      <c r="BM52" s="186">
        <f t="shared" si="136"/>
        <v>0</v>
      </c>
      <c r="BN52" s="187">
        <f t="shared" ref="BN52" si="139">BN18-BN35</f>
        <v>0</v>
      </c>
      <c r="BO52" s="185">
        <f t="shared" si="137"/>
        <v>0</v>
      </c>
      <c r="BP52" s="185">
        <f t="shared" si="137"/>
        <v>0</v>
      </c>
      <c r="BQ52" s="186">
        <f t="shared" si="137"/>
        <v>0</v>
      </c>
      <c r="BR52" s="187">
        <f t="shared" si="137"/>
        <v>0</v>
      </c>
      <c r="BS52" s="185">
        <f t="shared" si="137"/>
        <v>0</v>
      </c>
      <c r="BT52" s="185">
        <f t="shared" si="137"/>
        <v>0</v>
      </c>
      <c r="BU52" s="186">
        <f t="shared" si="137"/>
        <v>0</v>
      </c>
      <c r="BV52" s="187">
        <f t="shared" si="137"/>
        <v>0</v>
      </c>
      <c r="BW52" s="184">
        <f t="shared" si="137"/>
        <v>0</v>
      </c>
      <c r="BX52" s="185">
        <f t="shared" si="137"/>
        <v>0</v>
      </c>
      <c r="BY52" s="185">
        <f t="shared" si="137"/>
        <v>0</v>
      </c>
      <c r="BZ52" s="186">
        <f t="shared" si="137"/>
        <v>0</v>
      </c>
      <c r="CA52" s="187">
        <f t="shared" si="137"/>
        <v>0</v>
      </c>
      <c r="CB52" s="185">
        <f t="shared" si="137"/>
        <v>0</v>
      </c>
      <c r="CC52" s="185">
        <f t="shared" si="137"/>
        <v>0</v>
      </c>
      <c r="CD52" s="186">
        <f t="shared" si="137"/>
        <v>0</v>
      </c>
      <c r="CE52" s="187">
        <f t="shared" si="137"/>
        <v>0</v>
      </c>
      <c r="CF52" s="185">
        <f t="shared" si="137"/>
        <v>0</v>
      </c>
      <c r="CG52" s="185">
        <f t="shared" si="137"/>
        <v>0</v>
      </c>
      <c r="CH52" s="186">
        <f t="shared" si="137"/>
        <v>0</v>
      </c>
      <c r="CI52" s="187">
        <f t="shared" si="137"/>
        <v>0</v>
      </c>
      <c r="CJ52" s="185">
        <f t="shared" si="137"/>
        <v>0</v>
      </c>
      <c r="CK52" s="185">
        <f t="shared" si="137"/>
        <v>0</v>
      </c>
      <c r="CL52" s="186">
        <f t="shared" si="137"/>
        <v>0</v>
      </c>
      <c r="CM52" s="187">
        <f t="shared" si="137"/>
        <v>0</v>
      </c>
      <c r="CN52" s="184">
        <f t="shared" si="137"/>
        <v>0</v>
      </c>
      <c r="CO52" s="185">
        <f t="shared" si="137"/>
        <v>0</v>
      </c>
      <c r="CP52" s="185">
        <f t="shared" si="137"/>
        <v>0</v>
      </c>
      <c r="CQ52" s="186">
        <f t="shared" si="137"/>
        <v>0</v>
      </c>
      <c r="CR52" s="187">
        <f t="shared" si="137"/>
        <v>0</v>
      </c>
      <c r="CS52" s="185">
        <f t="shared" si="137"/>
        <v>0</v>
      </c>
      <c r="CT52" s="185">
        <f t="shared" si="137"/>
        <v>0</v>
      </c>
      <c r="CU52" s="186">
        <f t="shared" si="137"/>
        <v>0</v>
      </c>
      <c r="CV52" s="187">
        <f t="shared" si="137"/>
        <v>0</v>
      </c>
      <c r="CW52" s="185">
        <f t="shared" si="137"/>
        <v>0</v>
      </c>
      <c r="CX52" s="185">
        <f t="shared" si="137"/>
        <v>0</v>
      </c>
      <c r="CY52" s="186">
        <f t="shared" si="137"/>
        <v>0</v>
      </c>
      <c r="CZ52" s="187">
        <f t="shared" si="137"/>
        <v>0</v>
      </c>
      <c r="DA52" s="185">
        <f t="shared" si="137"/>
        <v>0</v>
      </c>
      <c r="DB52" s="185">
        <f t="shared" si="137"/>
        <v>0</v>
      </c>
      <c r="DC52" s="186">
        <f t="shared" si="137"/>
        <v>0</v>
      </c>
      <c r="DD52" s="187">
        <f t="shared" si="137"/>
        <v>0</v>
      </c>
      <c r="DE52" s="184">
        <f t="shared" si="137"/>
        <v>0</v>
      </c>
      <c r="DF52" s="188">
        <f t="shared" si="137"/>
        <v>0</v>
      </c>
      <c r="DG52" s="79">
        <f t="shared" si="138"/>
        <v>0</v>
      </c>
    </row>
    <row r="53" spans="1:111" hidden="1" outlineLevel="1">
      <c r="A53" s="587"/>
      <c r="B53" s="104" t="s">
        <v>36</v>
      </c>
      <c r="C53" s="184">
        <f t="shared" ref="C53:BN55" si="140">C19-C36</f>
        <v>0</v>
      </c>
      <c r="D53" s="184">
        <f t="shared" si="140"/>
        <v>0</v>
      </c>
      <c r="E53" s="184">
        <f t="shared" si="140"/>
        <v>0</v>
      </c>
      <c r="F53" s="184">
        <f t="shared" si="140"/>
        <v>0</v>
      </c>
      <c r="G53" s="184">
        <f t="shared" si="140"/>
        <v>0</v>
      </c>
      <c r="H53" s="185">
        <f t="shared" si="140"/>
        <v>0</v>
      </c>
      <c r="I53" s="185">
        <f t="shared" si="140"/>
        <v>0</v>
      </c>
      <c r="J53" s="186">
        <f t="shared" si="140"/>
        <v>0</v>
      </c>
      <c r="K53" s="187">
        <f t="shared" si="140"/>
        <v>0</v>
      </c>
      <c r="L53" s="185">
        <f t="shared" si="140"/>
        <v>0</v>
      </c>
      <c r="M53" s="185">
        <f t="shared" si="140"/>
        <v>0</v>
      </c>
      <c r="N53" s="186">
        <f t="shared" si="140"/>
        <v>0</v>
      </c>
      <c r="O53" s="187">
        <f t="shared" si="140"/>
        <v>0</v>
      </c>
      <c r="P53" s="185">
        <f t="shared" si="140"/>
        <v>0</v>
      </c>
      <c r="Q53" s="185">
        <f t="shared" si="140"/>
        <v>0</v>
      </c>
      <c r="R53" s="186">
        <f t="shared" si="140"/>
        <v>0</v>
      </c>
      <c r="S53" s="187">
        <f t="shared" si="140"/>
        <v>0</v>
      </c>
      <c r="T53" s="185">
        <f t="shared" si="140"/>
        <v>0</v>
      </c>
      <c r="U53" s="185">
        <f t="shared" si="140"/>
        <v>0</v>
      </c>
      <c r="V53" s="186">
        <f t="shared" si="140"/>
        <v>0</v>
      </c>
      <c r="W53" s="187">
        <f t="shared" si="140"/>
        <v>0</v>
      </c>
      <c r="X53" s="184">
        <f t="shared" si="140"/>
        <v>0</v>
      </c>
      <c r="Y53" s="185">
        <f t="shared" si="140"/>
        <v>0</v>
      </c>
      <c r="Z53" s="185">
        <f t="shared" si="140"/>
        <v>0</v>
      </c>
      <c r="AA53" s="186">
        <f t="shared" si="140"/>
        <v>0</v>
      </c>
      <c r="AB53" s="187">
        <f t="shared" si="140"/>
        <v>0</v>
      </c>
      <c r="AC53" s="185">
        <f t="shared" si="140"/>
        <v>0</v>
      </c>
      <c r="AD53" s="185">
        <f t="shared" si="140"/>
        <v>0</v>
      </c>
      <c r="AE53" s="186">
        <f t="shared" si="140"/>
        <v>0</v>
      </c>
      <c r="AF53" s="187">
        <f t="shared" si="140"/>
        <v>0</v>
      </c>
      <c r="AG53" s="185">
        <f t="shared" si="140"/>
        <v>0</v>
      </c>
      <c r="AH53" s="185">
        <f t="shared" si="140"/>
        <v>0</v>
      </c>
      <c r="AI53" s="186">
        <f t="shared" si="140"/>
        <v>0</v>
      </c>
      <c r="AJ53" s="187">
        <f t="shared" si="140"/>
        <v>0</v>
      </c>
      <c r="AK53" s="185">
        <f t="shared" si="140"/>
        <v>0</v>
      </c>
      <c r="AL53" s="185">
        <f t="shared" si="140"/>
        <v>0</v>
      </c>
      <c r="AM53" s="186">
        <f t="shared" si="140"/>
        <v>0</v>
      </c>
      <c r="AN53" s="187">
        <f t="shared" si="140"/>
        <v>0</v>
      </c>
      <c r="AO53" s="184">
        <f t="shared" si="140"/>
        <v>0</v>
      </c>
      <c r="AP53" s="185">
        <f t="shared" si="140"/>
        <v>0</v>
      </c>
      <c r="AQ53" s="185">
        <f t="shared" si="140"/>
        <v>0</v>
      </c>
      <c r="AR53" s="186">
        <f t="shared" si="140"/>
        <v>0</v>
      </c>
      <c r="AS53" s="187">
        <f t="shared" si="140"/>
        <v>0</v>
      </c>
      <c r="AT53" s="185">
        <f t="shared" si="140"/>
        <v>0</v>
      </c>
      <c r="AU53" s="185">
        <f t="shared" si="140"/>
        <v>0</v>
      </c>
      <c r="AV53" s="186">
        <f t="shared" si="140"/>
        <v>0</v>
      </c>
      <c r="AW53" s="187">
        <f t="shared" si="140"/>
        <v>0</v>
      </c>
      <c r="AX53" s="185">
        <f t="shared" si="140"/>
        <v>0</v>
      </c>
      <c r="AY53" s="185">
        <f t="shared" si="140"/>
        <v>0</v>
      </c>
      <c r="AZ53" s="186">
        <f t="shared" si="140"/>
        <v>0</v>
      </c>
      <c r="BA53" s="187">
        <f t="shared" si="140"/>
        <v>0</v>
      </c>
      <c r="BB53" s="185">
        <f t="shared" si="140"/>
        <v>0</v>
      </c>
      <c r="BC53" s="185">
        <f t="shared" si="140"/>
        <v>0</v>
      </c>
      <c r="BD53" s="186">
        <f t="shared" si="140"/>
        <v>0</v>
      </c>
      <c r="BE53" s="187">
        <f t="shared" si="140"/>
        <v>0</v>
      </c>
      <c r="BF53" s="184">
        <f t="shared" si="140"/>
        <v>0</v>
      </c>
      <c r="BG53" s="185">
        <f t="shared" si="140"/>
        <v>0</v>
      </c>
      <c r="BH53" s="185">
        <f t="shared" si="140"/>
        <v>0</v>
      </c>
      <c r="BI53" s="186">
        <f t="shared" si="140"/>
        <v>0</v>
      </c>
      <c r="BJ53" s="187">
        <f t="shared" si="140"/>
        <v>0</v>
      </c>
      <c r="BK53" s="185">
        <f t="shared" si="140"/>
        <v>0</v>
      </c>
      <c r="BL53" s="185">
        <f t="shared" si="140"/>
        <v>0</v>
      </c>
      <c r="BM53" s="186">
        <f t="shared" si="140"/>
        <v>0</v>
      </c>
      <c r="BN53" s="187">
        <f t="shared" si="140"/>
        <v>0</v>
      </c>
      <c r="BO53" s="185">
        <f t="shared" si="137"/>
        <v>0</v>
      </c>
      <c r="BP53" s="185">
        <f t="shared" si="137"/>
        <v>0</v>
      </c>
      <c r="BQ53" s="186">
        <f t="shared" si="137"/>
        <v>0</v>
      </c>
      <c r="BR53" s="187">
        <f t="shared" si="137"/>
        <v>0</v>
      </c>
      <c r="BS53" s="185">
        <f t="shared" si="137"/>
        <v>0</v>
      </c>
      <c r="BT53" s="185">
        <f t="shared" si="137"/>
        <v>0</v>
      </c>
      <c r="BU53" s="186">
        <f t="shared" si="137"/>
        <v>0</v>
      </c>
      <c r="BV53" s="187">
        <f t="shared" si="137"/>
        <v>0</v>
      </c>
      <c r="BW53" s="184">
        <f t="shared" si="137"/>
        <v>0</v>
      </c>
      <c r="BX53" s="185">
        <f t="shared" si="137"/>
        <v>0</v>
      </c>
      <c r="BY53" s="185">
        <f t="shared" si="137"/>
        <v>0</v>
      </c>
      <c r="BZ53" s="186">
        <f t="shared" si="137"/>
        <v>0</v>
      </c>
      <c r="CA53" s="187">
        <f t="shared" si="137"/>
        <v>0</v>
      </c>
      <c r="CB53" s="185">
        <f t="shared" si="137"/>
        <v>0</v>
      </c>
      <c r="CC53" s="185">
        <f t="shared" si="137"/>
        <v>0</v>
      </c>
      <c r="CD53" s="186">
        <f t="shared" si="137"/>
        <v>0</v>
      </c>
      <c r="CE53" s="187">
        <f t="shared" si="137"/>
        <v>0</v>
      </c>
      <c r="CF53" s="185">
        <f t="shared" si="137"/>
        <v>0</v>
      </c>
      <c r="CG53" s="185">
        <f t="shared" si="137"/>
        <v>0</v>
      </c>
      <c r="CH53" s="186">
        <f t="shared" si="137"/>
        <v>0</v>
      </c>
      <c r="CI53" s="187">
        <f t="shared" si="137"/>
        <v>0</v>
      </c>
      <c r="CJ53" s="185">
        <f t="shared" si="137"/>
        <v>0</v>
      </c>
      <c r="CK53" s="185">
        <f t="shared" si="137"/>
        <v>0</v>
      </c>
      <c r="CL53" s="186">
        <f t="shared" si="137"/>
        <v>0</v>
      </c>
      <c r="CM53" s="187">
        <f t="shared" si="137"/>
        <v>0</v>
      </c>
      <c r="CN53" s="184">
        <f t="shared" si="137"/>
        <v>0</v>
      </c>
      <c r="CO53" s="185">
        <f t="shared" si="137"/>
        <v>0</v>
      </c>
      <c r="CP53" s="185">
        <f t="shared" si="137"/>
        <v>0</v>
      </c>
      <c r="CQ53" s="186">
        <f t="shared" si="137"/>
        <v>0</v>
      </c>
      <c r="CR53" s="187">
        <f t="shared" si="137"/>
        <v>0</v>
      </c>
      <c r="CS53" s="185">
        <f t="shared" si="137"/>
        <v>0</v>
      </c>
      <c r="CT53" s="185">
        <f t="shared" si="137"/>
        <v>0</v>
      </c>
      <c r="CU53" s="186">
        <f t="shared" si="137"/>
        <v>0</v>
      </c>
      <c r="CV53" s="187">
        <f t="shared" si="137"/>
        <v>0</v>
      </c>
      <c r="CW53" s="185">
        <f t="shared" si="137"/>
        <v>0</v>
      </c>
      <c r="CX53" s="185">
        <f t="shared" si="137"/>
        <v>0</v>
      </c>
      <c r="CY53" s="186">
        <f t="shared" si="137"/>
        <v>0</v>
      </c>
      <c r="CZ53" s="187">
        <f t="shared" si="137"/>
        <v>0</v>
      </c>
      <c r="DA53" s="185">
        <f t="shared" si="137"/>
        <v>0</v>
      </c>
      <c r="DB53" s="185">
        <f t="shared" si="137"/>
        <v>0</v>
      </c>
      <c r="DC53" s="186">
        <f t="shared" si="137"/>
        <v>0</v>
      </c>
      <c r="DD53" s="187">
        <f t="shared" si="137"/>
        <v>0</v>
      </c>
      <c r="DE53" s="184">
        <f t="shared" si="137"/>
        <v>0</v>
      </c>
      <c r="DF53" s="188">
        <f t="shared" si="137"/>
        <v>0</v>
      </c>
      <c r="DG53" s="79">
        <f t="shared" si="138"/>
        <v>0</v>
      </c>
    </row>
    <row r="54" spans="1:111" hidden="1" outlineLevel="1">
      <c r="A54" s="587"/>
      <c r="B54" s="104" t="s">
        <v>105</v>
      </c>
      <c r="C54" s="184">
        <f t="shared" si="140"/>
        <v>0</v>
      </c>
      <c r="D54" s="184">
        <f t="shared" si="140"/>
        <v>0</v>
      </c>
      <c r="E54" s="184">
        <f t="shared" si="140"/>
        <v>0</v>
      </c>
      <c r="F54" s="184">
        <f t="shared" si="140"/>
        <v>0</v>
      </c>
      <c r="G54" s="184">
        <f t="shared" si="140"/>
        <v>0</v>
      </c>
      <c r="H54" s="185">
        <f t="shared" si="140"/>
        <v>0</v>
      </c>
      <c r="I54" s="185">
        <f t="shared" si="140"/>
        <v>0</v>
      </c>
      <c r="J54" s="186">
        <f t="shared" si="140"/>
        <v>0</v>
      </c>
      <c r="K54" s="187">
        <f t="shared" si="140"/>
        <v>0</v>
      </c>
      <c r="L54" s="185">
        <f t="shared" si="140"/>
        <v>0</v>
      </c>
      <c r="M54" s="185">
        <f t="shared" si="140"/>
        <v>0</v>
      </c>
      <c r="N54" s="186">
        <f t="shared" si="140"/>
        <v>0</v>
      </c>
      <c r="O54" s="187">
        <f t="shared" si="140"/>
        <v>0</v>
      </c>
      <c r="P54" s="185">
        <f t="shared" si="140"/>
        <v>0</v>
      </c>
      <c r="Q54" s="185">
        <f t="shared" si="140"/>
        <v>0</v>
      </c>
      <c r="R54" s="186">
        <f t="shared" si="140"/>
        <v>0</v>
      </c>
      <c r="S54" s="187">
        <f t="shared" si="140"/>
        <v>0</v>
      </c>
      <c r="T54" s="185">
        <f t="shared" si="140"/>
        <v>0</v>
      </c>
      <c r="U54" s="185">
        <f t="shared" si="140"/>
        <v>0</v>
      </c>
      <c r="V54" s="186">
        <f t="shared" si="140"/>
        <v>0</v>
      </c>
      <c r="W54" s="187">
        <f t="shared" si="140"/>
        <v>0</v>
      </c>
      <c r="X54" s="184">
        <f t="shared" si="140"/>
        <v>0</v>
      </c>
      <c r="Y54" s="185">
        <f t="shared" si="140"/>
        <v>0</v>
      </c>
      <c r="Z54" s="185">
        <f t="shared" si="140"/>
        <v>0</v>
      </c>
      <c r="AA54" s="186">
        <f t="shared" si="140"/>
        <v>0</v>
      </c>
      <c r="AB54" s="187">
        <f t="shared" si="140"/>
        <v>0</v>
      </c>
      <c r="AC54" s="185">
        <f t="shared" si="140"/>
        <v>0</v>
      </c>
      <c r="AD54" s="185">
        <f t="shared" si="140"/>
        <v>0</v>
      </c>
      <c r="AE54" s="186">
        <f t="shared" si="140"/>
        <v>0</v>
      </c>
      <c r="AF54" s="187">
        <f t="shared" si="140"/>
        <v>0</v>
      </c>
      <c r="AG54" s="185">
        <f t="shared" si="140"/>
        <v>0</v>
      </c>
      <c r="AH54" s="185">
        <f t="shared" si="140"/>
        <v>0</v>
      </c>
      <c r="AI54" s="186">
        <f t="shared" si="140"/>
        <v>0</v>
      </c>
      <c r="AJ54" s="187">
        <f t="shared" si="140"/>
        <v>0</v>
      </c>
      <c r="AK54" s="185">
        <f t="shared" si="140"/>
        <v>0</v>
      </c>
      <c r="AL54" s="185">
        <f t="shared" si="140"/>
        <v>0</v>
      </c>
      <c r="AM54" s="186">
        <f t="shared" si="140"/>
        <v>0</v>
      </c>
      <c r="AN54" s="187">
        <f t="shared" si="140"/>
        <v>0</v>
      </c>
      <c r="AO54" s="184">
        <f t="shared" si="140"/>
        <v>0</v>
      </c>
      <c r="AP54" s="185">
        <f t="shared" si="140"/>
        <v>0</v>
      </c>
      <c r="AQ54" s="185">
        <f t="shared" si="140"/>
        <v>0</v>
      </c>
      <c r="AR54" s="186">
        <f t="shared" si="140"/>
        <v>0</v>
      </c>
      <c r="AS54" s="187">
        <f t="shared" si="140"/>
        <v>0</v>
      </c>
      <c r="AT54" s="185">
        <f t="shared" si="140"/>
        <v>0</v>
      </c>
      <c r="AU54" s="185">
        <f t="shared" si="140"/>
        <v>0</v>
      </c>
      <c r="AV54" s="186">
        <f t="shared" si="140"/>
        <v>0</v>
      </c>
      <c r="AW54" s="187">
        <f t="shared" si="140"/>
        <v>0</v>
      </c>
      <c r="AX54" s="185">
        <f t="shared" si="140"/>
        <v>0</v>
      </c>
      <c r="AY54" s="185">
        <f t="shared" si="140"/>
        <v>0</v>
      </c>
      <c r="AZ54" s="186">
        <f t="shared" si="140"/>
        <v>0</v>
      </c>
      <c r="BA54" s="187">
        <f t="shared" si="140"/>
        <v>0</v>
      </c>
      <c r="BB54" s="185">
        <f t="shared" si="140"/>
        <v>0</v>
      </c>
      <c r="BC54" s="185">
        <f t="shared" ca="1" si="140"/>
        <v>0</v>
      </c>
      <c r="BD54" s="186">
        <f t="shared" ca="1" si="140"/>
        <v>0</v>
      </c>
      <c r="BE54" s="187">
        <f t="shared" ca="1" si="140"/>
        <v>0</v>
      </c>
      <c r="BF54" s="184">
        <f t="shared" ca="1" si="140"/>
        <v>0</v>
      </c>
      <c r="BG54" s="185">
        <f t="shared" ca="1" si="140"/>
        <v>0</v>
      </c>
      <c r="BH54" s="185">
        <f t="shared" ca="1" si="140"/>
        <v>0</v>
      </c>
      <c r="BI54" s="186">
        <f t="shared" ca="1" si="140"/>
        <v>0</v>
      </c>
      <c r="BJ54" s="187">
        <f t="shared" ca="1" si="140"/>
        <v>0</v>
      </c>
      <c r="BK54" s="185">
        <f t="shared" ca="1" si="140"/>
        <v>0</v>
      </c>
      <c r="BL54" s="185">
        <f t="shared" si="140"/>
        <v>-10.788459999999999</v>
      </c>
      <c r="BM54" s="186">
        <f t="shared" si="140"/>
        <v>-7.0743999999999998</v>
      </c>
      <c r="BN54" s="187">
        <f t="shared" ca="1" si="140"/>
        <v>-17.862860000000001</v>
      </c>
      <c r="BO54" s="185">
        <f t="shared" si="137"/>
        <v>-7.0743999999999998</v>
      </c>
      <c r="BP54" s="185">
        <f t="shared" si="137"/>
        <v>0</v>
      </c>
      <c r="BQ54" s="186">
        <f t="shared" si="137"/>
        <v>0</v>
      </c>
      <c r="BR54" s="187">
        <f t="shared" si="137"/>
        <v>-7.0743999999999998</v>
      </c>
      <c r="BS54" s="185">
        <f t="shared" si="137"/>
        <v>0</v>
      </c>
      <c r="BT54" s="185">
        <f t="shared" si="137"/>
        <v>0</v>
      </c>
      <c r="BU54" s="186">
        <f t="shared" si="137"/>
        <v>0</v>
      </c>
      <c r="BV54" s="187">
        <f t="shared" si="137"/>
        <v>0</v>
      </c>
      <c r="BW54" s="184">
        <f t="shared" ca="1" si="137"/>
        <v>-24.937260000000002</v>
      </c>
      <c r="BX54" s="185">
        <f t="shared" si="137"/>
        <v>0</v>
      </c>
      <c r="BY54" s="185">
        <f t="shared" si="137"/>
        <v>0</v>
      </c>
      <c r="BZ54" s="186">
        <f t="shared" si="137"/>
        <v>0</v>
      </c>
      <c r="CA54" s="187">
        <f t="shared" si="137"/>
        <v>0</v>
      </c>
      <c r="CB54" s="185">
        <f t="shared" si="137"/>
        <v>0</v>
      </c>
      <c r="CC54" s="185">
        <f t="shared" si="137"/>
        <v>0</v>
      </c>
      <c r="CD54" s="186">
        <f t="shared" si="137"/>
        <v>0</v>
      </c>
      <c r="CE54" s="187">
        <f t="shared" si="137"/>
        <v>0</v>
      </c>
      <c r="CF54" s="185">
        <f t="shared" si="137"/>
        <v>0</v>
      </c>
      <c r="CG54" s="185">
        <f t="shared" si="137"/>
        <v>0</v>
      </c>
      <c r="CH54" s="186">
        <f t="shared" si="137"/>
        <v>0</v>
      </c>
      <c r="CI54" s="187">
        <f t="shared" si="137"/>
        <v>0</v>
      </c>
      <c r="CJ54" s="185">
        <f t="shared" si="137"/>
        <v>0</v>
      </c>
      <c r="CK54" s="185">
        <f t="shared" si="137"/>
        <v>0</v>
      </c>
      <c r="CL54" s="186">
        <f t="shared" si="137"/>
        <v>0</v>
      </c>
      <c r="CM54" s="187">
        <f t="shared" si="137"/>
        <v>0</v>
      </c>
      <c r="CN54" s="184">
        <f t="shared" si="137"/>
        <v>0</v>
      </c>
      <c r="CO54" s="185">
        <f t="shared" si="137"/>
        <v>0</v>
      </c>
      <c r="CP54" s="185">
        <f t="shared" si="137"/>
        <v>0</v>
      </c>
      <c r="CQ54" s="186">
        <f t="shared" si="137"/>
        <v>0</v>
      </c>
      <c r="CR54" s="187">
        <f t="shared" si="137"/>
        <v>0</v>
      </c>
      <c r="CS54" s="185">
        <f t="shared" si="137"/>
        <v>0</v>
      </c>
      <c r="CT54" s="185">
        <f t="shared" si="137"/>
        <v>0</v>
      </c>
      <c r="CU54" s="186">
        <f t="shared" si="137"/>
        <v>0</v>
      </c>
      <c r="CV54" s="187">
        <f t="shared" si="137"/>
        <v>0</v>
      </c>
      <c r="CW54" s="185">
        <f t="shared" si="137"/>
        <v>0</v>
      </c>
      <c r="CX54" s="185">
        <f t="shared" ref="CX54:DF54" si="141">CX20-CX37</f>
        <v>0</v>
      </c>
      <c r="CY54" s="186">
        <f t="shared" si="141"/>
        <v>0</v>
      </c>
      <c r="CZ54" s="187">
        <f t="shared" si="141"/>
        <v>0</v>
      </c>
      <c r="DA54" s="185">
        <f t="shared" si="141"/>
        <v>0</v>
      </c>
      <c r="DB54" s="185">
        <f t="shared" si="141"/>
        <v>0</v>
      </c>
      <c r="DC54" s="186">
        <f t="shared" si="141"/>
        <v>0</v>
      </c>
      <c r="DD54" s="187">
        <f t="shared" si="141"/>
        <v>0</v>
      </c>
      <c r="DE54" s="184">
        <f t="shared" si="141"/>
        <v>0</v>
      </c>
      <c r="DF54" s="188">
        <f t="shared" ca="1" si="141"/>
        <v>-24.937259999999995</v>
      </c>
      <c r="DG54" s="79">
        <f t="shared" ca="1" si="138"/>
        <v>7.1054273576010019E-15</v>
      </c>
    </row>
    <row r="55" spans="1:111" hidden="1" outlineLevel="1">
      <c r="A55" s="587"/>
      <c r="B55" s="104" t="s">
        <v>38</v>
      </c>
      <c r="C55" s="184">
        <f t="shared" si="140"/>
        <v>0</v>
      </c>
      <c r="D55" s="184">
        <f t="shared" si="140"/>
        <v>0</v>
      </c>
      <c r="E55" s="184">
        <f t="shared" si="140"/>
        <v>0</v>
      </c>
      <c r="F55" s="184">
        <f t="shared" si="140"/>
        <v>0</v>
      </c>
      <c r="G55" s="184">
        <f t="shared" si="140"/>
        <v>0</v>
      </c>
      <c r="H55" s="185">
        <f t="shared" si="140"/>
        <v>0</v>
      </c>
      <c r="I55" s="185">
        <f t="shared" si="140"/>
        <v>0</v>
      </c>
      <c r="J55" s="186">
        <f t="shared" si="140"/>
        <v>0</v>
      </c>
      <c r="K55" s="187">
        <f t="shared" si="140"/>
        <v>0</v>
      </c>
      <c r="L55" s="185">
        <f t="shared" si="140"/>
        <v>0</v>
      </c>
      <c r="M55" s="185">
        <f t="shared" si="140"/>
        <v>0</v>
      </c>
      <c r="N55" s="186">
        <f t="shared" si="140"/>
        <v>0</v>
      </c>
      <c r="O55" s="187">
        <f t="shared" si="140"/>
        <v>0</v>
      </c>
      <c r="P55" s="185">
        <f t="shared" si="140"/>
        <v>0</v>
      </c>
      <c r="Q55" s="185">
        <f t="shared" si="140"/>
        <v>0</v>
      </c>
      <c r="R55" s="186">
        <f t="shared" si="140"/>
        <v>0</v>
      </c>
      <c r="S55" s="187">
        <f t="shared" si="140"/>
        <v>0</v>
      </c>
      <c r="T55" s="185">
        <f t="shared" si="140"/>
        <v>0</v>
      </c>
      <c r="U55" s="185">
        <f t="shared" si="140"/>
        <v>0</v>
      </c>
      <c r="V55" s="186">
        <f t="shared" si="140"/>
        <v>0</v>
      </c>
      <c r="W55" s="187">
        <f t="shared" si="140"/>
        <v>0</v>
      </c>
      <c r="X55" s="184">
        <f t="shared" si="140"/>
        <v>0</v>
      </c>
      <c r="Y55" s="185">
        <f t="shared" si="140"/>
        <v>0</v>
      </c>
      <c r="Z55" s="185">
        <f t="shared" si="140"/>
        <v>0</v>
      </c>
      <c r="AA55" s="186">
        <f t="shared" si="140"/>
        <v>0</v>
      </c>
      <c r="AB55" s="187">
        <f t="shared" si="140"/>
        <v>0</v>
      </c>
      <c r="AC55" s="185">
        <f t="shared" si="140"/>
        <v>0</v>
      </c>
      <c r="AD55" s="185">
        <f t="shared" si="140"/>
        <v>0</v>
      </c>
      <c r="AE55" s="186">
        <f t="shared" si="140"/>
        <v>0</v>
      </c>
      <c r="AF55" s="187">
        <f t="shared" si="140"/>
        <v>0</v>
      </c>
      <c r="AG55" s="185">
        <f t="shared" si="140"/>
        <v>0</v>
      </c>
      <c r="AH55" s="185">
        <f t="shared" si="140"/>
        <v>0</v>
      </c>
      <c r="AI55" s="186">
        <f t="shared" si="140"/>
        <v>0</v>
      </c>
      <c r="AJ55" s="187">
        <f t="shared" si="140"/>
        <v>0</v>
      </c>
      <c r="AK55" s="185">
        <f t="shared" si="140"/>
        <v>0</v>
      </c>
      <c r="AL55" s="185">
        <f t="shared" si="140"/>
        <v>0</v>
      </c>
      <c r="AM55" s="186">
        <f t="shared" si="140"/>
        <v>0</v>
      </c>
      <c r="AN55" s="187">
        <f t="shared" si="140"/>
        <v>0</v>
      </c>
      <c r="AO55" s="184">
        <f t="shared" si="140"/>
        <v>0</v>
      </c>
      <c r="AP55" s="185">
        <f t="shared" si="140"/>
        <v>0</v>
      </c>
      <c r="AQ55" s="185">
        <f t="shared" si="140"/>
        <v>0</v>
      </c>
      <c r="AR55" s="186">
        <f t="shared" si="140"/>
        <v>0</v>
      </c>
      <c r="AS55" s="187">
        <f t="shared" si="140"/>
        <v>0</v>
      </c>
      <c r="AT55" s="185">
        <f t="shared" si="140"/>
        <v>0</v>
      </c>
      <c r="AU55" s="185">
        <f t="shared" si="140"/>
        <v>0</v>
      </c>
      <c r="AV55" s="186">
        <f t="shared" si="140"/>
        <v>0</v>
      </c>
      <c r="AW55" s="187">
        <f t="shared" si="140"/>
        <v>0</v>
      </c>
      <c r="AX55" s="185">
        <f t="shared" si="140"/>
        <v>0</v>
      </c>
      <c r="AY55" s="185">
        <f t="shared" si="140"/>
        <v>0</v>
      </c>
      <c r="AZ55" s="186">
        <f t="shared" si="140"/>
        <v>0</v>
      </c>
      <c r="BA55" s="187">
        <f t="shared" si="140"/>
        <v>0</v>
      </c>
      <c r="BB55" s="185">
        <f t="shared" si="140"/>
        <v>0</v>
      </c>
      <c r="BC55" s="185">
        <f t="shared" ca="1" si="140"/>
        <v>-0.88733518399999989</v>
      </c>
      <c r="BD55" s="186">
        <f t="shared" ca="1" si="140"/>
        <v>-0.31408407634615376</v>
      </c>
      <c r="BE55" s="187">
        <f t="shared" ca="1" si="140"/>
        <v>-1.2014192603461535</v>
      </c>
      <c r="BF55" s="184">
        <f t="shared" ca="1" si="140"/>
        <v>-1.2014192603461535</v>
      </c>
      <c r="BG55" s="185">
        <f t="shared" ca="1" si="140"/>
        <v>-0.31408407634615376</v>
      </c>
      <c r="BH55" s="185">
        <f t="shared" ca="1" si="140"/>
        <v>-0.14620407634615384</v>
      </c>
      <c r="BI55" s="186">
        <f t="shared" ca="1" si="140"/>
        <v>-0.28302859634615385</v>
      </c>
      <c r="BJ55" s="187">
        <f t="shared" ca="1" si="140"/>
        <v>-0.74331674903846157</v>
      </c>
      <c r="BK55" s="185">
        <f t="shared" ca="1" si="140"/>
        <v>-0.28302859634615385</v>
      </c>
      <c r="BL55" s="185">
        <f t="shared" ca="1" si="140"/>
        <v>-0.19756859634615376</v>
      </c>
      <c r="BM55" s="186">
        <f t="shared" si="140"/>
        <v>-0.54949000000000003</v>
      </c>
      <c r="BN55" s="187">
        <f t="shared" ca="1" si="140"/>
        <v>-1.0300871926923074</v>
      </c>
      <c r="BO55" s="185">
        <f t="shared" ref="BO55:DF55" si="142">BO21-BO38</f>
        <v>-0.54949000000000003</v>
      </c>
      <c r="BP55" s="185">
        <f t="shared" si="142"/>
        <v>0</v>
      </c>
      <c r="BQ55" s="186">
        <f t="shared" si="142"/>
        <v>0</v>
      </c>
      <c r="BR55" s="187">
        <f t="shared" si="142"/>
        <v>-0.54949000000000003</v>
      </c>
      <c r="BS55" s="185">
        <f t="shared" si="142"/>
        <v>0</v>
      </c>
      <c r="BT55" s="185">
        <f t="shared" si="142"/>
        <v>0</v>
      </c>
      <c r="BU55" s="186">
        <f t="shared" si="142"/>
        <v>0</v>
      </c>
      <c r="BV55" s="187">
        <f t="shared" si="142"/>
        <v>0</v>
      </c>
      <c r="BW55" s="184">
        <f t="shared" ca="1" si="142"/>
        <v>-2.3228939417307695</v>
      </c>
      <c r="BX55" s="185">
        <f t="shared" si="142"/>
        <v>0</v>
      </c>
      <c r="BY55" s="185">
        <f t="shared" si="142"/>
        <v>0</v>
      </c>
      <c r="BZ55" s="186">
        <f t="shared" si="142"/>
        <v>0</v>
      </c>
      <c r="CA55" s="187">
        <f t="shared" si="142"/>
        <v>0</v>
      </c>
      <c r="CB55" s="185">
        <f t="shared" si="142"/>
        <v>0</v>
      </c>
      <c r="CC55" s="185">
        <f t="shared" si="142"/>
        <v>0</v>
      </c>
      <c r="CD55" s="186">
        <f t="shared" si="142"/>
        <v>0</v>
      </c>
      <c r="CE55" s="187">
        <f t="shared" si="142"/>
        <v>0</v>
      </c>
      <c r="CF55" s="185">
        <f t="shared" si="142"/>
        <v>0</v>
      </c>
      <c r="CG55" s="185">
        <f t="shared" si="142"/>
        <v>0</v>
      </c>
      <c r="CH55" s="186">
        <f t="shared" si="142"/>
        <v>0</v>
      </c>
      <c r="CI55" s="187">
        <f t="shared" si="142"/>
        <v>0</v>
      </c>
      <c r="CJ55" s="185">
        <f t="shared" si="142"/>
        <v>0</v>
      </c>
      <c r="CK55" s="185">
        <f t="shared" si="142"/>
        <v>0</v>
      </c>
      <c r="CL55" s="186">
        <f t="shared" si="142"/>
        <v>0</v>
      </c>
      <c r="CM55" s="187">
        <f t="shared" si="142"/>
        <v>0</v>
      </c>
      <c r="CN55" s="184">
        <f t="shared" si="142"/>
        <v>0</v>
      </c>
      <c r="CO55" s="185">
        <f t="shared" si="142"/>
        <v>0</v>
      </c>
      <c r="CP55" s="185">
        <f t="shared" si="142"/>
        <v>0</v>
      </c>
      <c r="CQ55" s="186">
        <f t="shared" si="142"/>
        <v>0</v>
      </c>
      <c r="CR55" s="187">
        <f t="shared" si="142"/>
        <v>0</v>
      </c>
      <c r="CS55" s="185">
        <f t="shared" si="142"/>
        <v>0</v>
      </c>
      <c r="CT55" s="185">
        <f t="shared" si="142"/>
        <v>0</v>
      </c>
      <c r="CU55" s="186">
        <f t="shared" si="142"/>
        <v>0</v>
      </c>
      <c r="CV55" s="187">
        <f t="shared" si="142"/>
        <v>0</v>
      </c>
      <c r="CW55" s="185">
        <f t="shared" si="142"/>
        <v>0</v>
      </c>
      <c r="CX55" s="185">
        <f t="shared" si="142"/>
        <v>0</v>
      </c>
      <c r="CY55" s="186">
        <f t="shared" si="142"/>
        <v>0</v>
      </c>
      <c r="CZ55" s="187">
        <f t="shared" si="142"/>
        <v>0</v>
      </c>
      <c r="DA55" s="185">
        <f t="shared" si="142"/>
        <v>0</v>
      </c>
      <c r="DB55" s="185">
        <f t="shared" si="142"/>
        <v>0</v>
      </c>
      <c r="DC55" s="186">
        <f t="shared" si="142"/>
        <v>0</v>
      </c>
      <c r="DD55" s="187">
        <f t="shared" si="142"/>
        <v>0</v>
      </c>
      <c r="DE55" s="184">
        <f t="shared" si="142"/>
        <v>0</v>
      </c>
      <c r="DF55" s="188">
        <f t="shared" ca="1" si="142"/>
        <v>-3.5243132020769234</v>
      </c>
      <c r="DG55" s="79">
        <f t="shared" ca="1" si="138"/>
        <v>-8.8817841970012523E-16</v>
      </c>
    </row>
    <row r="56" spans="1:111" hidden="1" outlineLevel="1">
      <c r="A56" s="587"/>
      <c r="B56" s="104" t="s">
        <v>106</v>
      </c>
      <c r="C56" s="179">
        <f t="shared" ref="C56:BN56" si="143">SUM(C49:C55)</f>
        <v>0</v>
      </c>
      <c r="D56" s="179">
        <f t="shared" si="143"/>
        <v>0</v>
      </c>
      <c r="E56" s="179">
        <f t="shared" si="143"/>
        <v>0</v>
      </c>
      <c r="F56" s="179">
        <f t="shared" si="143"/>
        <v>0</v>
      </c>
      <c r="G56" s="179">
        <f t="shared" si="143"/>
        <v>0</v>
      </c>
      <c r="H56" s="180">
        <f t="shared" si="143"/>
        <v>0</v>
      </c>
      <c r="I56" s="180">
        <f t="shared" si="143"/>
        <v>0</v>
      </c>
      <c r="J56" s="181">
        <f t="shared" si="143"/>
        <v>0</v>
      </c>
      <c r="K56" s="182">
        <f t="shared" si="143"/>
        <v>0</v>
      </c>
      <c r="L56" s="180">
        <f t="shared" si="143"/>
        <v>0</v>
      </c>
      <c r="M56" s="180">
        <f t="shared" si="143"/>
        <v>0</v>
      </c>
      <c r="N56" s="181">
        <f t="shared" si="143"/>
        <v>0</v>
      </c>
      <c r="O56" s="182">
        <f t="shared" si="143"/>
        <v>0</v>
      </c>
      <c r="P56" s="180">
        <f t="shared" si="143"/>
        <v>0</v>
      </c>
      <c r="Q56" s="180">
        <f t="shared" si="143"/>
        <v>0</v>
      </c>
      <c r="R56" s="181">
        <f t="shared" si="143"/>
        <v>0</v>
      </c>
      <c r="S56" s="182">
        <f t="shared" si="143"/>
        <v>0</v>
      </c>
      <c r="T56" s="180">
        <f t="shared" si="143"/>
        <v>0</v>
      </c>
      <c r="U56" s="180">
        <f t="shared" si="143"/>
        <v>0</v>
      </c>
      <c r="V56" s="181">
        <f t="shared" si="143"/>
        <v>0</v>
      </c>
      <c r="W56" s="182">
        <f t="shared" si="143"/>
        <v>0</v>
      </c>
      <c r="X56" s="179">
        <f t="shared" si="143"/>
        <v>0</v>
      </c>
      <c r="Y56" s="180">
        <f t="shared" si="143"/>
        <v>0</v>
      </c>
      <c r="Z56" s="180">
        <f t="shared" si="143"/>
        <v>0</v>
      </c>
      <c r="AA56" s="181">
        <f t="shared" si="143"/>
        <v>0</v>
      </c>
      <c r="AB56" s="182">
        <f t="shared" si="143"/>
        <v>0</v>
      </c>
      <c r="AC56" s="180">
        <f t="shared" si="143"/>
        <v>0</v>
      </c>
      <c r="AD56" s="180">
        <f t="shared" si="143"/>
        <v>0</v>
      </c>
      <c r="AE56" s="181">
        <f t="shared" si="143"/>
        <v>0</v>
      </c>
      <c r="AF56" s="182">
        <f t="shared" si="143"/>
        <v>0</v>
      </c>
      <c r="AG56" s="180">
        <f t="shared" si="143"/>
        <v>0</v>
      </c>
      <c r="AH56" s="180">
        <f t="shared" si="143"/>
        <v>0</v>
      </c>
      <c r="AI56" s="181">
        <f t="shared" si="143"/>
        <v>0</v>
      </c>
      <c r="AJ56" s="182">
        <f t="shared" si="143"/>
        <v>0</v>
      </c>
      <c r="AK56" s="180">
        <f t="shared" si="143"/>
        <v>0</v>
      </c>
      <c r="AL56" s="180">
        <f t="shared" si="143"/>
        <v>0</v>
      </c>
      <c r="AM56" s="181">
        <f t="shared" si="143"/>
        <v>0</v>
      </c>
      <c r="AN56" s="182">
        <f t="shared" si="143"/>
        <v>0</v>
      </c>
      <c r="AO56" s="179">
        <f t="shared" si="143"/>
        <v>0</v>
      </c>
      <c r="AP56" s="180">
        <f t="shared" si="143"/>
        <v>0</v>
      </c>
      <c r="AQ56" s="180">
        <f t="shared" si="143"/>
        <v>0</v>
      </c>
      <c r="AR56" s="181">
        <f t="shared" si="143"/>
        <v>0</v>
      </c>
      <c r="AS56" s="182">
        <f t="shared" si="143"/>
        <v>0</v>
      </c>
      <c r="AT56" s="180">
        <f t="shared" si="143"/>
        <v>0</v>
      </c>
      <c r="AU56" s="180">
        <f t="shared" si="143"/>
        <v>0</v>
      </c>
      <c r="AV56" s="181">
        <f t="shared" si="143"/>
        <v>0</v>
      </c>
      <c r="AW56" s="182">
        <f t="shared" si="143"/>
        <v>0</v>
      </c>
      <c r="AX56" s="180">
        <f t="shared" si="143"/>
        <v>0</v>
      </c>
      <c r="AY56" s="180">
        <f t="shared" si="143"/>
        <v>0</v>
      </c>
      <c r="AZ56" s="181">
        <f t="shared" si="143"/>
        <v>0</v>
      </c>
      <c r="BA56" s="182">
        <f t="shared" si="143"/>
        <v>0</v>
      </c>
      <c r="BB56" s="180">
        <f t="shared" si="143"/>
        <v>0</v>
      </c>
      <c r="BC56" s="180">
        <f t="shared" ca="1" si="143"/>
        <v>-0.88733518399999989</v>
      </c>
      <c r="BD56" s="181">
        <f t="shared" ca="1" si="143"/>
        <v>-0.31408407634615376</v>
      </c>
      <c r="BE56" s="182">
        <f t="shared" ca="1" si="143"/>
        <v>-1.2014192603461535</v>
      </c>
      <c r="BF56" s="179">
        <f t="shared" ca="1" si="143"/>
        <v>-1.2014192603461535</v>
      </c>
      <c r="BG56" s="180">
        <f t="shared" ca="1" si="143"/>
        <v>-0.31408407634615376</v>
      </c>
      <c r="BH56" s="180">
        <f t="shared" ca="1" si="143"/>
        <v>-0.14620407634615384</v>
      </c>
      <c r="BI56" s="181">
        <f t="shared" ca="1" si="143"/>
        <v>-0.28302859634615385</v>
      </c>
      <c r="BJ56" s="182">
        <f t="shared" ca="1" si="143"/>
        <v>-0.74331674903846157</v>
      </c>
      <c r="BK56" s="180">
        <f t="shared" ca="1" si="143"/>
        <v>-0.28302859634615385</v>
      </c>
      <c r="BL56" s="180">
        <f t="shared" ca="1" si="143"/>
        <v>-10.986028596346152</v>
      </c>
      <c r="BM56" s="181">
        <f t="shared" si="143"/>
        <v>-7.6238899999999994</v>
      </c>
      <c r="BN56" s="182">
        <f t="shared" ca="1" si="143"/>
        <v>-18.892947192692308</v>
      </c>
      <c r="BO56" s="180">
        <f t="shared" ref="BO56:DF56" si="144">SUM(BO49:BO55)</f>
        <v>-7.6238899999999994</v>
      </c>
      <c r="BP56" s="180">
        <f t="shared" si="144"/>
        <v>0</v>
      </c>
      <c r="BQ56" s="181">
        <f t="shared" si="144"/>
        <v>0</v>
      </c>
      <c r="BR56" s="182">
        <f t="shared" si="144"/>
        <v>-7.6238899999999994</v>
      </c>
      <c r="BS56" s="180">
        <f t="shared" si="144"/>
        <v>0</v>
      </c>
      <c r="BT56" s="180">
        <f t="shared" si="144"/>
        <v>0</v>
      </c>
      <c r="BU56" s="181">
        <f t="shared" si="144"/>
        <v>0</v>
      </c>
      <c r="BV56" s="182">
        <f t="shared" si="144"/>
        <v>0</v>
      </c>
      <c r="BW56" s="179">
        <f t="shared" ca="1" si="144"/>
        <v>-27.260153941730771</v>
      </c>
      <c r="BX56" s="180">
        <f t="shared" si="144"/>
        <v>0</v>
      </c>
      <c r="BY56" s="180">
        <f t="shared" si="144"/>
        <v>0</v>
      </c>
      <c r="BZ56" s="181">
        <f t="shared" si="144"/>
        <v>0</v>
      </c>
      <c r="CA56" s="182">
        <f t="shared" si="144"/>
        <v>0</v>
      </c>
      <c r="CB56" s="180">
        <f t="shared" si="144"/>
        <v>0</v>
      </c>
      <c r="CC56" s="180">
        <f t="shared" si="144"/>
        <v>0</v>
      </c>
      <c r="CD56" s="181">
        <f t="shared" si="144"/>
        <v>0</v>
      </c>
      <c r="CE56" s="182">
        <f t="shared" si="144"/>
        <v>0</v>
      </c>
      <c r="CF56" s="180">
        <f t="shared" si="144"/>
        <v>0</v>
      </c>
      <c r="CG56" s="180">
        <f t="shared" si="144"/>
        <v>0</v>
      </c>
      <c r="CH56" s="181">
        <f t="shared" si="144"/>
        <v>0</v>
      </c>
      <c r="CI56" s="182">
        <f t="shared" si="144"/>
        <v>0</v>
      </c>
      <c r="CJ56" s="180">
        <f t="shared" si="144"/>
        <v>0</v>
      </c>
      <c r="CK56" s="180">
        <f t="shared" si="144"/>
        <v>0</v>
      </c>
      <c r="CL56" s="181">
        <f t="shared" si="144"/>
        <v>0</v>
      </c>
      <c r="CM56" s="182">
        <f t="shared" si="144"/>
        <v>0</v>
      </c>
      <c r="CN56" s="179">
        <f t="shared" si="144"/>
        <v>0</v>
      </c>
      <c r="CO56" s="180">
        <f t="shared" si="144"/>
        <v>0</v>
      </c>
      <c r="CP56" s="180">
        <f t="shared" si="144"/>
        <v>0</v>
      </c>
      <c r="CQ56" s="181">
        <f t="shared" si="144"/>
        <v>0</v>
      </c>
      <c r="CR56" s="182">
        <f t="shared" si="144"/>
        <v>0</v>
      </c>
      <c r="CS56" s="180">
        <f t="shared" si="144"/>
        <v>0</v>
      </c>
      <c r="CT56" s="180">
        <f t="shared" si="144"/>
        <v>0</v>
      </c>
      <c r="CU56" s="181">
        <f t="shared" si="144"/>
        <v>0</v>
      </c>
      <c r="CV56" s="182">
        <f t="shared" si="144"/>
        <v>0</v>
      </c>
      <c r="CW56" s="180">
        <f t="shared" si="144"/>
        <v>0</v>
      </c>
      <c r="CX56" s="180">
        <f t="shared" si="144"/>
        <v>0</v>
      </c>
      <c r="CY56" s="181">
        <f t="shared" si="144"/>
        <v>0</v>
      </c>
      <c r="CZ56" s="182">
        <f t="shared" si="144"/>
        <v>0</v>
      </c>
      <c r="DA56" s="180">
        <f t="shared" si="144"/>
        <v>0</v>
      </c>
      <c r="DB56" s="180">
        <f t="shared" si="144"/>
        <v>0</v>
      </c>
      <c r="DC56" s="181">
        <f t="shared" si="144"/>
        <v>0</v>
      </c>
      <c r="DD56" s="182">
        <f t="shared" si="144"/>
        <v>0</v>
      </c>
      <c r="DE56" s="179">
        <f t="shared" si="144"/>
        <v>0</v>
      </c>
      <c r="DF56" s="183">
        <f t="shared" ca="1" si="144"/>
        <v>-28.46157320207692</v>
      </c>
      <c r="DG56" s="79">
        <f t="shared" ca="1" si="138"/>
        <v>2.2204460492503131E-15</v>
      </c>
    </row>
    <row r="57" spans="1:111" ht="5.95" hidden="1" customHeight="1" outlineLevel="1">
      <c r="A57" s="587"/>
      <c r="B57" s="104"/>
      <c r="C57" s="184"/>
      <c r="D57" s="184"/>
      <c r="E57" s="184"/>
      <c r="F57" s="184"/>
      <c r="G57" s="184"/>
      <c r="H57" s="185"/>
      <c r="I57" s="185"/>
      <c r="J57" s="186"/>
      <c r="K57" s="187"/>
      <c r="L57" s="185"/>
      <c r="M57" s="185"/>
      <c r="N57" s="186"/>
      <c r="O57" s="187"/>
      <c r="P57" s="185"/>
      <c r="Q57" s="185"/>
      <c r="R57" s="186"/>
      <c r="S57" s="187"/>
      <c r="T57" s="185"/>
      <c r="U57" s="185"/>
      <c r="V57" s="186"/>
      <c r="W57" s="187"/>
      <c r="X57" s="184"/>
      <c r="Y57" s="185"/>
      <c r="Z57" s="185"/>
      <c r="AA57" s="186"/>
      <c r="AB57" s="187"/>
      <c r="AC57" s="185"/>
      <c r="AD57" s="185"/>
      <c r="AE57" s="186"/>
      <c r="AF57" s="187"/>
      <c r="AG57" s="185"/>
      <c r="AH57" s="185"/>
      <c r="AI57" s="186"/>
      <c r="AJ57" s="187"/>
      <c r="AK57" s="185"/>
      <c r="AL57" s="185"/>
      <c r="AM57" s="186"/>
      <c r="AN57" s="187"/>
      <c r="AO57" s="184"/>
      <c r="AP57" s="185"/>
      <c r="AQ57" s="185"/>
      <c r="AR57" s="186"/>
      <c r="AS57" s="187"/>
      <c r="AT57" s="185"/>
      <c r="AU57" s="185"/>
      <c r="AV57" s="186"/>
      <c r="AW57" s="187"/>
      <c r="AX57" s="185"/>
      <c r="AY57" s="185"/>
      <c r="AZ57" s="186"/>
      <c r="BA57" s="187"/>
      <c r="BB57" s="185"/>
      <c r="BC57" s="185"/>
      <c r="BD57" s="186"/>
      <c r="BE57" s="187"/>
      <c r="BF57" s="184"/>
      <c r="BG57" s="185"/>
      <c r="BH57" s="185"/>
      <c r="BI57" s="186"/>
      <c r="BJ57" s="187"/>
      <c r="BK57" s="185"/>
      <c r="BL57" s="185"/>
      <c r="BM57" s="186"/>
      <c r="BN57" s="187"/>
      <c r="BO57" s="185"/>
      <c r="BP57" s="185"/>
      <c r="BQ57" s="186"/>
      <c r="BR57" s="187"/>
      <c r="BS57" s="185"/>
      <c r="BT57" s="185"/>
      <c r="BU57" s="186"/>
      <c r="BV57" s="187"/>
      <c r="BW57" s="184"/>
      <c r="BX57" s="185"/>
      <c r="BY57" s="185"/>
      <c r="BZ57" s="186"/>
      <c r="CA57" s="187"/>
      <c r="CB57" s="185"/>
      <c r="CC57" s="185"/>
      <c r="CD57" s="186"/>
      <c r="CE57" s="187"/>
      <c r="CF57" s="185"/>
      <c r="CG57" s="185"/>
      <c r="CH57" s="186"/>
      <c r="CI57" s="187"/>
      <c r="CJ57" s="185"/>
      <c r="CK57" s="185"/>
      <c r="CL57" s="186"/>
      <c r="CM57" s="187"/>
      <c r="CN57" s="184"/>
      <c r="CO57" s="185"/>
      <c r="CP57" s="185"/>
      <c r="CQ57" s="186"/>
      <c r="CR57" s="187"/>
      <c r="CS57" s="185"/>
      <c r="CT57" s="185"/>
      <c r="CU57" s="186"/>
      <c r="CV57" s="187"/>
      <c r="CW57" s="185"/>
      <c r="CX57" s="185"/>
      <c r="CY57" s="186"/>
      <c r="CZ57" s="187"/>
      <c r="DA57" s="185"/>
      <c r="DB57" s="185"/>
      <c r="DC57" s="186"/>
      <c r="DD57" s="187"/>
      <c r="DE57" s="184"/>
      <c r="DF57" s="188"/>
    </row>
    <row r="58" spans="1:111" collapsed="1">
      <c r="A58" s="587"/>
      <c r="B58" s="105" t="s">
        <v>9</v>
      </c>
      <c r="C58" s="184">
        <f t="shared" ref="C58:BN58" si="145">C56+C47</f>
        <v>0</v>
      </c>
      <c r="D58" s="184">
        <f t="shared" si="145"/>
        <v>0</v>
      </c>
      <c r="E58" s="184">
        <f t="shared" si="145"/>
        <v>0</v>
      </c>
      <c r="F58" s="184">
        <f t="shared" si="145"/>
        <v>0</v>
      </c>
      <c r="G58" s="184">
        <f t="shared" si="145"/>
        <v>0</v>
      </c>
      <c r="H58" s="185">
        <f t="shared" si="145"/>
        <v>0</v>
      </c>
      <c r="I58" s="185">
        <f t="shared" si="145"/>
        <v>0</v>
      </c>
      <c r="J58" s="186">
        <f t="shared" si="145"/>
        <v>0</v>
      </c>
      <c r="K58" s="187">
        <f t="shared" si="145"/>
        <v>0</v>
      </c>
      <c r="L58" s="185">
        <f t="shared" si="145"/>
        <v>0</v>
      </c>
      <c r="M58" s="185">
        <f t="shared" si="145"/>
        <v>0</v>
      </c>
      <c r="N58" s="186">
        <f t="shared" si="145"/>
        <v>0</v>
      </c>
      <c r="O58" s="187">
        <f t="shared" si="145"/>
        <v>0</v>
      </c>
      <c r="P58" s="185">
        <f t="shared" si="145"/>
        <v>0</v>
      </c>
      <c r="Q58" s="185">
        <f t="shared" si="145"/>
        <v>0</v>
      </c>
      <c r="R58" s="186">
        <f t="shared" si="145"/>
        <v>0</v>
      </c>
      <c r="S58" s="187">
        <f t="shared" si="145"/>
        <v>0</v>
      </c>
      <c r="T58" s="185">
        <f t="shared" si="145"/>
        <v>0</v>
      </c>
      <c r="U58" s="185">
        <f t="shared" si="145"/>
        <v>0</v>
      </c>
      <c r="V58" s="186">
        <f t="shared" si="145"/>
        <v>0</v>
      </c>
      <c r="W58" s="187">
        <f t="shared" si="145"/>
        <v>0</v>
      </c>
      <c r="X58" s="184">
        <f t="shared" si="145"/>
        <v>0</v>
      </c>
      <c r="Y58" s="185">
        <f t="shared" si="145"/>
        <v>0</v>
      </c>
      <c r="Z58" s="185">
        <f t="shared" si="145"/>
        <v>0</v>
      </c>
      <c r="AA58" s="186">
        <f t="shared" si="145"/>
        <v>0</v>
      </c>
      <c r="AB58" s="187">
        <f t="shared" si="145"/>
        <v>0</v>
      </c>
      <c r="AC58" s="185">
        <f t="shared" si="145"/>
        <v>0</v>
      </c>
      <c r="AD58" s="185">
        <f t="shared" si="145"/>
        <v>0</v>
      </c>
      <c r="AE58" s="186">
        <f t="shared" si="145"/>
        <v>0</v>
      </c>
      <c r="AF58" s="187">
        <f t="shared" si="145"/>
        <v>0</v>
      </c>
      <c r="AG58" s="185">
        <f t="shared" si="145"/>
        <v>0</v>
      </c>
      <c r="AH58" s="185">
        <f t="shared" si="145"/>
        <v>0</v>
      </c>
      <c r="AI58" s="186">
        <f t="shared" si="145"/>
        <v>0</v>
      </c>
      <c r="AJ58" s="187">
        <f t="shared" si="145"/>
        <v>0</v>
      </c>
      <c r="AK58" s="185">
        <f t="shared" si="145"/>
        <v>0</v>
      </c>
      <c r="AL58" s="185">
        <f t="shared" si="145"/>
        <v>0</v>
      </c>
      <c r="AM58" s="186">
        <f t="shared" si="145"/>
        <v>0</v>
      </c>
      <c r="AN58" s="187">
        <f t="shared" si="145"/>
        <v>0</v>
      </c>
      <c r="AO58" s="184">
        <f t="shared" si="145"/>
        <v>0</v>
      </c>
      <c r="AP58" s="185">
        <f t="shared" si="145"/>
        <v>0</v>
      </c>
      <c r="AQ58" s="185">
        <f t="shared" si="145"/>
        <v>0</v>
      </c>
      <c r="AR58" s="186">
        <f t="shared" si="145"/>
        <v>0</v>
      </c>
      <c r="AS58" s="187">
        <f t="shared" si="145"/>
        <v>0</v>
      </c>
      <c r="AT58" s="185">
        <f t="shared" si="145"/>
        <v>0</v>
      </c>
      <c r="AU58" s="185">
        <f t="shared" si="145"/>
        <v>0</v>
      </c>
      <c r="AV58" s="186">
        <f t="shared" si="145"/>
        <v>0</v>
      </c>
      <c r="AW58" s="187">
        <f t="shared" si="145"/>
        <v>0</v>
      </c>
      <c r="AX58" s="185">
        <f t="shared" si="145"/>
        <v>0</v>
      </c>
      <c r="AY58" s="185">
        <f t="shared" si="145"/>
        <v>0</v>
      </c>
      <c r="AZ58" s="186">
        <f t="shared" si="145"/>
        <v>0</v>
      </c>
      <c r="BA58" s="187">
        <f t="shared" si="145"/>
        <v>0</v>
      </c>
      <c r="BB58" s="185">
        <f t="shared" si="145"/>
        <v>2.7374399999999999</v>
      </c>
      <c r="BC58" s="185">
        <f t="shared" ca="1" si="145"/>
        <v>-0.93046787630769279</v>
      </c>
      <c r="BD58" s="186">
        <f t="shared" ca="1" si="145"/>
        <v>-0.35721676865384666</v>
      </c>
      <c r="BE58" s="187">
        <f t="shared" ca="1" si="145"/>
        <v>1.449755355038461</v>
      </c>
      <c r="BF58" s="184">
        <f t="shared" ca="1" si="145"/>
        <v>1.449755355038461</v>
      </c>
      <c r="BG58" s="185">
        <f t="shared" ca="1" si="145"/>
        <v>-0.35721676865384666</v>
      </c>
      <c r="BH58" s="185">
        <f t="shared" ca="1" si="145"/>
        <v>-0.18933676865384674</v>
      </c>
      <c r="BI58" s="186">
        <f t="shared" ca="1" si="145"/>
        <v>-0.32616128865384675</v>
      </c>
      <c r="BJ58" s="187">
        <f t="shared" ca="1" si="145"/>
        <v>-0.87271482596153938</v>
      </c>
      <c r="BK58" s="185">
        <f t="shared" ca="1" si="145"/>
        <v>-0.32616128865384675</v>
      </c>
      <c r="BL58" s="185">
        <f t="shared" ca="1" si="145"/>
        <v>-14.261678596346153</v>
      </c>
      <c r="BM58" s="186">
        <f t="shared" si="145"/>
        <v>-10.89954</v>
      </c>
      <c r="BN58" s="187">
        <f t="shared" ca="1" si="145"/>
        <v>-25.487379885000003</v>
      </c>
      <c r="BO58" s="185">
        <f t="shared" ref="BO58:DF58" si="146">BO56+BO47</f>
        <v>-10.89954</v>
      </c>
      <c r="BP58" s="185">
        <f t="shared" si="146"/>
        <v>0</v>
      </c>
      <c r="BQ58" s="186">
        <f t="shared" si="146"/>
        <v>0</v>
      </c>
      <c r="BR58" s="187">
        <f t="shared" si="146"/>
        <v>-10.89954</v>
      </c>
      <c r="BS58" s="185">
        <f t="shared" si="146"/>
        <v>0</v>
      </c>
      <c r="BT58" s="185">
        <f t="shared" si="146"/>
        <v>0</v>
      </c>
      <c r="BU58" s="186">
        <f t="shared" si="146"/>
        <v>0</v>
      </c>
      <c r="BV58" s="187">
        <f t="shared" si="146"/>
        <v>0</v>
      </c>
      <c r="BW58" s="184">
        <f t="shared" ca="1" si="146"/>
        <v>-37.259634710961542</v>
      </c>
      <c r="BX58" s="185">
        <f t="shared" si="146"/>
        <v>0</v>
      </c>
      <c r="BY58" s="185">
        <f t="shared" si="146"/>
        <v>0</v>
      </c>
      <c r="BZ58" s="186">
        <f t="shared" si="146"/>
        <v>0</v>
      </c>
      <c r="CA58" s="187">
        <f t="shared" si="146"/>
        <v>0</v>
      </c>
      <c r="CB58" s="185">
        <f t="shared" si="146"/>
        <v>0</v>
      </c>
      <c r="CC58" s="185">
        <f t="shared" si="146"/>
        <v>0</v>
      </c>
      <c r="CD58" s="186">
        <f t="shared" si="146"/>
        <v>0</v>
      </c>
      <c r="CE58" s="187">
        <f t="shared" si="146"/>
        <v>0</v>
      </c>
      <c r="CF58" s="185">
        <f t="shared" si="146"/>
        <v>0</v>
      </c>
      <c r="CG58" s="185">
        <f t="shared" si="146"/>
        <v>0</v>
      </c>
      <c r="CH58" s="186">
        <f t="shared" si="146"/>
        <v>0</v>
      </c>
      <c r="CI58" s="187">
        <f t="shared" si="146"/>
        <v>0</v>
      </c>
      <c r="CJ58" s="185">
        <f t="shared" si="146"/>
        <v>0</v>
      </c>
      <c r="CK58" s="185">
        <f t="shared" si="146"/>
        <v>0</v>
      </c>
      <c r="CL58" s="186">
        <f t="shared" si="146"/>
        <v>0</v>
      </c>
      <c r="CM58" s="187">
        <f t="shared" si="146"/>
        <v>0</v>
      </c>
      <c r="CN58" s="184">
        <f t="shared" si="146"/>
        <v>0</v>
      </c>
      <c r="CO58" s="185">
        <f t="shared" si="146"/>
        <v>0</v>
      </c>
      <c r="CP58" s="185">
        <f t="shared" si="146"/>
        <v>0</v>
      </c>
      <c r="CQ58" s="186">
        <f t="shared" si="146"/>
        <v>0</v>
      </c>
      <c r="CR58" s="187">
        <f t="shared" si="146"/>
        <v>0</v>
      </c>
      <c r="CS58" s="185">
        <f t="shared" si="146"/>
        <v>0</v>
      </c>
      <c r="CT58" s="185">
        <f t="shared" si="146"/>
        <v>0</v>
      </c>
      <c r="CU58" s="186">
        <f t="shared" si="146"/>
        <v>0</v>
      </c>
      <c r="CV58" s="187">
        <f t="shared" si="146"/>
        <v>0</v>
      </c>
      <c r="CW58" s="185">
        <f t="shared" si="146"/>
        <v>0</v>
      </c>
      <c r="CX58" s="185">
        <f t="shared" si="146"/>
        <v>0</v>
      </c>
      <c r="CY58" s="186">
        <f t="shared" si="146"/>
        <v>0</v>
      </c>
      <c r="CZ58" s="187">
        <f t="shared" si="146"/>
        <v>0</v>
      </c>
      <c r="DA58" s="185">
        <f t="shared" si="146"/>
        <v>0</v>
      </c>
      <c r="DB58" s="185">
        <f t="shared" si="146"/>
        <v>0</v>
      </c>
      <c r="DC58" s="186">
        <f t="shared" si="146"/>
        <v>0</v>
      </c>
      <c r="DD58" s="187">
        <f t="shared" si="146"/>
        <v>0</v>
      </c>
      <c r="DE58" s="184">
        <f t="shared" si="146"/>
        <v>0</v>
      </c>
      <c r="DF58" s="188">
        <f t="shared" ca="1" si="146"/>
        <v>-35.809879355923073</v>
      </c>
      <c r="DG58" s="79">
        <f ca="1">DF58-DD58-CZ58-CV58-CR58-CM58-CI58-CE58-CA58-BV58-BR58-BN58-BJ58-BE58-BA58-AW58-AS58-AN58-AJ58-AF58-AB58-W58-S58-O58-K58-G58-F58-E58-D58-C58</f>
        <v>1.021405182655144E-14</v>
      </c>
    </row>
    <row r="59" spans="1:111" ht="5.95" hidden="1" customHeight="1" outlineLevel="1">
      <c r="A59" s="587"/>
      <c r="B59" s="104"/>
      <c r="C59" s="184"/>
      <c r="D59" s="184"/>
      <c r="E59" s="184"/>
      <c r="F59" s="184"/>
      <c r="G59" s="184"/>
      <c r="H59" s="185"/>
      <c r="I59" s="185"/>
      <c r="J59" s="186"/>
      <c r="K59" s="187"/>
      <c r="L59" s="185"/>
      <c r="M59" s="185"/>
      <c r="N59" s="186"/>
      <c r="O59" s="187"/>
      <c r="P59" s="185"/>
      <c r="Q59" s="185"/>
      <c r="R59" s="186"/>
      <c r="S59" s="187"/>
      <c r="T59" s="185"/>
      <c r="U59" s="185"/>
      <c r="V59" s="186"/>
      <c r="W59" s="187"/>
      <c r="X59" s="184"/>
      <c r="Y59" s="185"/>
      <c r="Z59" s="185"/>
      <c r="AA59" s="186"/>
      <c r="AB59" s="187"/>
      <c r="AC59" s="185"/>
      <c r="AD59" s="185"/>
      <c r="AE59" s="186"/>
      <c r="AF59" s="187"/>
      <c r="AG59" s="185"/>
      <c r="AH59" s="185"/>
      <c r="AI59" s="186"/>
      <c r="AJ59" s="187"/>
      <c r="AK59" s="185"/>
      <c r="AL59" s="185"/>
      <c r="AM59" s="186"/>
      <c r="AN59" s="187"/>
      <c r="AO59" s="184"/>
      <c r="AP59" s="185"/>
      <c r="AQ59" s="185"/>
      <c r="AR59" s="186"/>
      <c r="AS59" s="187"/>
      <c r="AT59" s="185"/>
      <c r="AU59" s="185"/>
      <c r="AV59" s="186"/>
      <c r="AW59" s="187"/>
      <c r="AX59" s="185"/>
      <c r="AY59" s="185"/>
      <c r="AZ59" s="186"/>
      <c r="BA59" s="187"/>
      <c r="BB59" s="185"/>
      <c r="BC59" s="185"/>
      <c r="BD59" s="186"/>
      <c r="BE59" s="187"/>
      <c r="BF59" s="184"/>
      <c r="BG59" s="185"/>
      <c r="BH59" s="185"/>
      <c r="BI59" s="186"/>
      <c r="BJ59" s="187"/>
      <c r="BK59" s="185"/>
      <c r="BL59" s="185"/>
      <c r="BM59" s="186"/>
      <c r="BN59" s="187"/>
      <c r="BO59" s="185"/>
      <c r="BP59" s="185"/>
      <c r="BQ59" s="186"/>
      <c r="BR59" s="187"/>
      <c r="BS59" s="185"/>
      <c r="BT59" s="185"/>
      <c r="BU59" s="186"/>
      <c r="BV59" s="187"/>
      <c r="BW59" s="184"/>
      <c r="BX59" s="185"/>
      <c r="BY59" s="185"/>
      <c r="BZ59" s="186"/>
      <c r="CA59" s="187"/>
      <c r="CB59" s="185"/>
      <c r="CC59" s="185"/>
      <c r="CD59" s="186"/>
      <c r="CE59" s="187"/>
      <c r="CF59" s="185"/>
      <c r="CG59" s="185"/>
      <c r="CH59" s="186"/>
      <c r="CI59" s="187"/>
      <c r="CJ59" s="185"/>
      <c r="CK59" s="185"/>
      <c r="CL59" s="186"/>
      <c r="CM59" s="187"/>
      <c r="CN59" s="184"/>
      <c r="CO59" s="185"/>
      <c r="CP59" s="185"/>
      <c r="CQ59" s="186"/>
      <c r="CR59" s="187"/>
      <c r="CS59" s="185"/>
      <c r="CT59" s="185"/>
      <c r="CU59" s="186"/>
      <c r="CV59" s="187"/>
      <c r="CW59" s="185"/>
      <c r="CX59" s="185"/>
      <c r="CY59" s="186"/>
      <c r="CZ59" s="187"/>
      <c r="DA59" s="185"/>
      <c r="DB59" s="185"/>
      <c r="DC59" s="186"/>
      <c r="DD59" s="187"/>
      <c r="DE59" s="184"/>
      <c r="DF59" s="188"/>
    </row>
    <row r="60" spans="1:111" collapsed="1">
      <c r="A60" s="587"/>
      <c r="B60" s="105" t="s">
        <v>107</v>
      </c>
      <c r="C60" s="184">
        <f t="shared" ref="C60:BN60" si="147">C45-C58</f>
        <v>0</v>
      </c>
      <c r="D60" s="184">
        <f t="shared" si="147"/>
        <v>0</v>
      </c>
      <c r="E60" s="184">
        <f t="shared" si="147"/>
        <v>0</v>
      </c>
      <c r="F60" s="184">
        <f t="shared" si="147"/>
        <v>0</v>
      </c>
      <c r="G60" s="184">
        <f t="shared" si="147"/>
        <v>0</v>
      </c>
      <c r="H60" s="185">
        <f t="shared" si="147"/>
        <v>0</v>
      </c>
      <c r="I60" s="185">
        <f t="shared" si="147"/>
        <v>0</v>
      </c>
      <c r="J60" s="186">
        <f t="shared" si="147"/>
        <v>0</v>
      </c>
      <c r="K60" s="187">
        <f t="shared" si="147"/>
        <v>0</v>
      </c>
      <c r="L60" s="185">
        <f t="shared" si="147"/>
        <v>0</v>
      </c>
      <c r="M60" s="185">
        <f t="shared" si="147"/>
        <v>0</v>
      </c>
      <c r="N60" s="186">
        <f t="shared" si="147"/>
        <v>0</v>
      </c>
      <c r="O60" s="187">
        <f t="shared" si="147"/>
        <v>0</v>
      </c>
      <c r="P60" s="185">
        <f t="shared" si="147"/>
        <v>0</v>
      </c>
      <c r="Q60" s="185">
        <f t="shared" si="147"/>
        <v>0</v>
      </c>
      <c r="R60" s="186">
        <f t="shared" si="147"/>
        <v>0</v>
      </c>
      <c r="S60" s="187">
        <f t="shared" si="147"/>
        <v>0</v>
      </c>
      <c r="T60" s="185">
        <f t="shared" si="147"/>
        <v>0</v>
      </c>
      <c r="U60" s="185">
        <f t="shared" si="147"/>
        <v>0</v>
      </c>
      <c r="V60" s="186">
        <f t="shared" si="147"/>
        <v>0</v>
      </c>
      <c r="W60" s="187">
        <f t="shared" si="147"/>
        <v>0</v>
      </c>
      <c r="X60" s="184">
        <f t="shared" si="147"/>
        <v>0</v>
      </c>
      <c r="Y60" s="185">
        <f t="shared" si="147"/>
        <v>0</v>
      </c>
      <c r="Z60" s="185">
        <f t="shared" si="147"/>
        <v>0</v>
      </c>
      <c r="AA60" s="186">
        <f t="shared" si="147"/>
        <v>0</v>
      </c>
      <c r="AB60" s="187">
        <f t="shared" si="147"/>
        <v>0</v>
      </c>
      <c r="AC60" s="185">
        <f t="shared" si="147"/>
        <v>0</v>
      </c>
      <c r="AD60" s="185">
        <f t="shared" si="147"/>
        <v>0</v>
      </c>
      <c r="AE60" s="186">
        <f t="shared" si="147"/>
        <v>0</v>
      </c>
      <c r="AF60" s="187">
        <f t="shared" si="147"/>
        <v>0</v>
      </c>
      <c r="AG60" s="185">
        <f t="shared" si="147"/>
        <v>0</v>
      </c>
      <c r="AH60" s="185">
        <f t="shared" si="147"/>
        <v>0</v>
      </c>
      <c r="AI60" s="186">
        <f t="shared" si="147"/>
        <v>0</v>
      </c>
      <c r="AJ60" s="187">
        <f t="shared" si="147"/>
        <v>0</v>
      </c>
      <c r="AK60" s="185">
        <f t="shared" si="147"/>
        <v>0</v>
      </c>
      <c r="AL60" s="185">
        <f t="shared" si="147"/>
        <v>0</v>
      </c>
      <c r="AM60" s="186">
        <f t="shared" si="147"/>
        <v>0</v>
      </c>
      <c r="AN60" s="187">
        <f t="shared" si="147"/>
        <v>0</v>
      </c>
      <c r="AO60" s="184">
        <f t="shared" si="147"/>
        <v>0</v>
      </c>
      <c r="AP60" s="185">
        <f t="shared" si="147"/>
        <v>0</v>
      </c>
      <c r="AQ60" s="185">
        <f t="shared" si="147"/>
        <v>0</v>
      </c>
      <c r="AR60" s="186">
        <f t="shared" si="147"/>
        <v>0</v>
      </c>
      <c r="AS60" s="187">
        <f t="shared" si="147"/>
        <v>0</v>
      </c>
      <c r="AT60" s="185">
        <f t="shared" si="147"/>
        <v>0</v>
      </c>
      <c r="AU60" s="185">
        <f t="shared" si="147"/>
        <v>0</v>
      </c>
      <c r="AV60" s="186">
        <f t="shared" si="147"/>
        <v>0</v>
      </c>
      <c r="AW60" s="187">
        <f t="shared" si="147"/>
        <v>0</v>
      </c>
      <c r="AX60" s="185">
        <f t="shared" si="147"/>
        <v>0</v>
      </c>
      <c r="AY60" s="185">
        <f t="shared" si="147"/>
        <v>0</v>
      </c>
      <c r="AZ60" s="186">
        <f t="shared" si="147"/>
        <v>0</v>
      </c>
      <c r="BA60" s="187">
        <f t="shared" si="147"/>
        <v>0</v>
      </c>
      <c r="BB60" s="185">
        <f t="shared" si="147"/>
        <v>-2.7374399999999999</v>
      </c>
      <c r="BC60" s="185">
        <f t="shared" ca="1" si="147"/>
        <v>-1.9035321236923104</v>
      </c>
      <c r="BD60" s="186">
        <f t="shared" ca="1" si="147"/>
        <v>-2.4767832313461566</v>
      </c>
      <c r="BE60" s="187">
        <f t="shared" ca="1" si="147"/>
        <v>-7.1177553550384669</v>
      </c>
      <c r="BF60" s="184">
        <f t="shared" ca="1" si="147"/>
        <v>-7.1177553550384669</v>
      </c>
      <c r="BG60" s="185">
        <f t="shared" ca="1" si="147"/>
        <v>-2.4767832313461566</v>
      </c>
      <c r="BH60" s="185">
        <f t="shared" ca="1" si="147"/>
        <v>3.0233367686538464</v>
      </c>
      <c r="BI60" s="186">
        <f t="shared" ca="1" si="147"/>
        <v>3.1601612886538462</v>
      </c>
      <c r="BJ60" s="187">
        <f t="shared" ca="1" si="147"/>
        <v>3.7067148259615283</v>
      </c>
      <c r="BK60" s="185">
        <f t="shared" ca="1" si="147"/>
        <v>3.1601612886538462</v>
      </c>
      <c r="BL60" s="185">
        <f t="shared" ca="1" si="147"/>
        <v>-4.6369614036538476</v>
      </c>
      <c r="BM60" s="186">
        <f t="shared" si="147"/>
        <v>-2.9372599999999984</v>
      </c>
      <c r="BN60" s="187">
        <f t="shared" ca="1" si="147"/>
        <v>-4.4140601149999945</v>
      </c>
      <c r="BO60" s="185">
        <f t="shared" ref="BO60:DF60" si="148">BO45-BO58</f>
        <v>-2.9372599999999984</v>
      </c>
      <c r="BP60" s="185">
        <f t="shared" si="148"/>
        <v>0</v>
      </c>
      <c r="BQ60" s="186">
        <f t="shared" si="148"/>
        <v>0</v>
      </c>
      <c r="BR60" s="187">
        <f t="shared" si="148"/>
        <v>-2.9372599999999984</v>
      </c>
      <c r="BS60" s="185">
        <f t="shared" si="148"/>
        <v>0</v>
      </c>
      <c r="BT60" s="185">
        <f t="shared" si="148"/>
        <v>0</v>
      </c>
      <c r="BU60" s="186">
        <f t="shared" si="148"/>
        <v>0</v>
      </c>
      <c r="BV60" s="187">
        <f t="shared" si="148"/>
        <v>0</v>
      </c>
      <c r="BW60" s="184">
        <f t="shared" ca="1" si="148"/>
        <v>-3.6446052890384593</v>
      </c>
      <c r="BX60" s="185">
        <f t="shared" si="148"/>
        <v>0</v>
      </c>
      <c r="BY60" s="185">
        <f t="shared" si="148"/>
        <v>0</v>
      </c>
      <c r="BZ60" s="186">
        <f t="shared" si="148"/>
        <v>0</v>
      </c>
      <c r="CA60" s="187">
        <f t="shared" si="148"/>
        <v>0</v>
      </c>
      <c r="CB60" s="185">
        <f t="shared" si="148"/>
        <v>0</v>
      </c>
      <c r="CC60" s="185">
        <f t="shared" si="148"/>
        <v>0</v>
      </c>
      <c r="CD60" s="186">
        <f t="shared" si="148"/>
        <v>0</v>
      </c>
      <c r="CE60" s="187">
        <f t="shared" si="148"/>
        <v>0</v>
      </c>
      <c r="CF60" s="185">
        <f t="shared" si="148"/>
        <v>0</v>
      </c>
      <c r="CG60" s="185">
        <f t="shared" si="148"/>
        <v>0</v>
      </c>
      <c r="CH60" s="186">
        <f t="shared" si="148"/>
        <v>0</v>
      </c>
      <c r="CI60" s="187">
        <f t="shared" si="148"/>
        <v>0</v>
      </c>
      <c r="CJ60" s="185">
        <f t="shared" si="148"/>
        <v>0</v>
      </c>
      <c r="CK60" s="185">
        <f t="shared" si="148"/>
        <v>0</v>
      </c>
      <c r="CL60" s="186">
        <f t="shared" si="148"/>
        <v>0</v>
      </c>
      <c r="CM60" s="187">
        <f t="shared" si="148"/>
        <v>0</v>
      </c>
      <c r="CN60" s="184">
        <f t="shared" si="148"/>
        <v>0</v>
      </c>
      <c r="CO60" s="185">
        <f t="shared" si="148"/>
        <v>0</v>
      </c>
      <c r="CP60" s="185">
        <f t="shared" si="148"/>
        <v>0</v>
      </c>
      <c r="CQ60" s="186">
        <f t="shared" si="148"/>
        <v>0</v>
      </c>
      <c r="CR60" s="187">
        <f t="shared" si="148"/>
        <v>0</v>
      </c>
      <c r="CS60" s="185">
        <f t="shared" si="148"/>
        <v>0</v>
      </c>
      <c r="CT60" s="185">
        <f t="shared" si="148"/>
        <v>0</v>
      </c>
      <c r="CU60" s="186">
        <f t="shared" si="148"/>
        <v>0</v>
      </c>
      <c r="CV60" s="187">
        <f t="shared" si="148"/>
        <v>0</v>
      </c>
      <c r="CW60" s="185">
        <f t="shared" si="148"/>
        <v>0</v>
      </c>
      <c r="CX60" s="185">
        <f t="shared" si="148"/>
        <v>0</v>
      </c>
      <c r="CY60" s="186">
        <f t="shared" si="148"/>
        <v>0</v>
      </c>
      <c r="CZ60" s="187">
        <f t="shared" si="148"/>
        <v>0</v>
      </c>
      <c r="DA60" s="185">
        <f t="shared" si="148"/>
        <v>0</v>
      </c>
      <c r="DB60" s="185">
        <f t="shared" si="148"/>
        <v>0</v>
      </c>
      <c r="DC60" s="186">
        <f t="shared" si="148"/>
        <v>0</v>
      </c>
      <c r="DD60" s="187">
        <f t="shared" si="148"/>
        <v>0</v>
      </c>
      <c r="DE60" s="184">
        <f t="shared" si="148"/>
        <v>0</v>
      </c>
      <c r="DF60" s="188">
        <f t="shared" ca="1" si="148"/>
        <v>-10.762360644076921</v>
      </c>
      <c r="DG60" s="79">
        <f ca="1">DF60-DD60-CZ60-CV60-CR60-CM60-CI60-CE60-CA60-BV60-BR60-BN60-BJ60-BE60-BA60-AW60-AS60-AN60-AJ60-AF60-AB60-W60-S60-O60-K60-G60-F60-E60-D60-C60</f>
        <v>1.0658141036401503E-14</v>
      </c>
    </row>
    <row r="61" spans="1:111">
      <c r="A61" s="587"/>
      <c r="B61" s="105" t="s">
        <v>108</v>
      </c>
      <c r="C61" s="106">
        <f t="shared" ref="C61:BN61" si="149">ROUND(((C27-C44)*100),0)</f>
        <v>0</v>
      </c>
      <c r="D61" s="106">
        <f t="shared" si="149"/>
        <v>0</v>
      </c>
      <c r="E61" s="106">
        <f t="shared" si="149"/>
        <v>0</v>
      </c>
      <c r="F61" s="106">
        <f t="shared" si="149"/>
        <v>0</v>
      </c>
      <c r="G61" s="106">
        <f t="shared" si="149"/>
        <v>0</v>
      </c>
      <c r="H61" s="107">
        <f t="shared" si="149"/>
        <v>0</v>
      </c>
      <c r="I61" s="107">
        <f t="shared" si="149"/>
        <v>0</v>
      </c>
      <c r="J61" s="108">
        <f t="shared" si="149"/>
        <v>0</v>
      </c>
      <c r="K61" s="109">
        <f t="shared" si="149"/>
        <v>0</v>
      </c>
      <c r="L61" s="107">
        <f t="shared" si="149"/>
        <v>0</v>
      </c>
      <c r="M61" s="107">
        <f t="shared" si="149"/>
        <v>0</v>
      </c>
      <c r="N61" s="108">
        <f t="shared" si="149"/>
        <v>0</v>
      </c>
      <c r="O61" s="109">
        <f t="shared" si="149"/>
        <v>0</v>
      </c>
      <c r="P61" s="107">
        <f t="shared" si="149"/>
        <v>0</v>
      </c>
      <c r="Q61" s="107">
        <f t="shared" si="149"/>
        <v>0</v>
      </c>
      <c r="R61" s="108">
        <f t="shared" si="149"/>
        <v>0</v>
      </c>
      <c r="S61" s="109">
        <f t="shared" si="149"/>
        <v>0</v>
      </c>
      <c r="T61" s="107">
        <f t="shared" si="149"/>
        <v>0</v>
      </c>
      <c r="U61" s="107">
        <f t="shared" si="149"/>
        <v>0</v>
      </c>
      <c r="V61" s="108">
        <f t="shared" si="149"/>
        <v>0</v>
      </c>
      <c r="W61" s="109">
        <f t="shared" si="149"/>
        <v>0</v>
      </c>
      <c r="X61" s="106">
        <f t="shared" si="149"/>
        <v>0</v>
      </c>
      <c r="Y61" s="107">
        <f t="shared" si="149"/>
        <v>0</v>
      </c>
      <c r="Z61" s="107">
        <f t="shared" si="149"/>
        <v>0</v>
      </c>
      <c r="AA61" s="108">
        <f t="shared" si="149"/>
        <v>0</v>
      </c>
      <c r="AB61" s="109">
        <f t="shared" si="149"/>
        <v>0</v>
      </c>
      <c r="AC61" s="107">
        <f t="shared" si="149"/>
        <v>0</v>
      </c>
      <c r="AD61" s="107">
        <f t="shared" si="149"/>
        <v>0</v>
      </c>
      <c r="AE61" s="108">
        <f t="shared" si="149"/>
        <v>0</v>
      </c>
      <c r="AF61" s="109">
        <f t="shared" si="149"/>
        <v>0</v>
      </c>
      <c r="AG61" s="107">
        <f t="shared" si="149"/>
        <v>0</v>
      </c>
      <c r="AH61" s="107">
        <f t="shared" si="149"/>
        <v>0</v>
      </c>
      <c r="AI61" s="108">
        <f t="shared" si="149"/>
        <v>0</v>
      </c>
      <c r="AJ61" s="109">
        <f t="shared" si="149"/>
        <v>0</v>
      </c>
      <c r="AK61" s="107">
        <f t="shared" si="149"/>
        <v>0</v>
      </c>
      <c r="AL61" s="107">
        <f t="shared" si="149"/>
        <v>0</v>
      </c>
      <c r="AM61" s="108">
        <f t="shared" si="149"/>
        <v>0</v>
      </c>
      <c r="AN61" s="109">
        <f t="shared" si="149"/>
        <v>0</v>
      </c>
      <c r="AO61" s="106">
        <f t="shared" si="149"/>
        <v>0</v>
      </c>
      <c r="AP61" s="107">
        <f t="shared" si="149"/>
        <v>0</v>
      </c>
      <c r="AQ61" s="107">
        <f t="shared" si="149"/>
        <v>0</v>
      </c>
      <c r="AR61" s="108">
        <f t="shared" si="149"/>
        <v>0</v>
      </c>
      <c r="AS61" s="109">
        <f t="shared" si="149"/>
        <v>0</v>
      </c>
      <c r="AT61" s="107">
        <f t="shared" si="149"/>
        <v>0</v>
      </c>
      <c r="AU61" s="107">
        <f t="shared" si="149"/>
        <v>0</v>
      </c>
      <c r="AV61" s="108">
        <f t="shared" si="149"/>
        <v>0</v>
      </c>
      <c r="AW61" s="109">
        <f t="shared" si="149"/>
        <v>0</v>
      </c>
      <c r="AX61" s="107">
        <f t="shared" si="149"/>
        <v>0</v>
      </c>
      <c r="AY61" s="107">
        <f t="shared" si="149"/>
        <v>0</v>
      </c>
      <c r="AZ61" s="108">
        <f t="shared" si="149"/>
        <v>0</v>
      </c>
      <c r="BA61" s="109">
        <f t="shared" si="149"/>
        <v>0</v>
      </c>
      <c r="BB61" s="107">
        <f t="shared" si="149"/>
        <v>0</v>
      </c>
      <c r="BC61" s="107">
        <f t="shared" ca="1" si="149"/>
        <v>-5</v>
      </c>
      <c r="BD61" s="108">
        <f t="shared" ca="1" si="149"/>
        <v>-7</v>
      </c>
      <c r="BE61" s="109">
        <f t="shared" ca="1" si="149"/>
        <v>-12</v>
      </c>
      <c r="BF61" s="106">
        <f t="shared" ca="1" si="149"/>
        <v>-12</v>
      </c>
      <c r="BG61" s="107">
        <f t="shared" ca="1" si="149"/>
        <v>-7</v>
      </c>
      <c r="BH61" s="107">
        <f t="shared" ca="1" si="149"/>
        <v>10</v>
      </c>
      <c r="BI61" s="108">
        <f t="shared" ca="1" si="149"/>
        <v>10</v>
      </c>
      <c r="BJ61" s="109">
        <f t="shared" ca="1" si="149"/>
        <v>4</v>
      </c>
      <c r="BK61" s="107">
        <f t="shared" ca="1" si="149"/>
        <v>10</v>
      </c>
      <c r="BL61" s="107">
        <f t="shared" si="149"/>
        <v>-22</v>
      </c>
      <c r="BM61" s="108">
        <f t="shared" si="149"/>
        <v>-21</v>
      </c>
      <c r="BN61" s="109">
        <f t="shared" ca="1" si="149"/>
        <v>9</v>
      </c>
      <c r="BO61" s="107">
        <f t="shared" ref="BO61:DF61" si="150">ROUND(((BO27-BO44)*100),0)</f>
        <v>-21</v>
      </c>
      <c r="BP61" s="107">
        <f t="shared" si="150"/>
        <v>0</v>
      </c>
      <c r="BQ61" s="108">
        <f t="shared" si="150"/>
        <v>0</v>
      </c>
      <c r="BR61" s="109">
        <f t="shared" si="150"/>
        <v>-21</v>
      </c>
      <c r="BS61" s="107">
        <f t="shared" si="150"/>
        <v>0</v>
      </c>
      <c r="BT61" s="107">
        <f t="shared" si="150"/>
        <v>0</v>
      </c>
      <c r="BU61" s="108">
        <f t="shared" si="150"/>
        <v>0</v>
      </c>
      <c r="BV61" s="109">
        <f t="shared" si="150"/>
        <v>0</v>
      </c>
      <c r="BW61" s="106">
        <f t="shared" ca="1" si="150"/>
        <v>5</v>
      </c>
      <c r="BX61" s="107">
        <f t="shared" si="150"/>
        <v>0</v>
      </c>
      <c r="BY61" s="107">
        <f t="shared" si="150"/>
        <v>0</v>
      </c>
      <c r="BZ61" s="108">
        <f t="shared" si="150"/>
        <v>0</v>
      </c>
      <c r="CA61" s="109">
        <f t="shared" si="150"/>
        <v>0</v>
      </c>
      <c r="CB61" s="107">
        <f t="shared" si="150"/>
        <v>0</v>
      </c>
      <c r="CC61" s="107">
        <f t="shared" si="150"/>
        <v>0</v>
      </c>
      <c r="CD61" s="108">
        <f t="shared" si="150"/>
        <v>0</v>
      </c>
      <c r="CE61" s="109">
        <f t="shared" si="150"/>
        <v>0</v>
      </c>
      <c r="CF61" s="107">
        <f t="shared" si="150"/>
        <v>0</v>
      </c>
      <c r="CG61" s="107">
        <f t="shared" si="150"/>
        <v>0</v>
      </c>
      <c r="CH61" s="108">
        <f t="shared" si="150"/>
        <v>0</v>
      </c>
      <c r="CI61" s="109">
        <f t="shared" si="150"/>
        <v>0</v>
      </c>
      <c r="CJ61" s="107">
        <f t="shared" si="150"/>
        <v>0</v>
      </c>
      <c r="CK61" s="107">
        <f t="shared" si="150"/>
        <v>0</v>
      </c>
      <c r="CL61" s="108">
        <f t="shared" si="150"/>
        <v>0</v>
      </c>
      <c r="CM61" s="109">
        <f t="shared" si="150"/>
        <v>0</v>
      </c>
      <c r="CN61" s="106">
        <f t="shared" si="150"/>
        <v>0</v>
      </c>
      <c r="CO61" s="107">
        <f t="shared" si="150"/>
        <v>0</v>
      </c>
      <c r="CP61" s="107">
        <f t="shared" si="150"/>
        <v>0</v>
      </c>
      <c r="CQ61" s="108">
        <f t="shared" si="150"/>
        <v>0</v>
      </c>
      <c r="CR61" s="109">
        <f t="shared" si="150"/>
        <v>0</v>
      </c>
      <c r="CS61" s="107">
        <f t="shared" si="150"/>
        <v>0</v>
      </c>
      <c r="CT61" s="107">
        <f t="shared" si="150"/>
        <v>0</v>
      </c>
      <c r="CU61" s="108">
        <f t="shared" si="150"/>
        <v>0</v>
      </c>
      <c r="CV61" s="109">
        <f t="shared" si="150"/>
        <v>0</v>
      </c>
      <c r="CW61" s="107">
        <f t="shared" si="150"/>
        <v>0</v>
      </c>
      <c r="CX61" s="107">
        <f t="shared" si="150"/>
        <v>0</v>
      </c>
      <c r="CY61" s="108">
        <f t="shared" si="150"/>
        <v>0</v>
      </c>
      <c r="CZ61" s="109">
        <f t="shared" si="150"/>
        <v>0</v>
      </c>
      <c r="DA61" s="107">
        <f t="shared" si="150"/>
        <v>0</v>
      </c>
      <c r="DB61" s="107">
        <f t="shared" si="150"/>
        <v>0</v>
      </c>
      <c r="DC61" s="108">
        <f t="shared" si="150"/>
        <v>0</v>
      </c>
      <c r="DD61" s="109">
        <f t="shared" si="150"/>
        <v>0</v>
      </c>
      <c r="DE61" s="106">
        <f t="shared" si="150"/>
        <v>0</v>
      </c>
      <c r="DF61" s="110">
        <f t="shared" ca="1" si="150"/>
        <v>0</v>
      </c>
    </row>
    <row r="62" spans="1:111" s="117" customFormat="1" hidden="1" outlineLevel="1">
      <c r="A62" s="587"/>
      <c r="B62" s="111" t="s">
        <v>111</v>
      </c>
      <c r="C62" s="112">
        <f t="shared" ref="C62:BN62" si="151">IF((C45=0),0,(C45/C28))</f>
        <v>0</v>
      </c>
      <c r="D62" s="112">
        <f t="shared" si="151"/>
        <v>0</v>
      </c>
      <c r="E62" s="112">
        <f t="shared" si="151"/>
        <v>0</v>
      </c>
      <c r="F62" s="112">
        <f t="shared" si="151"/>
        <v>0</v>
      </c>
      <c r="G62" s="112">
        <f t="shared" si="151"/>
        <v>0</v>
      </c>
      <c r="H62" s="113">
        <f t="shared" si="151"/>
        <v>0</v>
      </c>
      <c r="I62" s="113">
        <f t="shared" si="151"/>
        <v>0</v>
      </c>
      <c r="J62" s="114">
        <f t="shared" si="151"/>
        <v>0</v>
      </c>
      <c r="K62" s="115">
        <f t="shared" si="151"/>
        <v>0</v>
      </c>
      <c r="L62" s="113">
        <f t="shared" si="151"/>
        <v>0</v>
      </c>
      <c r="M62" s="113">
        <f t="shared" si="151"/>
        <v>0</v>
      </c>
      <c r="N62" s="114">
        <f t="shared" si="151"/>
        <v>0</v>
      </c>
      <c r="O62" s="115">
        <f t="shared" si="151"/>
        <v>0</v>
      </c>
      <c r="P62" s="113">
        <f t="shared" si="151"/>
        <v>0</v>
      </c>
      <c r="Q62" s="113">
        <f t="shared" si="151"/>
        <v>0</v>
      </c>
      <c r="R62" s="114">
        <f t="shared" si="151"/>
        <v>0</v>
      </c>
      <c r="S62" s="115">
        <f t="shared" si="151"/>
        <v>0</v>
      </c>
      <c r="T62" s="113">
        <f t="shared" si="151"/>
        <v>0</v>
      </c>
      <c r="U62" s="113">
        <f t="shared" si="151"/>
        <v>0</v>
      </c>
      <c r="V62" s="114">
        <f t="shared" si="151"/>
        <v>0</v>
      </c>
      <c r="W62" s="115">
        <f t="shared" si="151"/>
        <v>0</v>
      </c>
      <c r="X62" s="112">
        <f t="shared" si="151"/>
        <v>0</v>
      </c>
      <c r="Y62" s="113">
        <f t="shared" si="151"/>
        <v>0</v>
      </c>
      <c r="Z62" s="113">
        <f t="shared" si="151"/>
        <v>0</v>
      </c>
      <c r="AA62" s="114">
        <f t="shared" si="151"/>
        <v>0</v>
      </c>
      <c r="AB62" s="115">
        <f t="shared" si="151"/>
        <v>0</v>
      </c>
      <c r="AC62" s="113">
        <f t="shared" si="151"/>
        <v>0</v>
      </c>
      <c r="AD62" s="113">
        <f t="shared" si="151"/>
        <v>0</v>
      </c>
      <c r="AE62" s="114">
        <f t="shared" si="151"/>
        <v>0</v>
      </c>
      <c r="AF62" s="115">
        <f t="shared" si="151"/>
        <v>0</v>
      </c>
      <c r="AG62" s="113">
        <f t="shared" si="151"/>
        <v>0</v>
      </c>
      <c r="AH62" s="113">
        <f t="shared" si="151"/>
        <v>0</v>
      </c>
      <c r="AI62" s="114">
        <f t="shared" si="151"/>
        <v>0</v>
      </c>
      <c r="AJ62" s="115">
        <f t="shared" si="151"/>
        <v>0</v>
      </c>
      <c r="AK62" s="113">
        <f t="shared" si="151"/>
        <v>0</v>
      </c>
      <c r="AL62" s="113">
        <f t="shared" si="151"/>
        <v>0</v>
      </c>
      <c r="AM62" s="114">
        <f t="shared" si="151"/>
        <v>0</v>
      </c>
      <c r="AN62" s="115">
        <f t="shared" si="151"/>
        <v>0</v>
      </c>
      <c r="AO62" s="112">
        <f t="shared" si="151"/>
        <v>0</v>
      </c>
      <c r="AP62" s="113">
        <f t="shared" si="151"/>
        <v>0</v>
      </c>
      <c r="AQ62" s="113">
        <f t="shared" si="151"/>
        <v>0</v>
      </c>
      <c r="AR62" s="114">
        <f t="shared" si="151"/>
        <v>0</v>
      </c>
      <c r="AS62" s="115">
        <f t="shared" si="151"/>
        <v>0</v>
      </c>
      <c r="AT62" s="113">
        <f t="shared" si="151"/>
        <v>0</v>
      </c>
      <c r="AU62" s="113">
        <f t="shared" si="151"/>
        <v>0</v>
      </c>
      <c r="AV62" s="114">
        <f t="shared" si="151"/>
        <v>0</v>
      </c>
      <c r="AW62" s="115">
        <f t="shared" si="151"/>
        <v>0</v>
      </c>
      <c r="AX62" s="113">
        <f t="shared" si="151"/>
        <v>0</v>
      </c>
      <c r="AY62" s="113">
        <f t="shared" si="151"/>
        <v>0</v>
      </c>
      <c r="AZ62" s="114">
        <f t="shared" si="151"/>
        <v>0</v>
      </c>
      <c r="BA62" s="115">
        <f t="shared" si="151"/>
        <v>0</v>
      </c>
      <c r="BB62" s="113">
        <f t="shared" si="151"/>
        <v>0</v>
      </c>
      <c r="BC62" s="113">
        <f t="shared" si="151"/>
        <v>-0.10323473699548313</v>
      </c>
      <c r="BD62" s="114">
        <f t="shared" si="151"/>
        <v>-0.10323473699548313</v>
      </c>
      <c r="BE62" s="115">
        <f t="shared" si="151"/>
        <v>-0.10323473699548313</v>
      </c>
      <c r="BF62" s="112">
        <f t="shared" si="151"/>
        <v>-0.10323473699548313</v>
      </c>
      <c r="BG62" s="113">
        <f t="shared" si="151"/>
        <v>-0.10323473699548313</v>
      </c>
      <c r="BH62" s="113">
        <f t="shared" si="151"/>
        <v>0.13009548292324641</v>
      </c>
      <c r="BI62" s="114">
        <f t="shared" si="151"/>
        <v>0.13009548292324641</v>
      </c>
      <c r="BJ62" s="115">
        <f t="shared" si="151"/>
        <v>3.9904252323289056E-2</v>
      </c>
      <c r="BK62" s="113">
        <f t="shared" si="151"/>
        <v>0.13009548292324641</v>
      </c>
      <c r="BL62" s="113">
        <f t="shared" si="151"/>
        <v>-1</v>
      </c>
      <c r="BM62" s="114">
        <f t="shared" si="151"/>
        <v>-1</v>
      </c>
      <c r="BN62" s="115">
        <f t="shared" si="151"/>
        <v>-0.5484546429677194</v>
      </c>
      <c r="BO62" s="113">
        <f t="shared" ref="BO62:DF62" si="152">IF((BO45=0),0,(BO45/BO28))</f>
        <v>-1</v>
      </c>
      <c r="BP62" s="113">
        <f t="shared" si="152"/>
        <v>0</v>
      </c>
      <c r="BQ62" s="114">
        <f t="shared" si="152"/>
        <v>0</v>
      </c>
      <c r="BR62" s="115">
        <f t="shared" si="152"/>
        <v>-1</v>
      </c>
      <c r="BS62" s="113">
        <f t="shared" si="152"/>
        <v>0</v>
      </c>
      <c r="BT62" s="113">
        <f t="shared" si="152"/>
        <v>0</v>
      </c>
      <c r="BU62" s="114">
        <f t="shared" si="152"/>
        <v>0</v>
      </c>
      <c r="BV62" s="115">
        <f t="shared" si="152"/>
        <v>0</v>
      </c>
      <c r="BW62" s="112">
        <f t="shared" si="152"/>
        <v>-0.29348072526565505</v>
      </c>
      <c r="BX62" s="113">
        <f t="shared" si="152"/>
        <v>0</v>
      </c>
      <c r="BY62" s="113">
        <f t="shared" si="152"/>
        <v>0</v>
      </c>
      <c r="BZ62" s="114">
        <f t="shared" si="152"/>
        <v>0</v>
      </c>
      <c r="CA62" s="115">
        <f t="shared" si="152"/>
        <v>0</v>
      </c>
      <c r="CB62" s="113">
        <f t="shared" si="152"/>
        <v>0</v>
      </c>
      <c r="CC62" s="113">
        <f t="shared" si="152"/>
        <v>0</v>
      </c>
      <c r="CD62" s="114">
        <f t="shared" si="152"/>
        <v>0</v>
      </c>
      <c r="CE62" s="115">
        <f t="shared" si="152"/>
        <v>0</v>
      </c>
      <c r="CF62" s="113">
        <f t="shared" si="152"/>
        <v>0</v>
      </c>
      <c r="CG62" s="113">
        <f t="shared" si="152"/>
        <v>0</v>
      </c>
      <c r="CH62" s="114">
        <f t="shared" si="152"/>
        <v>0</v>
      </c>
      <c r="CI62" s="115">
        <f t="shared" si="152"/>
        <v>0</v>
      </c>
      <c r="CJ62" s="113">
        <f t="shared" si="152"/>
        <v>0</v>
      </c>
      <c r="CK62" s="113">
        <f t="shared" si="152"/>
        <v>0</v>
      </c>
      <c r="CL62" s="114">
        <f t="shared" si="152"/>
        <v>0</v>
      </c>
      <c r="CM62" s="115">
        <f t="shared" si="152"/>
        <v>0</v>
      </c>
      <c r="CN62" s="112">
        <f t="shared" si="152"/>
        <v>0</v>
      </c>
      <c r="CO62" s="113">
        <f t="shared" si="152"/>
        <v>0</v>
      </c>
      <c r="CP62" s="113">
        <f t="shared" si="152"/>
        <v>0</v>
      </c>
      <c r="CQ62" s="114">
        <f t="shared" si="152"/>
        <v>0</v>
      </c>
      <c r="CR62" s="115">
        <f t="shared" si="152"/>
        <v>0</v>
      </c>
      <c r="CS62" s="113">
        <f t="shared" si="152"/>
        <v>0</v>
      </c>
      <c r="CT62" s="113">
        <f t="shared" si="152"/>
        <v>0</v>
      </c>
      <c r="CU62" s="114">
        <f t="shared" si="152"/>
        <v>0</v>
      </c>
      <c r="CV62" s="115">
        <f t="shared" si="152"/>
        <v>0</v>
      </c>
      <c r="CW62" s="113">
        <f t="shared" si="152"/>
        <v>0</v>
      </c>
      <c r="CX62" s="113">
        <f t="shared" si="152"/>
        <v>0</v>
      </c>
      <c r="CY62" s="114">
        <f t="shared" si="152"/>
        <v>0</v>
      </c>
      <c r="CZ62" s="115">
        <f t="shared" si="152"/>
        <v>0</v>
      </c>
      <c r="DA62" s="113">
        <f t="shared" si="152"/>
        <v>0</v>
      </c>
      <c r="DB62" s="113">
        <f t="shared" si="152"/>
        <v>0</v>
      </c>
      <c r="DC62" s="114">
        <f t="shared" si="152"/>
        <v>0</v>
      </c>
      <c r="DD62" s="115">
        <f t="shared" si="152"/>
        <v>0</v>
      </c>
      <c r="DE62" s="112">
        <f t="shared" si="152"/>
        <v>0</v>
      </c>
      <c r="DF62" s="116">
        <f t="shared" si="152"/>
        <v>-0.23971681319726595</v>
      </c>
    </row>
    <row r="63" spans="1:111" s="117" customFormat="1" hidden="1" outlineLevel="1">
      <c r="A63" s="587"/>
      <c r="B63" s="111" t="s">
        <v>112</v>
      </c>
      <c r="C63" s="112">
        <f t="shared" ref="C63:BN63" si="153">IF((C41=0),0,(C58/C41))</f>
        <v>0</v>
      </c>
      <c r="D63" s="112">
        <f t="shared" si="153"/>
        <v>0</v>
      </c>
      <c r="E63" s="112">
        <f t="shared" si="153"/>
        <v>0</v>
      </c>
      <c r="F63" s="112">
        <f t="shared" si="153"/>
        <v>0</v>
      </c>
      <c r="G63" s="112">
        <f t="shared" si="153"/>
        <v>0</v>
      </c>
      <c r="H63" s="113">
        <f t="shared" si="153"/>
        <v>0</v>
      </c>
      <c r="I63" s="113">
        <f t="shared" si="153"/>
        <v>0</v>
      </c>
      <c r="J63" s="114">
        <f t="shared" si="153"/>
        <v>0</v>
      </c>
      <c r="K63" s="115">
        <f t="shared" si="153"/>
        <v>0</v>
      </c>
      <c r="L63" s="113">
        <f t="shared" si="153"/>
        <v>0</v>
      </c>
      <c r="M63" s="113">
        <f t="shared" si="153"/>
        <v>0</v>
      </c>
      <c r="N63" s="114">
        <f t="shared" si="153"/>
        <v>0</v>
      </c>
      <c r="O63" s="115">
        <f t="shared" si="153"/>
        <v>0</v>
      </c>
      <c r="P63" s="113">
        <f t="shared" si="153"/>
        <v>0</v>
      </c>
      <c r="Q63" s="113">
        <f t="shared" si="153"/>
        <v>0</v>
      </c>
      <c r="R63" s="114">
        <f t="shared" si="153"/>
        <v>0</v>
      </c>
      <c r="S63" s="115">
        <f t="shared" si="153"/>
        <v>0</v>
      </c>
      <c r="T63" s="113">
        <f t="shared" si="153"/>
        <v>0</v>
      </c>
      <c r="U63" s="113">
        <f t="shared" si="153"/>
        <v>0</v>
      </c>
      <c r="V63" s="114">
        <f t="shared" si="153"/>
        <v>0</v>
      </c>
      <c r="W63" s="115">
        <f t="shared" si="153"/>
        <v>0</v>
      </c>
      <c r="X63" s="112">
        <f t="shared" si="153"/>
        <v>0</v>
      </c>
      <c r="Y63" s="113">
        <f t="shared" si="153"/>
        <v>0</v>
      </c>
      <c r="Z63" s="113">
        <f t="shared" si="153"/>
        <v>0</v>
      </c>
      <c r="AA63" s="114">
        <f t="shared" si="153"/>
        <v>0</v>
      </c>
      <c r="AB63" s="115">
        <f t="shared" si="153"/>
        <v>0</v>
      </c>
      <c r="AC63" s="113">
        <f t="shared" si="153"/>
        <v>0</v>
      </c>
      <c r="AD63" s="113">
        <f t="shared" si="153"/>
        <v>0</v>
      </c>
      <c r="AE63" s="114">
        <f t="shared" si="153"/>
        <v>0</v>
      </c>
      <c r="AF63" s="115">
        <f t="shared" si="153"/>
        <v>0</v>
      </c>
      <c r="AG63" s="113">
        <f t="shared" si="153"/>
        <v>0</v>
      </c>
      <c r="AH63" s="113">
        <f t="shared" si="153"/>
        <v>0</v>
      </c>
      <c r="AI63" s="114">
        <f t="shared" si="153"/>
        <v>0</v>
      </c>
      <c r="AJ63" s="115">
        <f t="shared" si="153"/>
        <v>0</v>
      </c>
      <c r="AK63" s="113">
        <f t="shared" si="153"/>
        <v>0</v>
      </c>
      <c r="AL63" s="113">
        <f t="shared" si="153"/>
        <v>0</v>
      </c>
      <c r="AM63" s="114">
        <f t="shared" si="153"/>
        <v>0</v>
      </c>
      <c r="AN63" s="115">
        <f t="shared" si="153"/>
        <v>0</v>
      </c>
      <c r="AO63" s="112">
        <f t="shared" si="153"/>
        <v>0</v>
      </c>
      <c r="AP63" s="113">
        <f t="shared" si="153"/>
        <v>0</v>
      </c>
      <c r="AQ63" s="113">
        <f t="shared" si="153"/>
        <v>0</v>
      </c>
      <c r="AR63" s="114">
        <f t="shared" si="153"/>
        <v>0</v>
      </c>
      <c r="AS63" s="115">
        <f t="shared" si="153"/>
        <v>0</v>
      </c>
      <c r="AT63" s="113">
        <f t="shared" si="153"/>
        <v>0</v>
      </c>
      <c r="AU63" s="113">
        <f t="shared" si="153"/>
        <v>0</v>
      </c>
      <c r="AV63" s="114">
        <f t="shared" si="153"/>
        <v>0</v>
      </c>
      <c r="AW63" s="115">
        <f t="shared" si="153"/>
        <v>0</v>
      </c>
      <c r="AX63" s="113">
        <f t="shared" si="153"/>
        <v>0</v>
      </c>
      <c r="AY63" s="113">
        <f t="shared" si="153"/>
        <v>0</v>
      </c>
      <c r="AZ63" s="114">
        <f t="shared" si="153"/>
        <v>0</v>
      </c>
      <c r="BA63" s="115">
        <f t="shared" si="153"/>
        <v>0</v>
      </c>
      <c r="BB63" s="113">
        <f t="shared" si="153"/>
        <v>0</v>
      </c>
      <c r="BC63" s="113">
        <f t="shared" ca="1" si="153"/>
        <v>-4.3698688726743568E-2</v>
      </c>
      <c r="BD63" s="114">
        <f t="shared" ca="1" si="153"/>
        <v>-1.677640333304278E-2</v>
      </c>
      <c r="BE63" s="115">
        <f t="shared" ca="1" si="153"/>
        <v>3.404330746008772E-2</v>
      </c>
      <c r="BF63" s="112">
        <f t="shared" ca="1" si="153"/>
        <v>3.404330746008772E-2</v>
      </c>
      <c r="BG63" s="113">
        <f t="shared" ca="1" si="153"/>
        <v>-1.677640333304278E-2</v>
      </c>
      <c r="BH63" s="113">
        <f t="shared" ca="1" si="153"/>
        <v>-1.115969102287008E-2</v>
      </c>
      <c r="BI63" s="114">
        <f t="shared" ca="1" si="153"/>
        <v>-1.9224259666396917E-2</v>
      </c>
      <c r="BJ63" s="115">
        <f t="shared" ca="1" si="153"/>
        <v>-1.5802874056321511E-2</v>
      </c>
      <c r="BK63" s="113">
        <f t="shared" ca="1" si="153"/>
        <v>-1.9224259666396917E-2</v>
      </c>
      <c r="BL63" s="113">
        <f t="shared" ca="1" si="153"/>
        <v>-0.96600735707152374</v>
      </c>
      <c r="BM63" s="114">
        <f t="shared" si="153"/>
        <v>-1</v>
      </c>
      <c r="BN63" s="115">
        <f t="shared" ca="1" si="153"/>
        <v>-0.59788548424554067</v>
      </c>
      <c r="BO63" s="113">
        <f t="shared" ref="BO63:DF63" si="154">IF((BO41=0),0,(BO58/BO41))</f>
        <v>-1</v>
      </c>
      <c r="BP63" s="113">
        <f t="shared" si="154"/>
        <v>0</v>
      </c>
      <c r="BQ63" s="114">
        <f t="shared" si="154"/>
        <v>0</v>
      </c>
      <c r="BR63" s="115">
        <f t="shared" si="154"/>
        <v>-1</v>
      </c>
      <c r="BS63" s="113">
        <f t="shared" si="154"/>
        <v>0</v>
      </c>
      <c r="BT63" s="113">
        <f t="shared" si="154"/>
        <v>0</v>
      </c>
      <c r="BU63" s="114">
        <f t="shared" si="154"/>
        <v>0</v>
      </c>
      <c r="BV63" s="115">
        <f t="shared" si="154"/>
        <v>0</v>
      </c>
      <c r="BW63" s="112">
        <f t="shared" ca="1" si="154"/>
        <v>-0.34260532767506297</v>
      </c>
      <c r="BX63" s="113">
        <f t="shared" si="154"/>
        <v>0</v>
      </c>
      <c r="BY63" s="113">
        <f t="shared" si="154"/>
        <v>0</v>
      </c>
      <c r="BZ63" s="114">
        <f t="shared" si="154"/>
        <v>0</v>
      </c>
      <c r="CA63" s="115">
        <f t="shared" si="154"/>
        <v>0</v>
      </c>
      <c r="CB63" s="113">
        <f t="shared" si="154"/>
        <v>0</v>
      </c>
      <c r="CC63" s="113">
        <f t="shared" si="154"/>
        <v>0</v>
      </c>
      <c r="CD63" s="114">
        <f t="shared" si="154"/>
        <v>0</v>
      </c>
      <c r="CE63" s="115">
        <f t="shared" si="154"/>
        <v>0</v>
      </c>
      <c r="CF63" s="113">
        <f t="shared" si="154"/>
        <v>0</v>
      </c>
      <c r="CG63" s="113">
        <f t="shared" si="154"/>
        <v>0</v>
      </c>
      <c r="CH63" s="114">
        <f t="shared" si="154"/>
        <v>0</v>
      </c>
      <c r="CI63" s="115">
        <f t="shared" si="154"/>
        <v>0</v>
      </c>
      <c r="CJ63" s="113">
        <f t="shared" si="154"/>
        <v>0</v>
      </c>
      <c r="CK63" s="113">
        <f t="shared" si="154"/>
        <v>0</v>
      </c>
      <c r="CL63" s="114">
        <f t="shared" si="154"/>
        <v>0</v>
      </c>
      <c r="CM63" s="115">
        <f t="shared" si="154"/>
        <v>0</v>
      </c>
      <c r="CN63" s="112">
        <f t="shared" si="154"/>
        <v>0</v>
      </c>
      <c r="CO63" s="113">
        <f t="shared" si="154"/>
        <v>0</v>
      </c>
      <c r="CP63" s="113">
        <f t="shared" si="154"/>
        <v>0</v>
      </c>
      <c r="CQ63" s="114">
        <f t="shared" si="154"/>
        <v>0</v>
      </c>
      <c r="CR63" s="115">
        <f t="shared" si="154"/>
        <v>0</v>
      </c>
      <c r="CS63" s="113">
        <f t="shared" si="154"/>
        <v>0</v>
      </c>
      <c r="CT63" s="113">
        <f t="shared" si="154"/>
        <v>0</v>
      </c>
      <c r="CU63" s="114">
        <f t="shared" si="154"/>
        <v>0</v>
      </c>
      <c r="CV63" s="115">
        <f t="shared" si="154"/>
        <v>0</v>
      </c>
      <c r="CW63" s="113">
        <f t="shared" si="154"/>
        <v>0</v>
      </c>
      <c r="CX63" s="113">
        <f t="shared" si="154"/>
        <v>0</v>
      </c>
      <c r="CY63" s="114">
        <f t="shared" si="154"/>
        <v>0</v>
      </c>
      <c r="CZ63" s="115">
        <f t="shared" si="154"/>
        <v>0</v>
      </c>
      <c r="DA63" s="113">
        <f t="shared" si="154"/>
        <v>0</v>
      </c>
      <c r="DB63" s="113">
        <f t="shared" si="154"/>
        <v>0</v>
      </c>
      <c r="DC63" s="114">
        <f t="shared" si="154"/>
        <v>0</v>
      </c>
      <c r="DD63" s="115">
        <f t="shared" si="154"/>
        <v>0</v>
      </c>
      <c r="DE63" s="112">
        <f t="shared" si="154"/>
        <v>0</v>
      </c>
      <c r="DF63" s="116">
        <f t="shared" ca="1" si="154"/>
        <v>-0.23661962620001328</v>
      </c>
    </row>
    <row r="64" spans="1:111" s="117" customFormat="1" hidden="1" outlineLevel="1">
      <c r="A64" s="588"/>
      <c r="B64" s="111" t="s">
        <v>113</v>
      </c>
      <c r="C64" s="112">
        <f t="shared" ref="C64:BN64" si="155">IF((C43=0),0,(C60/C43))</f>
        <v>0</v>
      </c>
      <c r="D64" s="112">
        <f t="shared" si="155"/>
        <v>0</v>
      </c>
      <c r="E64" s="112">
        <f t="shared" si="155"/>
        <v>0</v>
      </c>
      <c r="F64" s="112">
        <f t="shared" si="155"/>
        <v>0</v>
      </c>
      <c r="G64" s="112">
        <f t="shared" si="155"/>
        <v>0</v>
      </c>
      <c r="H64" s="113">
        <f t="shared" si="155"/>
        <v>0</v>
      </c>
      <c r="I64" s="113">
        <f t="shared" si="155"/>
        <v>0</v>
      </c>
      <c r="J64" s="114">
        <f t="shared" si="155"/>
        <v>0</v>
      </c>
      <c r="K64" s="115">
        <f t="shared" si="155"/>
        <v>0</v>
      </c>
      <c r="L64" s="113">
        <f t="shared" si="155"/>
        <v>0</v>
      </c>
      <c r="M64" s="113">
        <f t="shared" si="155"/>
        <v>0</v>
      </c>
      <c r="N64" s="114">
        <f t="shared" si="155"/>
        <v>0</v>
      </c>
      <c r="O64" s="115">
        <f t="shared" si="155"/>
        <v>0</v>
      </c>
      <c r="P64" s="113">
        <f t="shared" si="155"/>
        <v>0</v>
      </c>
      <c r="Q64" s="113">
        <f t="shared" si="155"/>
        <v>0</v>
      </c>
      <c r="R64" s="114">
        <f t="shared" si="155"/>
        <v>0</v>
      </c>
      <c r="S64" s="115">
        <f t="shared" si="155"/>
        <v>0</v>
      </c>
      <c r="T64" s="113">
        <f t="shared" si="155"/>
        <v>0</v>
      </c>
      <c r="U64" s="113">
        <f t="shared" si="155"/>
        <v>0</v>
      </c>
      <c r="V64" s="114">
        <f t="shared" si="155"/>
        <v>0</v>
      </c>
      <c r="W64" s="115">
        <f t="shared" si="155"/>
        <v>0</v>
      </c>
      <c r="X64" s="112">
        <f t="shared" si="155"/>
        <v>0</v>
      </c>
      <c r="Y64" s="113">
        <f t="shared" si="155"/>
        <v>0</v>
      </c>
      <c r="Z64" s="113">
        <f t="shared" si="155"/>
        <v>0</v>
      </c>
      <c r="AA64" s="114">
        <f t="shared" si="155"/>
        <v>0</v>
      </c>
      <c r="AB64" s="115">
        <f t="shared" si="155"/>
        <v>0</v>
      </c>
      <c r="AC64" s="113">
        <f t="shared" si="155"/>
        <v>0</v>
      </c>
      <c r="AD64" s="113">
        <f t="shared" si="155"/>
        <v>0</v>
      </c>
      <c r="AE64" s="114">
        <f t="shared" si="155"/>
        <v>0</v>
      </c>
      <c r="AF64" s="115">
        <f t="shared" si="155"/>
        <v>0</v>
      </c>
      <c r="AG64" s="113">
        <f t="shared" si="155"/>
        <v>0</v>
      </c>
      <c r="AH64" s="113">
        <f t="shared" si="155"/>
        <v>0</v>
      </c>
      <c r="AI64" s="114">
        <f t="shared" si="155"/>
        <v>0</v>
      </c>
      <c r="AJ64" s="115">
        <f t="shared" si="155"/>
        <v>0</v>
      </c>
      <c r="AK64" s="113">
        <f t="shared" si="155"/>
        <v>0</v>
      </c>
      <c r="AL64" s="113">
        <f t="shared" si="155"/>
        <v>0</v>
      </c>
      <c r="AM64" s="114">
        <f t="shared" si="155"/>
        <v>0</v>
      </c>
      <c r="AN64" s="115">
        <f t="shared" si="155"/>
        <v>0</v>
      </c>
      <c r="AO64" s="112">
        <f t="shared" si="155"/>
        <v>0</v>
      </c>
      <c r="AP64" s="113">
        <f t="shared" si="155"/>
        <v>0</v>
      </c>
      <c r="AQ64" s="113">
        <f t="shared" si="155"/>
        <v>0</v>
      </c>
      <c r="AR64" s="114">
        <f t="shared" si="155"/>
        <v>0</v>
      </c>
      <c r="AS64" s="115">
        <f t="shared" si="155"/>
        <v>0</v>
      </c>
      <c r="AT64" s="113">
        <f t="shared" si="155"/>
        <v>0</v>
      </c>
      <c r="AU64" s="113">
        <f t="shared" si="155"/>
        <v>0</v>
      </c>
      <c r="AV64" s="114">
        <f t="shared" si="155"/>
        <v>0</v>
      </c>
      <c r="AW64" s="115">
        <f t="shared" si="155"/>
        <v>0</v>
      </c>
      <c r="AX64" s="113">
        <f t="shared" si="155"/>
        <v>0</v>
      </c>
      <c r="AY64" s="113">
        <f t="shared" si="155"/>
        <v>0</v>
      </c>
      <c r="AZ64" s="114">
        <f t="shared" si="155"/>
        <v>0</v>
      </c>
      <c r="BA64" s="115">
        <f t="shared" si="155"/>
        <v>0</v>
      </c>
      <c r="BB64" s="113">
        <f t="shared" si="155"/>
        <v>0</v>
      </c>
      <c r="BC64" s="113">
        <f t="shared" ca="1" si="155"/>
        <v>-0.30905559394860538</v>
      </c>
      <c r="BD64" s="114">
        <f t="shared" ca="1" si="155"/>
        <v>-0.40212807712477733</v>
      </c>
      <c r="BE64" s="115">
        <f t="shared" ca="1" si="155"/>
        <v>-0.5778158617479302</v>
      </c>
      <c r="BF64" s="112">
        <f t="shared" ca="1" si="155"/>
        <v>-0.5778158617479302</v>
      </c>
      <c r="BG64" s="113">
        <f t="shared" ca="1" si="155"/>
        <v>-0.40212807712477733</v>
      </c>
      <c r="BH64" s="113">
        <f t="shared" ca="1" si="155"/>
        <v>0.62752560128310786</v>
      </c>
      <c r="BI64" s="114">
        <f t="shared" ca="1" si="155"/>
        <v>0.65592498109202757</v>
      </c>
      <c r="BJ64" s="115">
        <f t="shared" ca="1" si="155"/>
        <v>0.23467750891973099</v>
      </c>
      <c r="BK64" s="113">
        <f t="shared" ca="1" si="155"/>
        <v>0.65592498109202757</v>
      </c>
      <c r="BL64" s="113">
        <f t="shared" ca="1" si="155"/>
        <v>-1.1213634954460332</v>
      </c>
      <c r="BM64" s="114">
        <f t="shared" si="155"/>
        <v>-1</v>
      </c>
      <c r="BN64" s="115">
        <f t="shared" ca="1" si="155"/>
        <v>-0.37123389561522685</v>
      </c>
      <c r="BO64" s="113">
        <f t="shared" ref="BO64:DF64" si="156">IF((BO43=0),0,(BO60/BO43))</f>
        <v>-1</v>
      </c>
      <c r="BP64" s="113">
        <f t="shared" si="156"/>
        <v>0</v>
      </c>
      <c r="BQ64" s="114">
        <f t="shared" si="156"/>
        <v>0</v>
      </c>
      <c r="BR64" s="115">
        <f t="shared" si="156"/>
        <v>-1</v>
      </c>
      <c r="BS64" s="113">
        <f t="shared" si="156"/>
        <v>0</v>
      </c>
      <c r="BT64" s="113">
        <f t="shared" si="156"/>
        <v>0</v>
      </c>
      <c r="BU64" s="114">
        <f t="shared" si="156"/>
        <v>0</v>
      </c>
      <c r="BV64" s="115">
        <f t="shared" si="156"/>
        <v>0</v>
      </c>
      <c r="BW64" s="112">
        <f t="shared" ca="1" si="156"/>
        <v>-0.11901750739697867</v>
      </c>
      <c r="BX64" s="113">
        <f t="shared" si="156"/>
        <v>0</v>
      </c>
      <c r="BY64" s="113">
        <f t="shared" si="156"/>
        <v>0</v>
      </c>
      <c r="BZ64" s="114">
        <f t="shared" si="156"/>
        <v>0</v>
      </c>
      <c r="CA64" s="115">
        <f t="shared" si="156"/>
        <v>0</v>
      </c>
      <c r="CB64" s="113">
        <f t="shared" si="156"/>
        <v>0</v>
      </c>
      <c r="CC64" s="113">
        <f t="shared" si="156"/>
        <v>0</v>
      </c>
      <c r="CD64" s="114">
        <f t="shared" si="156"/>
        <v>0</v>
      </c>
      <c r="CE64" s="115">
        <f t="shared" si="156"/>
        <v>0</v>
      </c>
      <c r="CF64" s="113">
        <f t="shared" si="156"/>
        <v>0</v>
      </c>
      <c r="CG64" s="113">
        <f t="shared" si="156"/>
        <v>0</v>
      </c>
      <c r="CH64" s="114">
        <f t="shared" si="156"/>
        <v>0</v>
      </c>
      <c r="CI64" s="115">
        <f t="shared" si="156"/>
        <v>0</v>
      </c>
      <c r="CJ64" s="113">
        <f t="shared" si="156"/>
        <v>0</v>
      </c>
      <c r="CK64" s="113">
        <f t="shared" si="156"/>
        <v>0</v>
      </c>
      <c r="CL64" s="114">
        <f t="shared" si="156"/>
        <v>0</v>
      </c>
      <c r="CM64" s="115">
        <f t="shared" si="156"/>
        <v>0</v>
      </c>
      <c r="CN64" s="112">
        <f t="shared" si="156"/>
        <v>0</v>
      </c>
      <c r="CO64" s="113">
        <f t="shared" si="156"/>
        <v>0</v>
      </c>
      <c r="CP64" s="113">
        <f t="shared" si="156"/>
        <v>0</v>
      </c>
      <c r="CQ64" s="114">
        <f t="shared" si="156"/>
        <v>0</v>
      </c>
      <c r="CR64" s="115">
        <f t="shared" si="156"/>
        <v>0</v>
      </c>
      <c r="CS64" s="113">
        <f t="shared" si="156"/>
        <v>0</v>
      </c>
      <c r="CT64" s="113">
        <f t="shared" si="156"/>
        <v>0</v>
      </c>
      <c r="CU64" s="114">
        <f t="shared" si="156"/>
        <v>0</v>
      </c>
      <c r="CV64" s="115">
        <f t="shared" si="156"/>
        <v>0</v>
      </c>
      <c r="CW64" s="113">
        <f t="shared" si="156"/>
        <v>0</v>
      </c>
      <c r="CX64" s="113">
        <f t="shared" si="156"/>
        <v>0</v>
      </c>
      <c r="CY64" s="114">
        <f t="shared" si="156"/>
        <v>0</v>
      </c>
      <c r="CZ64" s="115">
        <f t="shared" si="156"/>
        <v>0</v>
      </c>
      <c r="DA64" s="113">
        <f t="shared" si="156"/>
        <v>0</v>
      </c>
      <c r="DB64" s="113">
        <f t="shared" si="156"/>
        <v>0</v>
      </c>
      <c r="DC64" s="114">
        <f t="shared" si="156"/>
        <v>0</v>
      </c>
      <c r="DD64" s="115">
        <f t="shared" si="156"/>
        <v>0</v>
      </c>
      <c r="DE64" s="112">
        <f t="shared" si="156"/>
        <v>0</v>
      </c>
      <c r="DF64" s="116">
        <f t="shared" ca="1" si="156"/>
        <v>-0.25063245532808814</v>
      </c>
    </row>
    <row r="65" spans="1:164" collapsed="1">
      <c r="A65" s="569" t="s">
        <v>114</v>
      </c>
      <c r="B65" s="94" t="s">
        <v>8</v>
      </c>
      <c r="C65" s="176">
        <v>0</v>
      </c>
      <c r="D65" s="176">
        <v>0</v>
      </c>
      <c r="E65" s="176">
        <v>0</v>
      </c>
      <c r="F65" s="176">
        <v>0</v>
      </c>
      <c r="G65" s="176">
        <f>DP65</f>
        <v>0</v>
      </c>
      <c r="H65" s="177">
        <f>DQ65</f>
        <v>0</v>
      </c>
      <c r="I65" s="177">
        <f>DR65</f>
        <v>0</v>
      </c>
      <c r="J65" s="178">
        <f>DS65</f>
        <v>0</v>
      </c>
      <c r="K65" s="173">
        <f>SUM(H65:J65)</f>
        <v>0</v>
      </c>
      <c r="L65" s="177">
        <f>DT65/1000</f>
        <v>0</v>
      </c>
      <c r="M65" s="177">
        <f t="shared" ref="M65:N65" si="157">DU65/1000</f>
        <v>0</v>
      </c>
      <c r="N65" s="178">
        <f t="shared" si="157"/>
        <v>0</v>
      </c>
      <c r="O65" s="173">
        <f>SUM(L65:N65)</f>
        <v>0</v>
      </c>
      <c r="P65" s="177">
        <f>DW65/1000</f>
        <v>0</v>
      </c>
      <c r="Q65" s="177">
        <f t="shared" ref="Q65:R65" si="158">DX65/1000</f>
        <v>0</v>
      </c>
      <c r="R65" s="178">
        <f t="shared" si="158"/>
        <v>0</v>
      </c>
      <c r="S65" s="173">
        <f>SUM(P65:R65)</f>
        <v>0</v>
      </c>
      <c r="T65" s="177">
        <f>DZ65/1000</f>
        <v>0</v>
      </c>
      <c r="U65" s="177">
        <f t="shared" ref="U65:V65" si="159">EA65/1000</f>
        <v>0</v>
      </c>
      <c r="V65" s="178">
        <f t="shared" si="159"/>
        <v>0</v>
      </c>
      <c r="W65" s="173">
        <f>SUM(T65:V65)</f>
        <v>0</v>
      </c>
      <c r="X65" s="174">
        <f>W65+S65+O65+K65</f>
        <v>0</v>
      </c>
      <c r="Y65" s="177">
        <f>EC65/1000</f>
        <v>0</v>
      </c>
      <c r="Z65" s="177">
        <f t="shared" ref="Z65:AA65" si="160">ED65/1000</f>
        <v>0</v>
      </c>
      <c r="AA65" s="178">
        <f t="shared" si="160"/>
        <v>0</v>
      </c>
      <c r="AB65" s="173">
        <f>SUM(Y65:AA65)</f>
        <v>0</v>
      </c>
      <c r="AC65" s="177">
        <f>EF65/1000</f>
        <v>0</v>
      </c>
      <c r="AD65" s="177">
        <f t="shared" ref="AD65:AE65" si="161">EG65/1000</f>
        <v>0</v>
      </c>
      <c r="AE65" s="178">
        <f t="shared" si="161"/>
        <v>0</v>
      </c>
      <c r="AF65" s="173">
        <f>SUM(AC65:AE65)</f>
        <v>0</v>
      </c>
      <c r="AG65" s="177">
        <f>EI65/1000</f>
        <v>0</v>
      </c>
      <c r="AH65" s="177">
        <f t="shared" ref="AH65:AI65" si="162">EJ65/1000</f>
        <v>0</v>
      </c>
      <c r="AI65" s="178">
        <f t="shared" si="162"/>
        <v>0</v>
      </c>
      <c r="AJ65" s="173">
        <f>SUM(AG65:AI65)</f>
        <v>0</v>
      </c>
      <c r="AK65" s="177">
        <f>EL65/1000</f>
        <v>0</v>
      </c>
      <c r="AL65" s="177">
        <f t="shared" ref="AL65:AM65" si="163">EM65/1000</f>
        <v>0</v>
      </c>
      <c r="AM65" s="178">
        <f t="shared" si="163"/>
        <v>0</v>
      </c>
      <c r="AN65" s="173">
        <f>SUM(AK65:AM65)</f>
        <v>0</v>
      </c>
      <c r="AO65" s="174">
        <f>AN65+AJ65+AF65+AB65</f>
        <v>0</v>
      </c>
      <c r="AP65" s="177">
        <f>EO65/1000</f>
        <v>0</v>
      </c>
      <c r="AQ65" s="177">
        <f t="shared" ref="AQ65:AR65" si="164">EP65/1000</f>
        <v>0</v>
      </c>
      <c r="AR65" s="178">
        <f t="shared" si="164"/>
        <v>0</v>
      </c>
      <c r="AS65" s="173">
        <f>SUM(AP65:AR65)</f>
        <v>0</v>
      </c>
      <c r="AT65" s="177">
        <f>ER65/1000</f>
        <v>0</v>
      </c>
      <c r="AU65" s="177">
        <f t="shared" ref="AU65:AV65" si="165">ES65/1000</f>
        <v>0</v>
      </c>
      <c r="AV65" s="178">
        <f t="shared" si="165"/>
        <v>0</v>
      </c>
      <c r="AW65" s="173">
        <f>SUM(AT65:AV65)</f>
        <v>0</v>
      </c>
      <c r="AX65" s="177">
        <f>EU65/1000</f>
        <v>0</v>
      </c>
      <c r="AY65" s="177">
        <f t="shared" ref="AY65:AZ65" si="166">EV65/1000</f>
        <v>0</v>
      </c>
      <c r="AZ65" s="178">
        <f t="shared" si="166"/>
        <v>0</v>
      </c>
      <c r="BA65" s="173">
        <f>SUM(AX65:AZ65)</f>
        <v>0</v>
      </c>
      <c r="BB65" s="177">
        <f>EX65/1000</f>
        <v>0</v>
      </c>
      <c r="BC65" s="177">
        <f>EY65/1000</f>
        <v>27.452000000000002</v>
      </c>
      <c r="BD65" s="178">
        <f>EZ65/1000</f>
        <v>27.452000000000002</v>
      </c>
      <c r="BE65" s="173">
        <f>SUM(BB65:BD65)</f>
        <v>54.904000000000003</v>
      </c>
      <c r="BF65" s="174">
        <f>BE65+BA65+AW65+AS65</f>
        <v>54.904000000000003</v>
      </c>
      <c r="BG65" s="177">
        <f>FA65/1000</f>
        <v>27.452000000000002</v>
      </c>
      <c r="BH65" s="177">
        <f t="shared" ref="BH65:BI65" si="167">FB65/1000</f>
        <v>21.783999999999999</v>
      </c>
      <c r="BI65" s="178">
        <f t="shared" si="167"/>
        <v>21.783999999999999</v>
      </c>
      <c r="BJ65" s="173">
        <f>SUM(BG65:BI65)</f>
        <v>71.02000000000001</v>
      </c>
      <c r="BK65" s="177">
        <f>FD65/1000</f>
        <v>21.783999999999999</v>
      </c>
      <c r="BL65" s="177">
        <f>FE65/1000</f>
        <v>18.89864</v>
      </c>
      <c r="BM65" s="177">
        <f>FF65/1000</f>
        <v>13.836799999999998</v>
      </c>
      <c r="BN65" s="173">
        <f>SUM(BK65:BM65)</f>
        <v>54.519439999999996</v>
      </c>
      <c r="BO65" s="177">
        <f>FG65/1000</f>
        <v>13.836799999999998</v>
      </c>
      <c r="BP65" s="177">
        <f>FH65</f>
        <v>0</v>
      </c>
      <c r="BQ65" s="178">
        <f>FI65</f>
        <v>0</v>
      </c>
      <c r="BR65" s="173">
        <f>SUM(BO65:BQ65)</f>
        <v>13.836799999999998</v>
      </c>
      <c r="BS65" s="177">
        <f>FJ65</f>
        <v>0</v>
      </c>
      <c r="BT65" s="177">
        <f>FK65</f>
        <v>0</v>
      </c>
      <c r="BU65" s="178">
        <f>FL65</f>
        <v>0</v>
      </c>
      <c r="BV65" s="173">
        <f>SUM(BS65:BU65)</f>
        <v>0</v>
      </c>
      <c r="BW65" s="174">
        <f>BV65+BR65+BN65+BJ65</f>
        <v>139.37624</v>
      </c>
      <c r="BX65" s="177">
        <f>FM65</f>
        <v>0</v>
      </c>
      <c r="BY65" s="177">
        <f>FN65</f>
        <v>0</v>
      </c>
      <c r="BZ65" s="178">
        <f>FO65</f>
        <v>0</v>
      </c>
      <c r="CA65" s="173">
        <f>SUM(BX65:BZ65)</f>
        <v>0</v>
      </c>
      <c r="CB65" s="177">
        <f>FP65</f>
        <v>0</v>
      </c>
      <c r="CC65" s="177">
        <f>FQ65</f>
        <v>0</v>
      </c>
      <c r="CD65" s="178">
        <f>FR65</f>
        <v>0</v>
      </c>
      <c r="CE65" s="173">
        <f>SUM(CB65:CD65)</f>
        <v>0</v>
      </c>
      <c r="CF65" s="177">
        <f>FS65</f>
        <v>0</v>
      </c>
      <c r="CG65" s="177">
        <f>FT65</f>
        <v>0</v>
      </c>
      <c r="CH65" s="178">
        <f>FU65</f>
        <v>0</v>
      </c>
      <c r="CI65" s="173">
        <f>SUM(CF65:CH65)</f>
        <v>0</v>
      </c>
      <c r="CJ65" s="177">
        <f>FV65</f>
        <v>0</v>
      </c>
      <c r="CK65" s="177">
        <f>FW65</f>
        <v>0</v>
      </c>
      <c r="CL65" s="178">
        <f>FX65</f>
        <v>0</v>
      </c>
      <c r="CM65" s="173">
        <f>SUM(CJ65:CL65)</f>
        <v>0</v>
      </c>
      <c r="CN65" s="174">
        <f>CM65+CI65+CE65+CA65</f>
        <v>0</v>
      </c>
      <c r="CO65" s="177">
        <f>FY65</f>
        <v>0</v>
      </c>
      <c r="CP65" s="177">
        <f>FZ65</f>
        <v>0</v>
      </c>
      <c r="CQ65" s="178">
        <f>GA65</f>
        <v>0</v>
      </c>
      <c r="CR65" s="173">
        <f>SUM(CO65:CQ65)</f>
        <v>0</v>
      </c>
      <c r="CS65" s="177">
        <f>GB65</f>
        <v>0</v>
      </c>
      <c r="CT65" s="177">
        <f>GC65</f>
        <v>0</v>
      </c>
      <c r="CU65" s="178">
        <f>GD65</f>
        <v>0</v>
      </c>
      <c r="CV65" s="173">
        <f>SUM(CS65:CU65)</f>
        <v>0</v>
      </c>
      <c r="CW65" s="177">
        <f>GE65</f>
        <v>0</v>
      </c>
      <c r="CX65" s="177">
        <f>GF65</f>
        <v>0</v>
      </c>
      <c r="CY65" s="178">
        <f>GG65</f>
        <v>0</v>
      </c>
      <c r="CZ65" s="173">
        <f>SUM(CW65:CY65)</f>
        <v>0</v>
      </c>
      <c r="DA65" s="177">
        <f>GH65</f>
        <v>0</v>
      </c>
      <c r="DB65" s="177">
        <f>GI65</f>
        <v>0</v>
      </c>
      <c r="DC65" s="178">
        <f>GJ65</f>
        <v>0</v>
      </c>
      <c r="DD65" s="173">
        <f>SUM(DA65:DC65)</f>
        <v>0</v>
      </c>
      <c r="DE65" s="174">
        <f>DD65+CZ65+CV65+CR65</f>
        <v>0</v>
      </c>
      <c r="DF65" s="175">
        <f>DE65+CN65+BW65+BF65+AO65+X65+G65+F65+E65+D65+C65</f>
        <v>194.28023999999999</v>
      </c>
      <c r="DG65" s="79">
        <f>DF65-DD65-CZ65-CV65-CR65-CM65-CI65-CE65-CA65-BV65-BR65-BN65-BJ65-BE65-BA65-AW65-AS65-AN65-AJ65-AF65-AB65-W65-S65-O65-K65-G65-F65-E65-D65-C65</f>
        <v>-3.5527136788005009E-14</v>
      </c>
      <c r="DQ65" s="191"/>
      <c r="DR65" s="191"/>
      <c r="DS65" s="191"/>
      <c r="DT65" s="191"/>
      <c r="DU65" s="191"/>
      <c r="DV65" s="191"/>
      <c r="DW65" s="191"/>
      <c r="DX65" s="191"/>
      <c r="DY65" s="191"/>
      <c r="DZ65" s="191"/>
      <c r="EA65" s="191"/>
      <c r="EB65" s="191"/>
      <c r="EC65" s="191"/>
      <c r="ED65" s="191"/>
      <c r="EE65" s="191"/>
      <c r="EF65" s="191"/>
      <c r="EG65" s="191"/>
      <c r="EH65" s="191"/>
      <c r="EI65" s="191"/>
      <c r="EJ65" s="191"/>
      <c r="EK65" s="191"/>
      <c r="EL65" s="191"/>
      <c r="EM65" s="191"/>
      <c r="EN65" s="191"/>
      <c r="EO65" s="191"/>
      <c r="EP65" s="191"/>
      <c r="EQ65" s="191"/>
      <c r="ER65" s="191"/>
      <c r="ES65" s="191"/>
      <c r="ET65" s="191"/>
      <c r="EU65" s="191"/>
      <c r="EV65" s="244"/>
      <c r="EW65" s="191"/>
      <c r="EX65" s="191"/>
      <c r="EY65" s="191">
        <f>'T4 MyHealtheVet POS'!M13</f>
        <v>27452</v>
      </c>
      <c r="EZ65" s="191">
        <f>'T4 MyHealtheVet POS'!N13</f>
        <v>27452</v>
      </c>
      <c r="FA65" s="191">
        <f>'T4 MyHealtheVet POS'!O13</f>
        <v>27452</v>
      </c>
      <c r="FB65" s="191">
        <f>'T4 MyHealtheVet POS'!P13</f>
        <v>21784</v>
      </c>
      <c r="FC65" s="191">
        <f>'T4 MyHealtheVet POS'!Q13</f>
        <v>21784</v>
      </c>
      <c r="FD65" s="191">
        <f>'T4 MyHealtheVet POS'!R13</f>
        <v>21784</v>
      </c>
      <c r="FE65" s="191">
        <f>'T4 MyHealtheVet POS'!S13</f>
        <v>18898.64</v>
      </c>
      <c r="FF65" s="191">
        <f>'T4 MyHealtheVet POS'!T13</f>
        <v>13836.8</v>
      </c>
      <c r="FG65" s="191">
        <f>'T4 MyHealtheVet POS'!U13</f>
        <v>13836.8</v>
      </c>
    </row>
    <row r="66" spans="1:164" ht="5.95" hidden="1" customHeight="1" outlineLevel="1">
      <c r="A66" s="570"/>
      <c r="B66" s="95"/>
      <c r="C66" s="167"/>
      <c r="D66" s="167"/>
      <c r="E66" s="167"/>
      <c r="F66" s="167"/>
      <c r="G66" s="167"/>
      <c r="H66" s="168"/>
      <c r="I66" s="168"/>
      <c r="J66" s="169"/>
      <c r="K66" s="163"/>
      <c r="L66" s="168"/>
      <c r="M66" s="168"/>
      <c r="N66" s="169"/>
      <c r="O66" s="163"/>
      <c r="P66" s="168"/>
      <c r="Q66" s="168"/>
      <c r="R66" s="169"/>
      <c r="S66" s="163"/>
      <c r="T66" s="168"/>
      <c r="U66" s="168"/>
      <c r="V66" s="169"/>
      <c r="W66" s="163"/>
      <c r="X66" s="164"/>
      <c r="Y66" s="168"/>
      <c r="Z66" s="168"/>
      <c r="AA66" s="169"/>
      <c r="AB66" s="163"/>
      <c r="AC66" s="168"/>
      <c r="AD66" s="168"/>
      <c r="AE66" s="169"/>
      <c r="AF66" s="163"/>
      <c r="AG66" s="168"/>
      <c r="AH66" s="168"/>
      <c r="AI66" s="169"/>
      <c r="AJ66" s="163"/>
      <c r="AK66" s="168"/>
      <c r="AL66" s="168"/>
      <c r="AM66" s="169"/>
      <c r="AN66" s="163"/>
      <c r="AO66" s="164"/>
      <c r="AP66" s="168"/>
      <c r="AQ66" s="168"/>
      <c r="AR66" s="169"/>
      <c r="AS66" s="163"/>
      <c r="AT66" s="168"/>
      <c r="AU66" s="168"/>
      <c r="AV66" s="169"/>
      <c r="AW66" s="163"/>
      <c r="AX66" s="168"/>
      <c r="AY66" s="168"/>
      <c r="AZ66" s="169"/>
      <c r="BA66" s="163"/>
      <c r="BB66" s="168"/>
      <c r="BC66" s="168"/>
      <c r="BD66" s="169"/>
      <c r="BE66" s="163"/>
      <c r="BF66" s="164"/>
      <c r="BG66" s="168"/>
      <c r="BH66" s="168"/>
      <c r="BI66" s="169"/>
      <c r="BJ66" s="163"/>
      <c r="BK66" s="168"/>
      <c r="BL66" s="168"/>
      <c r="BM66" s="169"/>
      <c r="BN66" s="163"/>
      <c r="BO66" s="168"/>
      <c r="BP66" s="168"/>
      <c r="BQ66" s="169"/>
      <c r="BR66" s="163"/>
      <c r="BS66" s="168"/>
      <c r="BT66" s="168"/>
      <c r="BU66" s="169"/>
      <c r="BV66" s="163"/>
      <c r="BW66" s="164"/>
      <c r="BX66" s="168"/>
      <c r="BY66" s="168"/>
      <c r="BZ66" s="169"/>
      <c r="CA66" s="163"/>
      <c r="CB66" s="168"/>
      <c r="CC66" s="168"/>
      <c r="CD66" s="169"/>
      <c r="CE66" s="163"/>
      <c r="CF66" s="168"/>
      <c r="CG66" s="168"/>
      <c r="CH66" s="169"/>
      <c r="CI66" s="163"/>
      <c r="CJ66" s="168"/>
      <c r="CK66" s="168"/>
      <c r="CL66" s="169"/>
      <c r="CM66" s="163"/>
      <c r="CN66" s="164"/>
      <c r="CO66" s="168"/>
      <c r="CP66" s="168"/>
      <c r="CQ66" s="169"/>
      <c r="CR66" s="163"/>
      <c r="CS66" s="168"/>
      <c r="CT66" s="168"/>
      <c r="CU66" s="169"/>
      <c r="CV66" s="163"/>
      <c r="CW66" s="168"/>
      <c r="CX66" s="168"/>
      <c r="CY66" s="169"/>
      <c r="CZ66" s="163"/>
      <c r="DA66" s="168"/>
      <c r="DB66" s="168"/>
      <c r="DC66" s="169"/>
      <c r="DD66" s="163"/>
      <c r="DE66" s="164"/>
      <c r="DF66" s="165"/>
      <c r="EJ66" s="191"/>
      <c r="EK66" s="191"/>
      <c r="EL66" s="191"/>
      <c r="EM66" s="191"/>
      <c r="EN66" s="191"/>
      <c r="EO66" s="191"/>
      <c r="EP66" s="191"/>
      <c r="EQ66" s="191"/>
      <c r="ER66" s="191"/>
      <c r="ES66" s="191"/>
      <c r="ET66" s="191"/>
      <c r="EU66" s="191"/>
    </row>
    <row r="67" spans="1:164" hidden="1" outlineLevel="1">
      <c r="A67" s="570"/>
      <c r="B67" s="95" t="s">
        <v>49</v>
      </c>
      <c r="C67" s="160">
        <v>0</v>
      </c>
      <c r="D67" s="160">
        <v>0</v>
      </c>
      <c r="E67" s="160">
        <v>0</v>
      </c>
      <c r="F67" s="160">
        <v>0</v>
      </c>
      <c r="G67" s="160">
        <f>DP67</f>
        <v>0</v>
      </c>
      <c r="H67" s="161">
        <f>DQ67</f>
        <v>0</v>
      </c>
      <c r="I67" s="161">
        <f>DR67</f>
        <v>0</v>
      </c>
      <c r="J67" s="162">
        <f>DS67</f>
        <v>0</v>
      </c>
      <c r="K67" s="163">
        <f>SUM(H67:J67)</f>
        <v>0</v>
      </c>
      <c r="L67" s="161">
        <f>DT67/1000</f>
        <v>0</v>
      </c>
      <c r="M67" s="161">
        <f t="shared" ref="M67:N67" si="168">DU67/1000</f>
        <v>0</v>
      </c>
      <c r="N67" s="162">
        <f t="shared" si="168"/>
        <v>0</v>
      </c>
      <c r="O67" s="163">
        <f>SUM(L67:N67)</f>
        <v>0</v>
      </c>
      <c r="P67" s="161">
        <f>DW67/1000</f>
        <v>0</v>
      </c>
      <c r="Q67" s="161">
        <f t="shared" ref="Q67:R67" si="169">DX67/1000</f>
        <v>0</v>
      </c>
      <c r="R67" s="162">
        <f t="shared" si="169"/>
        <v>0</v>
      </c>
      <c r="S67" s="163">
        <f>SUM(P67:R67)</f>
        <v>0</v>
      </c>
      <c r="T67" s="161">
        <f>DZ67/1000</f>
        <v>0</v>
      </c>
      <c r="U67" s="161">
        <f t="shared" ref="U67:V67" si="170">EA67/1000</f>
        <v>0</v>
      </c>
      <c r="V67" s="162">
        <f t="shared" si="170"/>
        <v>0</v>
      </c>
      <c r="W67" s="163">
        <f>SUM(T67:V67)</f>
        <v>0</v>
      </c>
      <c r="X67" s="164">
        <f>W67+S67+O67+K67</f>
        <v>0</v>
      </c>
      <c r="Y67" s="161">
        <f>EC67/1000</f>
        <v>0</v>
      </c>
      <c r="Z67" s="161">
        <f t="shared" ref="Z67:AA67" si="171">ED67/1000</f>
        <v>0</v>
      </c>
      <c r="AA67" s="162">
        <f t="shared" si="171"/>
        <v>0</v>
      </c>
      <c r="AB67" s="163">
        <f>SUM(Y67:AA67)</f>
        <v>0</v>
      </c>
      <c r="AC67" s="161">
        <f>EF67/1000</f>
        <v>0</v>
      </c>
      <c r="AD67" s="161">
        <f t="shared" ref="AD67:AE67" si="172">EG67/1000</f>
        <v>0</v>
      </c>
      <c r="AE67" s="162">
        <f t="shared" si="172"/>
        <v>0</v>
      </c>
      <c r="AF67" s="163">
        <f>SUM(AC67:AE67)</f>
        <v>0</v>
      </c>
      <c r="AG67" s="161">
        <f>EI67/1000</f>
        <v>0</v>
      </c>
      <c r="AH67" s="161">
        <f t="shared" ref="AH67:AI67" si="173">EJ67/1000</f>
        <v>0</v>
      </c>
      <c r="AI67" s="162">
        <f t="shared" si="173"/>
        <v>0</v>
      </c>
      <c r="AJ67" s="163">
        <f>SUM(AG67:AI67)</f>
        <v>0</v>
      </c>
      <c r="AK67" s="161">
        <f>EL67/1000</f>
        <v>0</v>
      </c>
      <c r="AL67" s="161">
        <f t="shared" ref="AL67:AM67" si="174">EM67/1000</f>
        <v>0</v>
      </c>
      <c r="AM67" s="162">
        <f t="shared" si="174"/>
        <v>0</v>
      </c>
      <c r="AN67" s="163">
        <f>SUM(AK67:AM67)</f>
        <v>0</v>
      </c>
      <c r="AO67" s="164">
        <f>AN67+AJ67+AF67+AB67</f>
        <v>0</v>
      </c>
      <c r="AP67" s="161">
        <f>EO67/1000</f>
        <v>0</v>
      </c>
      <c r="AQ67" s="161">
        <f t="shared" ref="AQ67:AR67" si="175">EP67/1000</f>
        <v>0</v>
      </c>
      <c r="AR67" s="162">
        <f t="shared" si="175"/>
        <v>0</v>
      </c>
      <c r="AS67" s="163">
        <f>SUM(AP67:AR67)</f>
        <v>0</v>
      </c>
      <c r="AT67" s="161">
        <f>ER67/1000</f>
        <v>0</v>
      </c>
      <c r="AU67" s="161">
        <f t="shared" ref="AU67:AV67" si="176">ES67/1000</f>
        <v>0</v>
      </c>
      <c r="AV67" s="162">
        <f t="shared" si="176"/>
        <v>0</v>
      </c>
      <c r="AW67" s="163">
        <f>SUM(AT67:AV67)</f>
        <v>0</v>
      </c>
      <c r="AX67" s="161">
        <f>EU67/1000</f>
        <v>0</v>
      </c>
      <c r="AY67" s="161">
        <f t="shared" ref="AY67:AZ67" si="177">EV67/1000</f>
        <v>0</v>
      </c>
      <c r="AZ67" s="162">
        <f t="shared" si="177"/>
        <v>0</v>
      </c>
      <c r="BA67" s="163">
        <f>SUM(AX67:AZ67)</f>
        <v>0</v>
      </c>
      <c r="BB67" s="161">
        <f>EX67/1000</f>
        <v>0</v>
      </c>
      <c r="BC67" s="161">
        <f>EY67/1000</f>
        <v>3.2756500000000002</v>
      </c>
      <c r="BD67" s="162">
        <f>EZ67/1000</f>
        <v>3.2756500000000002</v>
      </c>
      <c r="BE67" s="163">
        <f>SUM(BB67:BD67)</f>
        <v>6.5513000000000003</v>
      </c>
      <c r="BF67" s="164">
        <f>BE67+BA67+AW67+AS67</f>
        <v>6.5513000000000003</v>
      </c>
      <c r="BG67" s="161">
        <f>FA67/1000</f>
        <v>3.2756500000000002</v>
      </c>
      <c r="BH67" s="161">
        <f t="shared" ref="BH67:BI67" si="178">FB67/1000</f>
        <v>3.2756500000000002</v>
      </c>
      <c r="BI67" s="162">
        <f t="shared" si="178"/>
        <v>3.2756500000000002</v>
      </c>
      <c r="BJ67" s="163">
        <f>SUM(BG67:BI67)</f>
        <v>9.8269500000000001</v>
      </c>
      <c r="BK67" s="161">
        <f>FD67/1000</f>
        <v>3.2756500000000002</v>
      </c>
      <c r="BL67" s="161">
        <f t="shared" ref="BL67:BM67" si="179">FE67/1000</f>
        <v>3.2756500000000002</v>
      </c>
      <c r="BM67" s="161">
        <f t="shared" si="179"/>
        <v>3.2756500000000002</v>
      </c>
      <c r="BN67" s="163">
        <f>SUM(BK67:BM67)</f>
        <v>9.8269500000000001</v>
      </c>
      <c r="BO67" s="161">
        <f>FG67/1000</f>
        <v>3.2756500000000002</v>
      </c>
      <c r="BP67" s="161">
        <f>FH67</f>
        <v>0</v>
      </c>
      <c r="BQ67" s="162">
        <f>FI67</f>
        <v>0</v>
      </c>
      <c r="BR67" s="163">
        <f>SUM(BO67:BQ67)</f>
        <v>3.2756500000000002</v>
      </c>
      <c r="BS67" s="161">
        <f>FJ67</f>
        <v>0</v>
      </c>
      <c r="BT67" s="161">
        <f>FK67</f>
        <v>0</v>
      </c>
      <c r="BU67" s="162">
        <f>FL67</f>
        <v>0</v>
      </c>
      <c r="BV67" s="163">
        <f>SUM(BS67:BU67)</f>
        <v>0</v>
      </c>
      <c r="BW67" s="164">
        <f>BV67+BR67+BN67+BJ67</f>
        <v>22.929549999999999</v>
      </c>
      <c r="BX67" s="161">
        <f>FM67</f>
        <v>0</v>
      </c>
      <c r="BY67" s="161">
        <f>FN67</f>
        <v>0</v>
      </c>
      <c r="BZ67" s="162">
        <f>FO67</f>
        <v>0</v>
      </c>
      <c r="CA67" s="163">
        <f>SUM(BX67:BZ67)</f>
        <v>0</v>
      </c>
      <c r="CB67" s="161">
        <f>FP67</f>
        <v>0</v>
      </c>
      <c r="CC67" s="161">
        <f>FQ67</f>
        <v>0</v>
      </c>
      <c r="CD67" s="162">
        <f>FR67</f>
        <v>0</v>
      </c>
      <c r="CE67" s="163">
        <f>SUM(CB67:CD67)</f>
        <v>0</v>
      </c>
      <c r="CF67" s="161">
        <f>FS67</f>
        <v>0</v>
      </c>
      <c r="CG67" s="161">
        <f>FT67</f>
        <v>0</v>
      </c>
      <c r="CH67" s="162">
        <f>FU67</f>
        <v>0</v>
      </c>
      <c r="CI67" s="163">
        <f>SUM(CF67:CH67)</f>
        <v>0</v>
      </c>
      <c r="CJ67" s="161">
        <f>FV67</f>
        <v>0</v>
      </c>
      <c r="CK67" s="161">
        <f>FW67</f>
        <v>0</v>
      </c>
      <c r="CL67" s="162">
        <f>FX67</f>
        <v>0</v>
      </c>
      <c r="CM67" s="163">
        <f>SUM(CJ67:CL67)</f>
        <v>0</v>
      </c>
      <c r="CN67" s="164">
        <f>CM67+CI67+CE67+CA67</f>
        <v>0</v>
      </c>
      <c r="CO67" s="161">
        <f>FY67</f>
        <v>0</v>
      </c>
      <c r="CP67" s="161">
        <f>FZ67</f>
        <v>0</v>
      </c>
      <c r="CQ67" s="162">
        <f>GA67</f>
        <v>0</v>
      </c>
      <c r="CR67" s="163">
        <f>SUM(CO67:CQ67)</f>
        <v>0</v>
      </c>
      <c r="CS67" s="161">
        <f>GB67</f>
        <v>0</v>
      </c>
      <c r="CT67" s="161">
        <f>GC67</f>
        <v>0</v>
      </c>
      <c r="CU67" s="162">
        <f>GD67</f>
        <v>0</v>
      </c>
      <c r="CV67" s="163">
        <f>SUM(CS67:CU67)</f>
        <v>0</v>
      </c>
      <c r="CW67" s="161">
        <f>GE67</f>
        <v>0</v>
      </c>
      <c r="CX67" s="161">
        <f>GF67</f>
        <v>0</v>
      </c>
      <c r="CY67" s="162">
        <f>GG67</f>
        <v>0</v>
      </c>
      <c r="CZ67" s="163">
        <f>SUM(CW67:CY67)</f>
        <v>0</v>
      </c>
      <c r="DA67" s="161">
        <f>GH67</f>
        <v>0</v>
      </c>
      <c r="DB67" s="161">
        <f>GI67</f>
        <v>0</v>
      </c>
      <c r="DC67" s="162">
        <f>GJ67</f>
        <v>0</v>
      </c>
      <c r="DD67" s="163">
        <f>SUM(DA67:DC67)</f>
        <v>0</v>
      </c>
      <c r="DE67" s="164">
        <f>DD67+CZ67+CV67+CR67</f>
        <v>0</v>
      </c>
      <c r="DF67" s="165">
        <f>DE67+CN67+BW67+BF67+AO67+X67+G67+F67+E67+D67+C67</f>
        <v>29.48085</v>
      </c>
      <c r="DG67" s="79">
        <f>DF67-DD67-CZ67-CV67-CR67-CM67-CI67-CE67-CA67-BV67-BR67-BN67-BJ67-BE67-BA67-AW67-AS67-AN67-AJ67-AF67-AB67-W67-S67-O67-K67-G67-F67-E67-D67-C67</f>
        <v>8.8817841970012523E-16</v>
      </c>
      <c r="DT67" s="191"/>
      <c r="DU67" s="191"/>
      <c r="DV67" s="191"/>
      <c r="DW67" s="191"/>
      <c r="DX67" s="191"/>
      <c r="DY67" s="191"/>
      <c r="DZ67" s="191"/>
      <c r="EA67" s="191"/>
      <c r="EB67" s="191"/>
      <c r="EC67" s="191"/>
      <c r="ED67" s="191"/>
      <c r="EE67" s="191"/>
      <c r="EF67" s="191"/>
      <c r="EG67" s="191"/>
      <c r="EH67" s="191"/>
      <c r="EI67" s="191"/>
      <c r="EJ67" s="191"/>
      <c r="EK67" s="191"/>
      <c r="EL67" s="191"/>
      <c r="EM67" s="191"/>
      <c r="EN67" s="191"/>
      <c r="EO67" s="191"/>
      <c r="EP67" s="191"/>
      <c r="EQ67" s="191"/>
      <c r="ER67" s="191"/>
      <c r="ES67" s="191"/>
      <c r="ET67" s="191"/>
      <c r="EU67" s="191"/>
      <c r="EV67" s="191"/>
      <c r="EW67" s="191"/>
      <c r="EX67" s="191"/>
      <c r="EY67" s="191">
        <f>'T4 MyHealtheVet POS'!M43</f>
        <v>3275.65</v>
      </c>
      <c r="EZ67" s="191">
        <f>'T4 MyHealtheVet POS'!N43</f>
        <v>3275.65</v>
      </c>
      <c r="FA67" s="191">
        <f>'T4 MyHealtheVet POS'!O43</f>
        <v>3275.65</v>
      </c>
      <c r="FB67" s="191">
        <f>'T4 MyHealtheVet POS'!P43</f>
        <v>3275.65</v>
      </c>
      <c r="FC67" s="191">
        <f>'T4 MyHealtheVet POS'!Q43</f>
        <v>3275.65</v>
      </c>
      <c r="FD67" s="191">
        <f>'T4 MyHealtheVet POS'!R43</f>
        <v>3275.65</v>
      </c>
      <c r="FE67" s="191">
        <f>'T4 MyHealtheVet POS'!S43</f>
        <v>3275.65</v>
      </c>
      <c r="FF67" s="191">
        <f>'T4 MyHealtheVet POS'!T43</f>
        <v>3275.65</v>
      </c>
      <c r="FG67" s="191">
        <f>'T4 MyHealtheVet POS'!U43</f>
        <v>3275.65</v>
      </c>
    </row>
    <row r="68" spans="1:164" ht="5.95" hidden="1" customHeight="1" outlineLevel="1">
      <c r="A68" s="570"/>
      <c r="B68" s="95"/>
      <c r="C68" s="167"/>
      <c r="D68" s="167"/>
      <c r="E68" s="167"/>
      <c r="F68" s="167"/>
      <c r="G68" s="167"/>
      <c r="H68" s="168"/>
      <c r="I68" s="168"/>
      <c r="J68" s="169"/>
      <c r="K68" s="163"/>
      <c r="L68" s="168"/>
      <c r="M68" s="168"/>
      <c r="N68" s="169"/>
      <c r="O68" s="163"/>
      <c r="P68" s="168"/>
      <c r="Q68" s="168"/>
      <c r="R68" s="169"/>
      <c r="S68" s="163"/>
      <c r="T68" s="168"/>
      <c r="U68" s="168"/>
      <c r="V68" s="169"/>
      <c r="W68" s="163"/>
      <c r="X68" s="164"/>
      <c r="Y68" s="168"/>
      <c r="Z68" s="168"/>
      <c r="AA68" s="169"/>
      <c r="AB68" s="163"/>
      <c r="AC68" s="168"/>
      <c r="AD68" s="168"/>
      <c r="AE68" s="169"/>
      <c r="AF68" s="163"/>
      <c r="AG68" s="168"/>
      <c r="AH68" s="168"/>
      <c r="AI68" s="169"/>
      <c r="AJ68" s="163"/>
      <c r="AK68" s="168"/>
      <c r="AL68" s="168"/>
      <c r="AM68" s="169"/>
      <c r="AN68" s="163"/>
      <c r="AO68" s="164"/>
      <c r="AP68" s="168"/>
      <c r="AQ68" s="168"/>
      <c r="AR68" s="169"/>
      <c r="AS68" s="163"/>
      <c r="AT68" s="168"/>
      <c r="AU68" s="168"/>
      <c r="AV68" s="169"/>
      <c r="AW68" s="163"/>
      <c r="AX68" s="168"/>
      <c r="AY68" s="168"/>
      <c r="AZ68" s="169"/>
      <c r="BA68" s="163"/>
      <c r="BB68" s="168"/>
      <c r="BC68" s="168"/>
      <c r="BD68" s="169"/>
      <c r="BE68" s="163"/>
      <c r="BF68" s="164"/>
      <c r="BG68" s="168"/>
      <c r="BH68" s="168"/>
      <c r="BI68" s="169"/>
      <c r="BJ68" s="163"/>
      <c r="BK68" s="168"/>
      <c r="BL68" s="168"/>
      <c r="BM68" s="169"/>
      <c r="BN68" s="163"/>
      <c r="BO68" s="168"/>
      <c r="BP68" s="168"/>
      <c r="BQ68" s="169"/>
      <c r="BR68" s="163"/>
      <c r="BS68" s="168"/>
      <c r="BT68" s="168"/>
      <c r="BU68" s="169"/>
      <c r="BV68" s="163"/>
      <c r="BW68" s="164"/>
      <c r="BX68" s="168"/>
      <c r="BY68" s="168"/>
      <c r="BZ68" s="169"/>
      <c r="CA68" s="163"/>
      <c r="CB68" s="168"/>
      <c r="CC68" s="168"/>
      <c r="CD68" s="169"/>
      <c r="CE68" s="163"/>
      <c r="CF68" s="168"/>
      <c r="CG68" s="168"/>
      <c r="CH68" s="169"/>
      <c r="CI68" s="163"/>
      <c r="CJ68" s="168"/>
      <c r="CK68" s="168"/>
      <c r="CL68" s="169"/>
      <c r="CM68" s="163"/>
      <c r="CN68" s="164"/>
      <c r="CO68" s="168"/>
      <c r="CP68" s="168"/>
      <c r="CQ68" s="169"/>
      <c r="CR68" s="163"/>
      <c r="CS68" s="168"/>
      <c r="CT68" s="168"/>
      <c r="CU68" s="169"/>
      <c r="CV68" s="163"/>
      <c r="CW68" s="168"/>
      <c r="CX68" s="168"/>
      <c r="CY68" s="169"/>
      <c r="CZ68" s="163"/>
      <c r="DA68" s="168"/>
      <c r="DB68" s="168"/>
      <c r="DC68" s="169"/>
      <c r="DD68" s="163"/>
      <c r="DE68" s="164"/>
      <c r="DF68" s="165"/>
      <c r="EJ68" s="191"/>
      <c r="EK68" s="191"/>
      <c r="EL68" s="191"/>
      <c r="EM68" s="191"/>
      <c r="EN68" s="191"/>
      <c r="EO68" s="191"/>
      <c r="EP68" s="191"/>
      <c r="EQ68" s="191"/>
      <c r="ER68" s="191"/>
      <c r="ES68" s="191"/>
      <c r="ET68" s="191"/>
      <c r="EU68" s="191"/>
    </row>
    <row r="69" spans="1:164" hidden="1" outlineLevel="1">
      <c r="A69" s="570"/>
      <c r="B69" s="95" t="s">
        <v>32</v>
      </c>
      <c r="C69" s="160">
        <v>0</v>
      </c>
      <c r="D69" s="160">
        <v>0</v>
      </c>
      <c r="E69" s="160">
        <v>0</v>
      </c>
      <c r="F69" s="160">
        <v>0</v>
      </c>
      <c r="G69" s="160">
        <f t="shared" ref="G69:J75" si="180">DP69</f>
        <v>0</v>
      </c>
      <c r="H69" s="161">
        <f t="shared" si="180"/>
        <v>0</v>
      </c>
      <c r="I69" s="161">
        <f t="shared" si="180"/>
        <v>0</v>
      </c>
      <c r="J69" s="162">
        <f t="shared" si="180"/>
        <v>0</v>
      </c>
      <c r="K69" s="163">
        <f t="shared" ref="K69:K75" si="181">SUM(H69:J69)</f>
        <v>0</v>
      </c>
      <c r="L69" s="161">
        <f t="shared" ref="L69:L75" si="182">DT69/1000</f>
        <v>0</v>
      </c>
      <c r="M69" s="161">
        <f t="shared" ref="M69:M75" si="183">DU69/1000</f>
        <v>0</v>
      </c>
      <c r="N69" s="162">
        <f t="shared" ref="N69:N75" si="184">DV69/1000</f>
        <v>0</v>
      </c>
      <c r="O69" s="163">
        <f t="shared" ref="O69:O75" si="185">SUM(L69:N69)</f>
        <v>0</v>
      </c>
      <c r="P69" s="161">
        <f>DW69/1000</f>
        <v>0</v>
      </c>
      <c r="Q69" s="161">
        <f t="shared" ref="Q69:R75" si="186">DX69/1000</f>
        <v>0</v>
      </c>
      <c r="R69" s="162">
        <f t="shared" si="186"/>
        <v>0</v>
      </c>
      <c r="S69" s="163">
        <f t="shared" ref="S69:S75" si="187">SUM(P69:R69)</f>
        <v>0</v>
      </c>
      <c r="T69" s="161">
        <f>DZ69/1000</f>
        <v>0</v>
      </c>
      <c r="U69" s="161">
        <f t="shared" ref="U69:V75" si="188">EA69/1000</f>
        <v>0</v>
      </c>
      <c r="V69" s="162">
        <f t="shared" si="188"/>
        <v>0</v>
      </c>
      <c r="W69" s="163">
        <f t="shared" ref="W69:W75" si="189">SUM(T69:V69)</f>
        <v>0</v>
      </c>
      <c r="X69" s="164">
        <f t="shared" ref="X69:X75" si="190">W69+S69+O69+K69</f>
        <v>0</v>
      </c>
      <c r="Y69" s="161">
        <f t="shared" ref="Y69:Y75" si="191">EC69/1000</f>
        <v>0</v>
      </c>
      <c r="Z69" s="161">
        <f t="shared" ref="Z69:AA75" si="192">ED69/1000</f>
        <v>0</v>
      </c>
      <c r="AA69" s="162">
        <f t="shared" si="192"/>
        <v>0</v>
      </c>
      <c r="AB69" s="163">
        <f t="shared" ref="AB69:AB75" si="193">SUM(Y69:AA69)</f>
        <v>0</v>
      </c>
      <c r="AC69" s="161">
        <f t="shared" ref="AC69:AC75" si="194">EF69/1000</f>
        <v>0</v>
      </c>
      <c r="AD69" s="161">
        <f t="shared" ref="AD69:AE75" si="195">EG69/1000</f>
        <v>0</v>
      </c>
      <c r="AE69" s="162">
        <f t="shared" si="195"/>
        <v>0</v>
      </c>
      <c r="AF69" s="163">
        <f t="shared" ref="AF69:AF75" si="196">SUM(AC69:AE69)</f>
        <v>0</v>
      </c>
      <c r="AG69" s="161">
        <f t="shared" ref="AG69:AG73" si="197">EI69</f>
        <v>0</v>
      </c>
      <c r="AH69" s="161">
        <f t="shared" ref="AH69:AH71" si="198">EJ69</f>
        <v>0</v>
      </c>
      <c r="AI69" s="162">
        <f t="shared" ref="AI69:AI71" si="199">EK69</f>
        <v>0</v>
      </c>
      <c r="AJ69" s="163">
        <f t="shared" ref="AJ69:AJ75" si="200">SUM(AG69:AI69)</f>
        <v>0</v>
      </c>
      <c r="AK69" s="161">
        <f t="shared" ref="AK69:AK73" si="201">EL69</f>
        <v>0</v>
      </c>
      <c r="AL69" s="161">
        <f t="shared" ref="AL69:AL71" si="202">EM69</f>
        <v>0</v>
      </c>
      <c r="AM69" s="162">
        <f t="shared" ref="AM69:AM71" si="203">EN69</f>
        <v>0</v>
      </c>
      <c r="AN69" s="163">
        <f t="shared" ref="AN69:AN75" si="204">SUM(AK69:AM69)</f>
        <v>0</v>
      </c>
      <c r="AO69" s="164">
        <f t="shared" ref="AO69:AO75" si="205">AN69+AJ69+AF69+AB69</f>
        <v>0</v>
      </c>
      <c r="AP69" s="161">
        <f t="shared" ref="AP69:AP73" si="206">EO69</f>
        <v>0</v>
      </c>
      <c r="AQ69" s="161">
        <f t="shared" ref="AQ69" si="207">EP69</f>
        <v>0</v>
      </c>
      <c r="AR69" s="162">
        <f t="shared" ref="AR69" si="208">EQ69</f>
        <v>0</v>
      </c>
      <c r="AS69" s="163">
        <f t="shared" ref="AS69:AS75" si="209">SUM(AP69:AR69)</f>
        <v>0</v>
      </c>
      <c r="AT69" s="161">
        <f t="shared" ref="AT69:AT73" si="210">ER69</f>
        <v>0</v>
      </c>
      <c r="AU69" s="161">
        <f t="shared" ref="AU69:AU71" si="211">ES69</f>
        <v>0</v>
      </c>
      <c r="AV69" s="162">
        <f t="shared" ref="AV69:AV71" si="212">ET69</f>
        <v>0</v>
      </c>
      <c r="AW69" s="163">
        <f t="shared" ref="AW69:AW75" si="213">SUM(AT69:AV69)</f>
        <v>0</v>
      </c>
      <c r="AX69" s="161">
        <f t="shared" ref="AX69:AX73" si="214">EU69</f>
        <v>0</v>
      </c>
      <c r="AY69" s="161">
        <f t="shared" ref="AY69:AY71" si="215">EV69</f>
        <v>0</v>
      </c>
      <c r="AZ69" s="162">
        <f t="shared" ref="AZ69:AZ71" si="216">EW69</f>
        <v>0</v>
      </c>
      <c r="BA69" s="163">
        <f t="shared" ref="BA69:BA75" si="217">SUM(AX69:AZ69)</f>
        <v>0</v>
      </c>
      <c r="BB69" s="161">
        <f t="shared" ref="BB69:BD74" si="218">EX69</f>
        <v>0</v>
      </c>
      <c r="BC69" s="161">
        <f t="shared" si="218"/>
        <v>0</v>
      </c>
      <c r="BD69" s="162">
        <f t="shared" si="218"/>
        <v>0</v>
      </c>
      <c r="BE69" s="163">
        <f t="shared" ref="BE69:BE75" si="219">SUM(BB69:BD69)</f>
        <v>0</v>
      </c>
      <c r="BF69" s="164">
        <f t="shared" ref="BF69:BF75" si="220">BE69+BA69+AW69+AS69</f>
        <v>0</v>
      </c>
      <c r="BG69" s="161">
        <f t="shared" ref="BG69:BG73" si="221">FA69</f>
        <v>0</v>
      </c>
      <c r="BH69" s="161">
        <f t="shared" ref="BH69" si="222">FB69</f>
        <v>0</v>
      </c>
      <c r="BI69" s="162">
        <f t="shared" ref="BI69" si="223">FC69</f>
        <v>0</v>
      </c>
      <c r="BJ69" s="163">
        <f t="shared" ref="BJ69:BJ75" si="224">SUM(BG69:BI69)</f>
        <v>0</v>
      </c>
      <c r="BK69" s="161">
        <f t="shared" ref="BK69:BM73" si="225">FD69</f>
        <v>0</v>
      </c>
      <c r="BL69" s="161">
        <f t="shared" si="225"/>
        <v>0</v>
      </c>
      <c r="BM69" s="162">
        <f t="shared" si="225"/>
        <v>0</v>
      </c>
      <c r="BN69" s="163">
        <f t="shared" ref="BN69:BN75" si="226">SUM(BK69:BM69)</f>
        <v>0</v>
      </c>
      <c r="BO69" s="161">
        <f t="shared" ref="BO69:BQ75" si="227">FG69</f>
        <v>0</v>
      </c>
      <c r="BP69" s="161">
        <f t="shared" si="227"/>
        <v>0</v>
      </c>
      <c r="BQ69" s="162">
        <f t="shared" si="227"/>
        <v>0</v>
      </c>
      <c r="BR69" s="163">
        <f t="shared" ref="BR69:BR75" si="228">SUM(BO69:BQ69)</f>
        <v>0</v>
      </c>
      <c r="BS69" s="161">
        <f t="shared" ref="BS69:BU75" si="229">FJ69</f>
        <v>0</v>
      </c>
      <c r="BT69" s="161">
        <f t="shared" si="229"/>
        <v>0</v>
      </c>
      <c r="BU69" s="162">
        <f t="shared" si="229"/>
        <v>0</v>
      </c>
      <c r="BV69" s="163">
        <f t="shared" ref="BV69:BV75" si="230">SUM(BS69:BU69)</f>
        <v>0</v>
      </c>
      <c r="BW69" s="164">
        <f t="shared" ref="BW69:BW75" si="231">BV69+BR69+BN69+BJ69</f>
        <v>0</v>
      </c>
      <c r="BX69" s="161">
        <f t="shared" ref="BX69:BZ75" si="232">FM69</f>
        <v>0</v>
      </c>
      <c r="BY69" s="161">
        <f t="shared" si="232"/>
        <v>0</v>
      </c>
      <c r="BZ69" s="162">
        <f t="shared" si="232"/>
        <v>0</v>
      </c>
      <c r="CA69" s="163">
        <f t="shared" ref="CA69:CA75" si="233">SUM(BX69:BZ69)</f>
        <v>0</v>
      </c>
      <c r="CB69" s="161">
        <f t="shared" ref="CB69:CD75" si="234">FP69</f>
        <v>0</v>
      </c>
      <c r="CC69" s="161">
        <f t="shared" si="234"/>
        <v>0</v>
      </c>
      <c r="CD69" s="162">
        <f t="shared" si="234"/>
        <v>0</v>
      </c>
      <c r="CE69" s="163">
        <f t="shared" ref="CE69:CE75" si="235">SUM(CB69:CD69)</f>
        <v>0</v>
      </c>
      <c r="CF69" s="161">
        <f t="shared" ref="CF69:CH75" si="236">FS69</f>
        <v>0</v>
      </c>
      <c r="CG69" s="161">
        <f t="shared" si="236"/>
        <v>0</v>
      </c>
      <c r="CH69" s="162">
        <f t="shared" si="236"/>
        <v>0</v>
      </c>
      <c r="CI69" s="163">
        <f t="shared" ref="CI69:CI75" si="237">SUM(CF69:CH69)</f>
        <v>0</v>
      </c>
      <c r="CJ69" s="161">
        <f t="shared" ref="CJ69:CL75" si="238">FV69</f>
        <v>0</v>
      </c>
      <c r="CK69" s="161">
        <f t="shared" si="238"/>
        <v>0</v>
      </c>
      <c r="CL69" s="162">
        <f t="shared" si="238"/>
        <v>0</v>
      </c>
      <c r="CM69" s="163">
        <f t="shared" ref="CM69:CM75" si="239">SUM(CJ69:CL69)</f>
        <v>0</v>
      </c>
      <c r="CN69" s="164">
        <f t="shared" ref="CN69:CN75" si="240">CM69+CI69+CE69+CA69</f>
        <v>0</v>
      </c>
      <c r="CO69" s="161">
        <f t="shared" ref="CO69:CQ75" si="241">FY69</f>
        <v>0</v>
      </c>
      <c r="CP69" s="161">
        <f t="shared" si="241"/>
        <v>0</v>
      </c>
      <c r="CQ69" s="162">
        <f t="shared" si="241"/>
        <v>0</v>
      </c>
      <c r="CR69" s="163">
        <f t="shared" ref="CR69:CR75" si="242">SUM(CO69:CQ69)</f>
        <v>0</v>
      </c>
      <c r="CS69" s="161">
        <f t="shared" ref="CS69:CU75" si="243">GB69</f>
        <v>0</v>
      </c>
      <c r="CT69" s="161">
        <f t="shared" si="243"/>
        <v>0</v>
      </c>
      <c r="CU69" s="162">
        <f t="shared" si="243"/>
        <v>0</v>
      </c>
      <c r="CV69" s="163">
        <f t="shared" ref="CV69:CV75" si="244">SUM(CS69:CU69)</f>
        <v>0</v>
      </c>
      <c r="CW69" s="161">
        <f t="shared" ref="CW69:CY75" si="245">GE69</f>
        <v>0</v>
      </c>
      <c r="CX69" s="161">
        <f t="shared" si="245"/>
        <v>0</v>
      </c>
      <c r="CY69" s="162">
        <f t="shared" si="245"/>
        <v>0</v>
      </c>
      <c r="CZ69" s="163">
        <f t="shared" ref="CZ69:CZ75" si="246">SUM(CW69:CY69)</f>
        <v>0</v>
      </c>
      <c r="DA69" s="161">
        <f t="shared" ref="DA69:DC75" si="247">GH69</f>
        <v>0</v>
      </c>
      <c r="DB69" s="161">
        <f t="shared" si="247"/>
        <v>0</v>
      </c>
      <c r="DC69" s="162">
        <f t="shared" si="247"/>
        <v>0</v>
      </c>
      <c r="DD69" s="163">
        <f t="shared" ref="DD69:DD75" si="248">SUM(DA69:DC69)</f>
        <v>0</v>
      </c>
      <c r="DE69" s="164">
        <f t="shared" ref="DE69:DE75" si="249">DD69+CZ69+CV69+CR69</f>
        <v>0</v>
      </c>
      <c r="DF69" s="165">
        <f t="shared" ref="DF69:DF75" si="250">DE69+CN69+BW69+BF69+AO69+X69+G69+F69+E69+D69+C69</f>
        <v>0</v>
      </c>
      <c r="DG69" s="79">
        <f t="shared" ref="DG69:DG76" si="251">DF69-DD69-CZ69-CV69-CR69-CM69-CI69-CE69-CA69-BV69-BR69-BN69-BJ69-BE69-BA69-AW69-AS69-AN69-AJ69-AF69-AB69-W69-S69-O69-K69-G69-F69-E69-D69-C69</f>
        <v>0</v>
      </c>
      <c r="EJ69" s="191"/>
      <c r="EK69" s="191"/>
      <c r="EL69" s="191"/>
      <c r="EM69" s="191"/>
      <c r="EN69" s="191"/>
      <c r="EO69" s="191"/>
      <c r="EP69" s="191"/>
      <c r="EQ69" s="191"/>
      <c r="ER69" s="191"/>
      <c r="ES69" s="191"/>
      <c r="ET69" s="191"/>
      <c r="EU69" s="191"/>
    </row>
    <row r="70" spans="1:164" hidden="1" outlineLevel="1">
      <c r="A70" s="570"/>
      <c r="B70" s="95" t="s">
        <v>50</v>
      </c>
      <c r="C70" s="160">
        <v>0</v>
      </c>
      <c r="D70" s="160">
        <v>0</v>
      </c>
      <c r="E70" s="160">
        <v>0</v>
      </c>
      <c r="F70" s="160">
        <v>0</v>
      </c>
      <c r="G70" s="160">
        <f t="shared" si="180"/>
        <v>0</v>
      </c>
      <c r="H70" s="161">
        <f t="shared" si="180"/>
        <v>0</v>
      </c>
      <c r="I70" s="161">
        <f t="shared" si="180"/>
        <v>0</v>
      </c>
      <c r="J70" s="162">
        <f t="shared" si="180"/>
        <v>0</v>
      </c>
      <c r="K70" s="163">
        <f t="shared" si="181"/>
        <v>0</v>
      </c>
      <c r="L70" s="161">
        <f t="shared" si="182"/>
        <v>0</v>
      </c>
      <c r="M70" s="161">
        <f t="shared" si="183"/>
        <v>0</v>
      </c>
      <c r="N70" s="162">
        <f t="shared" si="184"/>
        <v>0</v>
      </c>
      <c r="O70" s="163">
        <f t="shared" si="185"/>
        <v>0</v>
      </c>
      <c r="P70" s="161">
        <f t="shared" ref="P70:P75" si="252">DW70/1000</f>
        <v>0</v>
      </c>
      <c r="Q70" s="161">
        <f t="shared" si="186"/>
        <v>0</v>
      </c>
      <c r="R70" s="162">
        <f t="shared" si="186"/>
        <v>0</v>
      </c>
      <c r="S70" s="163">
        <f t="shared" si="187"/>
        <v>0</v>
      </c>
      <c r="T70" s="161">
        <f t="shared" ref="T70:T75" si="253">DZ70/1000</f>
        <v>0</v>
      </c>
      <c r="U70" s="161">
        <f t="shared" si="188"/>
        <v>0</v>
      </c>
      <c r="V70" s="162">
        <f t="shared" si="188"/>
        <v>0</v>
      </c>
      <c r="W70" s="163">
        <f t="shared" si="189"/>
        <v>0</v>
      </c>
      <c r="X70" s="164">
        <f t="shared" si="190"/>
        <v>0</v>
      </c>
      <c r="Y70" s="161">
        <f t="shared" si="191"/>
        <v>0</v>
      </c>
      <c r="Z70" s="161">
        <f t="shared" si="192"/>
        <v>0</v>
      </c>
      <c r="AA70" s="162">
        <f t="shared" si="192"/>
        <v>0</v>
      </c>
      <c r="AB70" s="163">
        <f t="shared" si="193"/>
        <v>0</v>
      </c>
      <c r="AC70" s="161">
        <f t="shared" si="194"/>
        <v>0</v>
      </c>
      <c r="AD70" s="161">
        <f t="shared" si="195"/>
        <v>0</v>
      </c>
      <c r="AE70" s="162">
        <f t="shared" si="195"/>
        <v>0</v>
      </c>
      <c r="AF70" s="163">
        <f t="shared" si="196"/>
        <v>0</v>
      </c>
      <c r="AG70" s="161">
        <f>EI70/1000</f>
        <v>0</v>
      </c>
      <c r="AH70" s="161">
        <f>EJ70/1000</f>
        <v>0</v>
      </c>
      <c r="AI70" s="162">
        <f>EK70/1000</f>
        <v>0</v>
      </c>
      <c r="AJ70" s="163">
        <f t="shared" si="200"/>
        <v>0</v>
      </c>
      <c r="AK70" s="161">
        <f>EL70/1000</f>
        <v>0</v>
      </c>
      <c r="AL70" s="161">
        <f t="shared" ref="AL70:AM70" si="254">EM70/1000</f>
        <v>0</v>
      </c>
      <c r="AM70" s="161">
        <f t="shared" si="254"/>
        <v>0</v>
      </c>
      <c r="AN70" s="163">
        <f t="shared" si="204"/>
        <v>0</v>
      </c>
      <c r="AO70" s="164">
        <f t="shared" si="205"/>
        <v>0</v>
      </c>
      <c r="AP70" s="161">
        <f>EO70/1000</f>
        <v>0</v>
      </c>
      <c r="AQ70" s="161">
        <f t="shared" ref="AQ70:AR70" si="255">EP70/1000</f>
        <v>0</v>
      </c>
      <c r="AR70" s="162">
        <f t="shared" si="255"/>
        <v>0</v>
      </c>
      <c r="AS70" s="163">
        <f t="shared" si="209"/>
        <v>0</v>
      </c>
      <c r="AT70" s="161">
        <f t="shared" si="210"/>
        <v>0</v>
      </c>
      <c r="AU70" s="161">
        <f t="shared" si="211"/>
        <v>0</v>
      </c>
      <c r="AV70" s="162">
        <f t="shared" si="212"/>
        <v>0</v>
      </c>
      <c r="AW70" s="163">
        <f t="shared" si="213"/>
        <v>0</v>
      </c>
      <c r="AX70" s="161">
        <f t="shared" si="214"/>
        <v>0</v>
      </c>
      <c r="AY70" s="161">
        <f t="shared" si="215"/>
        <v>0</v>
      </c>
      <c r="AZ70" s="162">
        <f t="shared" si="216"/>
        <v>0</v>
      </c>
      <c r="BA70" s="163">
        <f t="shared" si="217"/>
        <v>0</v>
      </c>
      <c r="BB70" s="161">
        <f t="shared" si="218"/>
        <v>0</v>
      </c>
      <c r="BC70" s="161">
        <f t="shared" si="218"/>
        <v>0</v>
      </c>
      <c r="BD70" s="162">
        <f t="shared" si="218"/>
        <v>0</v>
      </c>
      <c r="BE70" s="163">
        <f t="shared" si="219"/>
        <v>0</v>
      </c>
      <c r="BF70" s="164">
        <f t="shared" si="220"/>
        <v>0</v>
      </c>
      <c r="BG70" s="161">
        <f>FA70/1000</f>
        <v>0</v>
      </c>
      <c r="BH70" s="161">
        <f t="shared" ref="BH70:BI70" si="256">FB70/1000</f>
        <v>0</v>
      </c>
      <c r="BI70" s="162">
        <f t="shared" si="256"/>
        <v>0</v>
      </c>
      <c r="BJ70" s="163">
        <f t="shared" si="224"/>
        <v>0</v>
      </c>
      <c r="BK70" s="161">
        <f t="shared" si="225"/>
        <v>0</v>
      </c>
      <c r="BL70" s="161">
        <f t="shared" si="225"/>
        <v>0</v>
      </c>
      <c r="BM70" s="162">
        <f t="shared" si="225"/>
        <v>0</v>
      </c>
      <c r="BN70" s="163">
        <f t="shared" si="226"/>
        <v>0</v>
      </c>
      <c r="BO70" s="161">
        <f t="shared" si="227"/>
        <v>0</v>
      </c>
      <c r="BP70" s="161">
        <f t="shared" si="227"/>
        <v>0</v>
      </c>
      <c r="BQ70" s="162">
        <f t="shared" si="227"/>
        <v>0</v>
      </c>
      <c r="BR70" s="163">
        <f t="shared" si="228"/>
        <v>0</v>
      </c>
      <c r="BS70" s="161">
        <f t="shared" si="229"/>
        <v>0</v>
      </c>
      <c r="BT70" s="161">
        <f t="shared" si="229"/>
        <v>0</v>
      </c>
      <c r="BU70" s="162">
        <f t="shared" si="229"/>
        <v>0</v>
      </c>
      <c r="BV70" s="163">
        <f t="shared" si="230"/>
        <v>0</v>
      </c>
      <c r="BW70" s="164">
        <f t="shared" si="231"/>
        <v>0</v>
      </c>
      <c r="BX70" s="161">
        <f t="shared" si="232"/>
        <v>0</v>
      </c>
      <c r="BY70" s="161">
        <f t="shared" si="232"/>
        <v>0</v>
      </c>
      <c r="BZ70" s="162">
        <f t="shared" si="232"/>
        <v>0</v>
      </c>
      <c r="CA70" s="163">
        <f t="shared" si="233"/>
        <v>0</v>
      </c>
      <c r="CB70" s="161">
        <f t="shared" si="234"/>
        <v>0</v>
      </c>
      <c r="CC70" s="161">
        <f t="shared" si="234"/>
        <v>0</v>
      </c>
      <c r="CD70" s="162">
        <f t="shared" si="234"/>
        <v>0</v>
      </c>
      <c r="CE70" s="163">
        <f t="shared" si="235"/>
        <v>0</v>
      </c>
      <c r="CF70" s="161">
        <f t="shared" si="236"/>
        <v>0</v>
      </c>
      <c r="CG70" s="161">
        <f t="shared" si="236"/>
        <v>0</v>
      </c>
      <c r="CH70" s="162">
        <f t="shared" si="236"/>
        <v>0</v>
      </c>
      <c r="CI70" s="163">
        <f t="shared" si="237"/>
        <v>0</v>
      </c>
      <c r="CJ70" s="161">
        <f t="shared" si="238"/>
        <v>0</v>
      </c>
      <c r="CK70" s="161">
        <f t="shared" si="238"/>
        <v>0</v>
      </c>
      <c r="CL70" s="162">
        <f t="shared" si="238"/>
        <v>0</v>
      </c>
      <c r="CM70" s="163">
        <f t="shared" si="239"/>
        <v>0</v>
      </c>
      <c r="CN70" s="164">
        <f t="shared" si="240"/>
        <v>0</v>
      </c>
      <c r="CO70" s="161">
        <f t="shared" si="241"/>
        <v>0</v>
      </c>
      <c r="CP70" s="161">
        <f t="shared" si="241"/>
        <v>0</v>
      </c>
      <c r="CQ70" s="162">
        <f t="shared" si="241"/>
        <v>0</v>
      </c>
      <c r="CR70" s="163">
        <f t="shared" si="242"/>
        <v>0</v>
      </c>
      <c r="CS70" s="161">
        <f t="shared" si="243"/>
        <v>0</v>
      </c>
      <c r="CT70" s="161">
        <f t="shared" si="243"/>
        <v>0</v>
      </c>
      <c r="CU70" s="162">
        <f t="shared" si="243"/>
        <v>0</v>
      </c>
      <c r="CV70" s="163">
        <f t="shared" si="244"/>
        <v>0</v>
      </c>
      <c r="CW70" s="161">
        <f t="shared" si="245"/>
        <v>0</v>
      </c>
      <c r="CX70" s="161">
        <f t="shared" si="245"/>
        <v>0</v>
      </c>
      <c r="CY70" s="162">
        <f t="shared" si="245"/>
        <v>0</v>
      </c>
      <c r="CZ70" s="163">
        <f t="shared" si="246"/>
        <v>0</v>
      </c>
      <c r="DA70" s="161">
        <f t="shared" si="247"/>
        <v>0</v>
      </c>
      <c r="DB70" s="161">
        <f t="shared" si="247"/>
        <v>0</v>
      </c>
      <c r="DC70" s="162">
        <f t="shared" si="247"/>
        <v>0</v>
      </c>
      <c r="DD70" s="163">
        <f t="shared" si="248"/>
        <v>0</v>
      </c>
      <c r="DE70" s="164">
        <f t="shared" si="249"/>
        <v>0</v>
      </c>
      <c r="DF70" s="165">
        <f t="shared" si="250"/>
        <v>0</v>
      </c>
      <c r="DG70" s="79">
        <f t="shared" si="251"/>
        <v>0</v>
      </c>
      <c r="EE70" s="191"/>
      <c r="EF70" s="191"/>
      <c r="EG70" s="191"/>
      <c r="EH70" s="191"/>
      <c r="EI70" s="191"/>
      <c r="EJ70" s="191"/>
      <c r="EK70" s="191"/>
      <c r="EL70" s="191"/>
      <c r="EM70" s="191"/>
      <c r="EN70" s="191"/>
      <c r="EO70" s="191"/>
      <c r="EP70" s="191"/>
      <c r="EQ70" s="191"/>
      <c r="ER70" s="191"/>
      <c r="ES70" s="191"/>
      <c r="ET70" s="191"/>
      <c r="EU70" s="191"/>
      <c r="EV70" s="191"/>
      <c r="EW70" s="191"/>
      <c r="EX70" s="191"/>
      <c r="EY70" s="191"/>
      <c r="EZ70" s="191"/>
      <c r="FA70" s="191"/>
      <c r="FB70" s="191"/>
      <c r="FC70" s="191"/>
    </row>
    <row r="71" spans="1:164" hidden="1" outlineLevel="1">
      <c r="A71" s="570"/>
      <c r="B71" s="95" t="s">
        <v>104</v>
      </c>
      <c r="C71" s="160">
        <v>0</v>
      </c>
      <c r="D71" s="160">
        <v>0</v>
      </c>
      <c r="E71" s="160">
        <v>0</v>
      </c>
      <c r="F71" s="160">
        <v>0</v>
      </c>
      <c r="G71" s="160">
        <f t="shared" si="180"/>
        <v>0</v>
      </c>
      <c r="H71" s="161">
        <f t="shared" si="180"/>
        <v>0</v>
      </c>
      <c r="I71" s="161">
        <f t="shared" si="180"/>
        <v>0</v>
      </c>
      <c r="J71" s="162">
        <f t="shared" si="180"/>
        <v>0</v>
      </c>
      <c r="K71" s="163">
        <f t="shared" si="181"/>
        <v>0</v>
      </c>
      <c r="L71" s="161">
        <f t="shared" si="182"/>
        <v>0</v>
      </c>
      <c r="M71" s="161">
        <f t="shared" si="183"/>
        <v>0</v>
      </c>
      <c r="N71" s="162">
        <f t="shared" si="184"/>
        <v>0</v>
      </c>
      <c r="O71" s="163">
        <f t="shared" si="185"/>
        <v>0</v>
      </c>
      <c r="P71" s="161">
        <f t="shared" si="252"/>
        <v>0</v>
      </c>
      <c r="Q71" s="161">
        <f t="shared" si="186"/>
        <v>0</v>
      </c>
      <c r="R71" s="162">
        <f t="shared" si="186"/>
        <v>0</v>
      </c>
      <c r="S71" s="163">
        <f t="shared" si="187"/>
        <v>0</v>
      </c>
      <c r="T71" s="161">
        <f t="shared" si="253"/>
        <v>0</v>
      </c>
      <c r="U71" s="161">
        <f t="shared" si="188"/>
        <v>0</v>
      </c>
      <c r="V71" s="162">
        <f t="shared" si="188"/>
        <v>0</v>
      </c>
      <c r="W71" s="163">
        <f t="shared" si="189"/>
        <v>0</v>
      </c>
      <c r="X71" s="164">
        <f t="shared" si="190"/>
        <v>0</v>
      </c>
      <c r="Y71" s="161">
        <f t="shared" si="191"/>
        <v>0</v>
      </c>
      <c r="Z71" s="161">
        <f t="shared" si="192"/>
        <v>0</v>
      </c>
      <c r="AA71" s="162">
        <f t="shared" si="192"/>
        <v>0</v>
      </c>
      <c r="AB71" s="163">
        <f t="shared" si="193"/>
        <v>0</v>
      </c>
      <c r="AC71" s="161">
        <f t="shared" si="194"/>
        <v>0</v>
      </c>
      <c r="AD71" s="161">
        <f t="shared" si="195"/>
        <v>0</v>
      </c>
      <c r="AE71" s="162">
        <f t="shared" si="195"/>
        <v>0</v>
      </c>
      <c r="AF71" s="163">
        <f t="shared" si="196"/>
        <v>0</v>
      </c>
      <c r="AG71" s="161">
        <f t="shared" si="197"/>
        <v>0</v>
      </c>
      <c r="AH71" s="161">
        <f t="shared" si="198"/>
        <v>0</v>
      </c>
      <c r="AI71" s="162">
        <f t="shared" si="199"/>
        <v>0</v>
      </c>
      <c r="AJ71" s="163">
        <f t="shared" si="200"/>
        <v>0</v>
      </c>
      <c r="AK71" s="161">
        <f t="shared" si="201"/>
        <v>0</v>
      </c>
      <c r="AL71" s="161">
        <f t="shared" si="202"/>
        <v>0</v>
      </c>
      <c r="AM71" s="162">
        <f t="shared" si="203"/>
        <v>0</v>
      </c>
      <c r="AN71" s="163">
        <f t="shared" si="204"/>
        <v>0</v>
      </c>
      <c r="AO71" s="164">
        <f t="shared" si="205"/>
        <v>0</v>
      </c>
      <c r="AP71" s="161">
        <f t="shared" si="206"/>
        <v>0</v>
      </c>
      <c r="AQ71" s="161">
        <f t="shared" ref="AQ71" si="257">EP71</f>
        <v>0</v>
      </c>
      <c r="AR71" s="162">
        <f t="shared" ref="AR71" si="258">EQ71</f>
        <v>0</v>
      </c>
      <c r="AS71" s="163">
        <f t="shared" si="209"/>
        <v>0</v>
      </c>
      <c r="AT71" s="161">
        <f t="shared" si="210"/>
        <v>0</v>
      </c>
      <c r="AU71" s="161">
        <f t="shared" si="211"/>
        <v>0</v>
      </c>
      <c r="AV71" s="162">
        <f t="shared" si="212"/>
        <v>0</v>
      </c>
      <c r="AW71" s="163">
        <f t="shared" si="213"/>
        <v>0</v>
      </c>
      <c r="AX71" s="161">
        <f t="shared" si="214"/>
        <v>0</v>
      </c>
      <c r="AY71" s="161">
        <f t="shared" si="215"/>
        <v>0</v>
      </c>
      <c r="AZ71" s="162">
        <f t="shared" si="216"/>
        <v>0</v>
      </c>
      <c r="BA71" s="163">
        <f t="shared" si="217"/>
        <v>0</v>
      </c>
      <c r="BB71" s="161">
        <f t="shared" si="218"/>
        <v>0</v>
      </c>
      <c r="BC71" s="161">
        <f t="shared" si="218"/>
        <v>0</v>
      </c>
      <c r="BD71" s="162">
        <f t="shared" si="218"/>
        <v>0</v>
      </c>
      <c r="BE71" s="163">
        <f t="shared" si="219"/>
        <v>0</v>
      </c>
      <c r="BF71" s="164">
        <f t="shared" si="220"/>
        <v>0</v>
      </c>
      <c r="BG71" s="161">
        <f t="shared" si="221"/>
        <v>0</v>
      </c>
      <c r="BH71" s="161">
        <f t="shared" ref="BH71" si="259">FB71</f>
        <v>0</v>
      </c>
      <c r="BI71" s="162">
        <f t="shared" ref="BI71" si="260">FC71</f>
        <v>0</v>
      </c>
      <c r="BJ71" s="163">
        <f t="shared" si="224"/>
        <v>0</v>
      </c>
      <c r="BK71" s="161">
        <f t="shared" si="225"/>
        <v>0</v>
      </c>
      <c r="BL71" s="161">
        <f t="shared" si="225"/>
        <v>0</v>
      </c>
      <c r="BM71" s="162">
        <f t="shared" si="225"/>
        <v>0</v>
      </c>
      <c r="BN71" s="163">
        <f t="shared" si="226"/>
        <v>0</v>
      </c>
      <c r="BO71" s="161">
        <f t="shared" si="227"/>
        <v>0</v>
      </c>
      <c r="BP71" s="161">
        <f t="shared" si="227"/>
        <v>0</v>
      </c>
      <c r="BQ71" s="162">
        <f t="shared" si="227"/>
        <v>0</v>
      </c>
      <c r="BR71" s="163">
        <f t="shared" si="228"/>
        <v>0</v>
      </c>
      <c r="BS71" s="161">
        <f t="shared" si="229"/>
        <v>0</v>
      </c>
      <c r="BT71" s="161">
        <f t="shared" si="229"/>
        <v>0</v>
      </c>
      <c r="BU71" s="162">
        <f t="shared" si="229"/>
        <v>0</v>
      </c>
      <c r="BV71" s="163">
        <f t="shared" si="230"/>
        <v>0</v>
      </c>
      <c r="BW71" s="164">
        <f t="shared" si="231"/>
        <v>0</v>
      </c>
      <c r="BX71" s="161">
        <f t="shared" si="232"/>
        <v>0</v>
      </c>
      <c r="BY71" s="161">
        <f t="shared" si="232"/>
        <v>0</v>
      </c>
      <c r="BZ71" s="162">
        <f t="shared" si="232"/>
        <v>0</v>
      </c>
      <c r="CA71" s="163">
        <f t="shared" si="233"/>
        <v>0</v>
      </c>
      <c r="CB71" s="161">
        <f t="shared" si="234"/>
        <v>0</v>
      </c>
      <c r="CC71" s="161">
        <f t="shared" si="234"/>
        <v>0</v>
      </c>
      <c r="CD71" s="162">
        <f t="shared" si="234"/>
        <v>0</v>
      </c>
      <c r="CE71" s="163">
        <f t="shared" si="235"/>
        <v>0</v>
      </c>
      <c r="CF71" s="161">
        <f t="shared" si="236"/>
        <v>0</v>
      </c>
      <c r="CG71" s="161">
        <f t="shared" si="236"/>
        <v>0</v>
      </c>
      <c r="CH71" s="162">
        <f t="shared" si="236"/>
        <v>0</v>
      </c>
      <c r="CI71" s="163">
        <f t="shared" si="237"/>
        <v>0</v>
      </c>
      <c r="CJ71" s="161">
        <f t="shared" si="238"/>
        <v>0</v>
      </c>
      <c r="CK71" s="161">
        <f t="shared" si="238"/>
        <v>0</v>
      </c>
      <c r="CL71" s="162">
        <f t="shared" si="238"/>
        <v>0</v>
      </c>
      <c r="CM71" s="163">
        <f t="shared" si="239"/>
        <v>0</v>
      </c>
      <c r="CN71" s="164">
        <f t="shared" si="240"/>
        <v>0</v>
      </c>
      <c r="CO71" s="161">
        <f t="shared" si="241"/>
        <v>0</v>
      </c>
      <c r="CP71" s="161">
        <f t="shared" si="241"/>
        <v>0</v>
      </c>
      <c r="CQ71" s="162">
        <f t="shared" si="241"/>
        <v>0</v>
      </c>
      <c r="CR71" s="163">
        <f t="shared" si="242"/>
        <v>0</v>
      </c>
      <c r="CS71" s="161">
        <f t="shared" si="243"/>
        <v>0</v>
      </c>
      <c r="CT71" s="161">
        <f t="shared" si="243"/>
        <v>0</v>
      </c>
      <c r="CU71" s="162">
        <f t="shared" si="243"/>
        <v>0</v>
      </c>
      <c r="CV71" s="163">
        <f t="shared" si="244"/>
        <v>0</v>
      </c>
      <c r="CW71" s="161">
        <f t="shared" si="245"/>
        <v>0</v>
      </c>
      <c r="CX71" s="161">
        <f t="shared" si="245"/>
        <v>0</v>
      </c>
      <c r="CY71" s="162">
        <f t="shared" si="245"/>
        <v>0</v>
      </c>
      <c r="CZ71" s="163">
        <f t="shared" si="246"/>
        <v>0</v>
      </c>
      <c r="DA71" s="161">
        <f t="shared" si="247"/>
        <v>0</v>
      </c>
      <c r="DB71" s="161">
        <f t="shared" si="247"/>
        <v>0</v>
      </c>
      <c r="DC71" s="162">
        <f t="shared" si="247"/>
        <v>0</v>
      </c>
      <c r="DD71" s="163">
        <f t="shared" si="248"/>
        <v>0</v>
      </c>
      <c r="DE71" s="164">
        <f t="shared" si="249"/>
        <v>0</v>
      </c>
      <c r="DF71" s="165">
        <f t="shared" si="250"/>
        <v>0</v>
      </c>
      <c r="DG71" s="79">
        <f t="shared" si="251"/>
        <v>0</v>
      </c>
      <c r="EJ71" s="191"/>
      <c r="EK71" s="191"/>
      <c r="EL71" s="191"/>
      <c r="EM71" s="191"/>
      <c r="EN71" s="191"/>
      <c r="EO71" s="191"/>
      <c r="EP71" s="191"/>
      <c r="EQ71" s="191"/>
      <c r="ER71" s="191"/>
      <c r="ES71" s="191"/>
      <c r="ET71" s="191"/>
      <c r="EU71" s="191"/>
    </row>
    <row r="72" spans="1:164" hidden="1" outlineLevel="1">
      <c r="A72" s="570"/>
      <c r="B72" s="95" t="s">
        <v>35</v>
      </c>
      <c r="C72" s="160">
        <v>0</v>
      </c>
      <c r="D72" s="160">
        <v>0</v>
      </c>
      <c r="E72" s="160">
        <v>0</v>
      </c>
      <c r="F72" s="160">
        <v>0</v>
      </c>
      <c r="G72" s="160">
        <f t="shared" si="180"/>
        <v>0</v>
      </c>
      <c r="H72" s="161">
        <f t="shared" si="180"/>
        <v>0</v>
      </c>
      <c r="I72" s="161">
        <f t="shared" si="180"/>
        <v>0</v>
      </c>
      <c r="J72" s="162">
        <f t="shared" si="180"/>
        <v>0</v>
      </c>
      <c r="K72" s="163">
        <f t="shared" si="181"/>
        <v>0</v>
      </c>
      <c r="L72" s="161">
        <f t="shared" si="182"/>
        <v>0</v>
      </c>
      <c r="M72" s="161">
        <f t="shared" si="183"/>
        <v>0</v>
      </c>
      <c r="N72" s="162">
        <f t="shared" si="184"/>
        <v>0</v>
      </c>
      <c r="O72" s="163">
        <f t="shared" si="185"/>
        <v>0</v>
      </c>
      <c r="P72" s="161">
        <f t="shared" si="252"/>
        <v>0</v>
      </c>
      <c r="Q72" s="161">
        <f t="shared" si="186"/>
        <v>0</v>
      </c>
      <c r="R72" s="162">
        <f t="shared" si="186"/>
        <v>0</v>
      </c>
      <c r="S72" s="163">
        <f t="shared" si="187"/>
        <v>0</v>
      </c>
      <c r="T72" s="161">
        <f t="shared" si="253"/>
        <v>0</v>
      </c>
      <c r="U72" s="161">
        <f t="shared" si="188"/>
        <v>0</v>
      </c>
      <c r="V72" s="162">
        <f t="shared" si="188"/>
        <v>0</v>
      </c>
      <c r="W72" s="163">
        <f t="shared" si="189"/>
        <v>0</v>
      </c>
      <c r="X72" s="164">
        <f t="shared" si="190"/>
        <v>0</v>
      </c>
      <c r="Y72" s="161">
        <f t="shared" si="191"/>
        <v>0</v>
      </c>
      <c r="Z72" s="161">
        <f t="shared" si="192"/>
        <v>0</v>
      </c>
      <c r="AA72" s="162">
        <f t="shared" si="192"/>
        <v>0</v>
      </c>
      <c r="AB72" s="163">
        <f t="shared" si="193"/>
        <v>0</v>
      </c>
      <c r="AC72" s="161">
        <f t="shared" si="194"/>
        <v>0</v>
      </c>
      <c r="AD72" s="161">
        <f t="shared" si="195"/>
        <v>0</v>
      </c>
      <c r="AE72" s="162">
        <f t="shared" si="195"/>
        <v>0</v>
      </c>
      <c r="AF72" s="163">
        <f t="shared" si="196"/>
        <v>0</v>
      </c>
      <c r="AG72" s="161">
        <f>EI72/1000</f>
        <v>0</v>
      </c>
      <c r="AH72" s="161">
        <f t="shared" ref="AH72:AI72" si="261">EJ72/1000</f>
        <v>0</v>
      </c>
      <c r="AI72" s="162">
        <f t="shared" si="261"/>
        <v>0</v>
      </c>
      <c r="AJ72" s="163">
        <f t="shared" si="200"/>
        <v>0</v>
      </c>
      <c r="AK72" s="161">
        <f>EL72/1000</f>
        <v>0</v>
      </c>
      <c r="AL72" s="161">
        <f t="shared" ref="AL72:AM72" si="262">EM72/1000</f>
        <v>0</v>
      </c>
      <c r="AM72" s="162">
        <f t="shared" si="262"/>
        <v>0</v>
      </c>
      <c r="AN72" s="163">
        <f t="shared" si="204"/>
        <v>0</v>
      </c>
      <c r="AO72" s="164">
        <f t="shared" si="205"/>
        <v>0</v>
      </c>
      <c r="AP72" s="161">
        <f>EO72/1000</f>
        <v>0</v>
      </c>
      <c r="AQ72" s="161">
        <f t="shared" ref="AQ72:AR72" si="263">EP72/1000</f>
        <v>0</v>
      </c>
      <c r="AR72" s="162">
        <f t="shared" si="263"/>
        <v>0</v>
      </c>
      <c r="AS72" s="163">
        <f t="shared" si="209"/>
        <v>0</v>
      </c>
      <c r="AT72" s="161">
        <f>ER72/1000</f>
        <v>0</v>
      </c>
      <c r="AU72" s="161">
        <f t="shared" ref="AU72:AV72" si="264">ES72/1000</f>
        <v>0</v>
      </c>
      <c r="AV72" s="162">
        <f t="shared" si="264"/>
        <v>0</v>
      </c>
      <c r="AW72" s="163">
        <f t="shared" si="213"/>
        <v>0</v>
      </c>
      <c r="AX72" s="161">
        <f>EU72/1000</f>
        <v>0</v>
      </c>
      <c r="AY72" s="161">
        <f t="shared" ref="AY72:AZ72" si="265">EV72/1000</f>
        <v>0</v>
      </c>
      <c r="AZ72" s="162">
        <f t="shared" si="265"/>
        <v>0</v>
      </c>
      <c r="BA72" s="163">
        <f t="shared" si="217"/>
        <v>0</v>
      </c>
      <c r="BB72" s="161">
        <f>EX72/1000</f>
        <v>0</v>
      </c>
      <c r="BC72" s="161">
        <f>EY72/1000</f>
        <v>0</v>
      </c>
      <c r="BD72" s="162">
        <f>EZ72/1000</f>
        <v>0</v>
      </c>
      <c r="BE72" s="163">
        <f t="shared" si="219"/>
        <v>0</v>
      </c>
      <c r="BF72" s="164">
        <f t="shared" si="220"/>
        <v>0</v>
      </c>
      <c r="BG72" s="161">
        <f>FA72/1000</f>
        <v>0</v>
      </c>
      <c r="BH72" s="161">
        <f t="shared" ref="BH72:BI72" si="266">FB72/1000</f>
        <v>0</v>
      </c>
      <c r="BI72" s="162">
        <f t="shared" si="266"/>
        <v>0</v>
      </c>
      <c r="BJ72" s="163">
        <f t="shared" si="224"/>
        <v>0</v>
      </c>
      <c r="BK72" s="161">
        <f t="shared" si="225"/>
        <v>0</v>
      </c>
      <c r="BL72" s="161">
        <f t="shared" si="225"/>
        <v>0</v>
      </c>
      <c r="BM72" s="162">
        <f t="shared" si="225"/>
        <v>0</v>
      </c>
      <c r="BN72" s="163">
        <f t="shared" si="226"/>
        <v>0</v>
      </c>
      <c r="BO72" s="161">
        <f t="shared" si="227"/>
        <v>0</v>
      </c>
      <c r="BP72" s="161">
        <f t="shared" si="227"/>
        <v>0</v>
      </c>
      <c r="BQ72" s="162">
        <f t="shared" si="227"/>
        <v>0</v>
      </c>
      <c r="BR72" s="163">
        <f t="shared" si="228"/>
        <v>0</v>
      </c>
      <c r="BS72" s="161">
        <f t="shared" si="229"/>
        <v>0</v>
      </c>
      <c r="BT72" s="161">
        <f t="shared" si="229"/>
        <v>0</v>
      </c>
      <c r="BU72" s="162">
        <f t="shared" si="229"/>
        <v>0</v>
      </c>
      <c r="BV72" s="163">
        <f t="shared" si="230"/>
        <v>0</v>
      </c>
      <c r="BW72" s="164">
        <f t="shared" si="231"/>
        <v>0</v>
      </c>
      <c r="BX72" s="161">
        <f t="shared" si="232"/>
        <v>0</v>
      </c>
      <c r="BY72" s="161">
        <f t="shared" si="232"/>
        <v>0</v>
      </c>
      <c r="BZ72" s="162">
        <f t="shared" si="232"/>
        <v>0</v>
      </c>
      <c r="CA72" s="163">
        <f t="shared" si="233"/>
        <v>0</v>
      </c>
      <c r="CB72" s="161">
        <f t="shared" si="234"/>
        <v>0</v>
      </c>
      <c r="CC72" s="161">
        <f t="shared" si="234"/>
        <v>0</v>
      </c>
      <c r="CD72" s="162">
        <f t="shared" si="234"/>
        <v>0</v>
      </c>
      <c r="CE72" s="163">
        <f t="shared" si="235"/>
        <v>0</v>
      </c>
      <c r="CF72" s="161">
        <f t="shared" si="236"/>
        <v>0</v>
      </c>
      <c r="CG72" s="161">
        <f t="shared" si="236"/>
        <v>0</v>
      </c>
      <c r="CH72" s="162">
        <f t="shared" si="236"/>
        <v>0</v>
      </c>
      <c r="CI72" s="163">
        <f t="shared" si="237"/>
        <v>0</v>
      </c>
      <c r="CJ72" s="161">
        <f t="shared" si="238"/>
        <v>0</v>
      </c>
      <c r="CK72" s="161">
        <f t="shared" si="238"/>
        <v>0</v>
      </c>
      <c r="CL72" s="162">
        <f t="shared" si="238"/>
        <v>0</v>
      </c>
      <c r="CM72" s="163">
        <f t="shared" si="239"/>
        <v>0</v>
      </c>
      <c r="CN72" s="164">
        <f t="shared" si="240"/>
        <v>0</v>
      </c>
      <c r="CO72" s="161">
        <f t="shared" si="241"/>
        <v>0</v>
      </c>
      <c r="CP72" s="161">
        <f t="shared" si="241"/>
        <v>0</v>
      </c>
      <c r="CQ72" s="162">
        <f t="shared" si="241"/>
        <v>0</v>
      </c>
      <c r="CR72" s="163">
        <f t="shared" si="242"/>
        <v>0</v>
      </c>
      <c r="CS72" s="161">
        <f t="shared" si="243"/>
        <v>0</v>
      </c>
      <c r="CT72" s="161">
        <f t="shared" si="243"/>
        <v>0</v>
      </c>
      <c r="CU72" s="162">
        <f t="shared" si="243"/>
        <v>0</v>
      </c>
      <c r="CV72" s="163">
        <f t="shared" si="244"/>
        <v>0</v>
      </c>
      <c r="CW72" s="161">
        <f t="shared" si="245"/>
        <v>0</v>
      </c>
      <c r="CX72" s="161">
        <f t="shared" si="245"/>
        <v>0</v>
      </c>
      <c r="CY72" s="162">
        <f t="shared" si="245"/>
        <v>0</v>
      </c>
      <c r="CZ72" s="163">
        <f t="shared" si="246"/>
        <v>0</v>
      </c>
      <c r="DA72" s="161">
        <f t="shared" si="247"/>
        <v>0</v>
      </c>
      <c r="DB72" s="161">
        <f t="shared" si="247"/>
        <v>0</v>
      </c>
      <c r="DC72" s="162">
        <f t="shared" si="247"/>
        <v>0</v>
      </c>
      <c r="DD72" s="163">
        <f t="shared" si="248"/>
        <v>0</v>
      </c>
      <c r="DE72" s="164">
        <f t="shared" si="249"/>
        <v>0</v>
      </c>
      <c r="DF72" s="165">
        <f t="shared" si="250"/>
        <v>0</v>
      </c>
      <c r="DG72" s="79">
        <f t="shared" si="251"/>
        <v>0</v>
      </c>
      <c r="EE72" s="191"/>
      <c r="EF72" s="191"/>
      <c r="EG72" s="191"/>
      <c r="EH72" s="191"/>
      <c r="EI72" s="191"/>
      <c r="EJ72" s="191"/>
      <c r="EK72" s="191"/>
      <c r="EL72" s="191"/>
      <c r="EM72" s="191"/>
      <c r="EN72" s="191"/>
      <c r="EO72" s="191"/>
      <c r="EP72" s="191"/>
      <c r="EQ72" s="191"/>
      <c r="ER72" s="191"/>
      <c r="ES72" s="191"/>
      <c r="ET72" s="191"/>
      <c r="EU72" s="191"/>
      <c r="EV72" s="191"/>
      <c r="EW72" s="191"/>
      <c r="EX72" s="191"/>
      <c r="EY72" s="191"/>
      <c r="EZ72" s="191"/>
      <c r="FA72" s="191"/>
      <c r="FB72" s="191"/>
      <c r="FC72" s="191"/>
    </row>
    <row r="73" spans="1:164" hidden="1" outlineLevel="1">
      <c r="A73" s="570"/>
      <c r="B73" s="95" t="s">
        <v>36</v>
      </c>
      <c r="C73" s="160">
        <v>0</v>
      </c>
      <c r="D73" s="160">
        <v>0</v>
      </c>
      <c r="E73" s="160">
        <v>0</v>
      </c>
      <c r="F73" s="160">
        <v>0</v>
      </c>
      <c r="G73" s="160">
        <f t="shared" si="180"/>
        <v>0</v>
      </c>
      <c r="H73" s="161">
        <f t="shared" si="180"/>
        <v>0</v>
      </c>
      <c r="I73" s="161">
        <f t="shared" si="180"/>
        <v>0</v>
      </c>
      <c r="J73" s="162">
        <f t="shared" si="180"/>
        <v>0</v>
      </c>
      <c r="K73" s="163">
        <f t="shared" si="181"/>
        <v>0</v>
      </c>
      <c r="L73" s="161">
        <f t="shared" si="182"/>
        <v>0</v>
      </c>
      <c r="M73" s="161">
        <f t="shared" si="183"/>
        <v>0</v>
      </c>
      <c r="N73" s="162">
        <f t="shared" si="184"/>
        <v>0</v>
      </c>
      <c r="O73" s="163">
        <f t="shared" si="185"/>
        <v>0</v>
      </c>
      <c r="P73" s="161">
        <f t="shared" si="252"/>
        <v>0</v>
      </c>
      <c r="Q73" s="161">
        <f t="shared" si="186"/>
        <v>0</v>
      </c>
      <c r="R73" s="162">
        <f t="shared" si="186"/>
        <v>0</v>
      </c>
      <c r="S73" s="163">
        <f t="shared" si="187"/>
        <v>0</v>
      </c>
      <c r="T73" s="161">
        <f t="shared" si="253"/>
        <v>0</v>
      </c>
      <c r="U73" s="161">
        <f t="shared" si="188"/>
        <v>0</v>
      </c>
      <c r="V73" s="162">
        <f t="shared" si="188"/>
        <v>0</v>
      </c>
      <c r="W73" s="163">
        <f t="shared" si="189"/>
        <v>0</v>
      </c>
      <c r="X73" s="164">
        <f t="shared" si="190"/>
        <v>0</v>
      </c>
      <c r="Y73" s="161">
        <f t="shared" si="191"/>
        <v>0</v>
      </c>
      <c r="Z73" s="161">
        <f t="shared" si="192"/>
        <v>0</v>
      </c>
      <c r="AA73" s="162">
        <f t="shared" si="192"/>
        <v>0</v>
      </c>
      <c r="AB73" s="163">
        <f t="shared" si="193"/>
        <v>0</v>
      </c>
      <c r="AC73" s="161">
        <f t="shared" si="194"/>
        <v>0</v>
      </c>
      <c r="AD73" s="161">
        <f t="shared" si="195"/>
        <v>0</v>
      </c>
      <c r="AE73" s="162">
        <f t="shared" si="195"/>
        <v>0</v>
      </c>
      <c r="AF73" s="163">
        <f t="shared" si="196"/>
        <v>0</v>
      </c>
      <c r="AG73" s="161">
        <f t="shared" si="197"/>
        <v>0</v>
      </c>
      <c r="AH73" s="161">
        <f t="shared" ref="AH73" si="267">EJ73</f>
        <v>0</v>
      </c>
      <c r="AI73" s="162">
        <f t="shared" ref="AI73" si="268">EK73</f>
        <v>0</v>
      </c>
      <c r="AJ73" s="163">
        <f t="shared" si="200"/>
        <v>0</v>
      </c>
      <c r="AK73" s="161">
        <f t="shared" si="201"/>
        <v>0</v>
      </c>
      <c r="AL73" s="161">
        <f t="shared" ref="AL73" si="269">EM73</f>
        <v>0</v>
      </c>
      <c r="AM73" s="162">
        <f t="shared" ref="AM73" si="270">EN73</f>
        <v>0</v>
      </c>
      <c r="AN73" s="163">
        <f t="shared" si="204"/>
        <v>0</v>
      </c>
      <c r="AO73" s="164">
        <f t="shared" si="205"/>
        <v>0</v>
      </c>
      <c r="AP73" s="161">
        <f t="shared" si="206"/>
        <v>0</v>
      </c>
      <c r="AQ73" s="161">
        <f t="shared" ref="AQ73" si="271">EP73</f>
        <v>0</v>
      </c>
      <c r="AR73" s="162">
        <f t="shared" ref="AR73" si="272">EQ73</f>
        <v>0</v>
      </c>
      <c r="AS73" s="163">
        <f t="shared" si="209"/>
        <v>0</v>
      </c>
      <c r="AT73" s="161">
        <f t="shared" si="210"/>
        <v>0</v>
      </c>
      <c r="AU73" s="161">
        <f t="shared" ref="AU73" si="273">ES73</f>
        <v>0</v>
      </c>
      <c r="AV73" s="162">
        <f t="shared" ref="AV73" si="274">ET73</f>
        <v>0</v>
      </c>
      <c r="AW73" s="163">
        <f t="shared" si="213"/>
        <v>0</v>
      </c>
      <c r="AX73" s="161">
        <f t="shared" si="214"/>
        <v>0</v>
      </c>
      <c r="AY73" s="161">
        <f t="shared" ref="AY73:AY74" si="275">EV73</f>
        <v>0</v>
      </c>
      <c r="AZ73" s="162">
        <f t="shared" ref="AZ73:AZ74" si="276">EW73</f>
        <v>0</v>
      </c>
      <c r="BA73" s="163">
        <f t="shared" si="217"/>
        <v>0</v>
      </c>
      <c r="BB73" s="161">
        <f t="shared" si="218"/>
        <v>0</v>
      </c>
      <c r="BC73" s="161">
        <f t="shared" si="218"/>
        <v>0</v>
      </c>
      <c r="BD73" s="162">
        <f t="shared" si="218"/>
        <v>0</v>
      </c>
      <c r="BE73" s="163">
        <f t="shared" si="219"/>
        <v>0</v>
      </c>
      <c r="BF73" s="164">
        <f t="shared" si="220"/>
        <v>0</v>
      </c>
      <c r="BG73" s="161">
        <f t="shared" si="221"/>
        <v>0</v>
      </c>
      <c r="BH73" s="161">
        <f t="shared" ref="BH73" si="277">FB73</f>
        <v>0</v>
      </c>
      <c r="BI73" s="162">
        <f t="shared" ref="BI73" si="278">FC73</f>
        <v>0</v>
      </c>
      <c r="BJ73" s="163">
        <f t="shared" si="224"/>
        <v>0</v>
      </c>
      <c r="BK73" s="161">
        <f t="shared" si="225"/>
        <v>0</v>
      </c>
      <c r="BL73" s="161">
        <f t="shared" si="225"/>
        <v>0</v>
      </c>
      <c r="BM73" s="162">
        <f t="shared" si="225"/>
        <v>0</v>
      </c>
      <c r="BN73" s="163">
        <f t="shared" si="226"/>
        <v>0</v>
      </c>
      <c r="BO73" s="161">
        <f t="shared" si="227"/>
        <v>0</v>
      </c>
      <c r="BP73" s="161">
        <f t="shared" si="227"/>
        <v>0</v>
      </c>
      <c r="BQ73" s="162">
        <f t="shared" si="227"/>
        <v>0</v>
      </c>
      <c r="BR73" s="163">
        <f t="shared" si="228"/>
        <v>0</v>
      </c>
      <c r="BS73" s="161">
        <f t="shared" si="229"/>
        <v>0</v>
      </c>
      <c r="BT73" s="161">
        <f t="shared" si="229"/>
        <v>0</v>
      </c>
      <c r="BU73" s="162">
        <f t="shared" si="229"/>
        <v>0</v>
      </c>
      <c r="BV73" s="163">
        <f t="shared" si="230"/>
        <v>0</v>
      </c>
      <c r="BW73" s="164">
        <f t="shared" si="231"/>
        <v>0</v>
      </c>
      <c r="BX73" s="161">
        <f t="shared" si="232"/>
        <v>0</v>
      </c>
      <c r="BY73" s="161">
        <f t="shared" si="232"/>
        <v>0</v>
      </c>
      <c r="BZ73" s="162">
        <f t="shared" si="232"/>
        <v>0</v>
      </c>
      <c r="CA73" s="163">
        <f t="shared" si="233"/>
        <v>0</v>
      </c>
      <c r="CB73" s="161">
        <f t="shared" si="234"/>
        <v>0</v>
      </c>
      <c r="CC73" s="161">
        <f t="shared" si="234"/>
        <v>0</v>
      </c>
      <c r="CD73" s="162">
        <f t="shared" si="234"/>
        <v>0</v>
      </c>
      <c r="CE73" s="163">
        <f t="shared" si="235"/>
        <v>0</v>
      </c>
      <c r="CF73" s="161">
        <f t="shared" si="236"/>
        <v>0</v>
      </c>
      <c r="CG73" s="161">
        <f t="shared" si="236"/>
        <v>0</v>
      </c>
      <c r="CH73" s="162">
        <f t="shared" si="236"/>
        <v>0</v>
      </c>
      <c r="CI73" s="163">
        <f t="shared" si="237"/>
        <v>0</v>
      </c>
      <c r="CJ73" s="161">
        <f t="shared" si="238"/>
        <v>0</v>
      </c>
      <c r="CK73" s="161">
        <f t="shared" si="238"/>
        <v>0</v>
      </c>
      <c r="CL73" s="162">
        <f t="shared" si="238"/>
        <v>0</v>
      </c>
      <c r="CM73" s="163">
        <f t="shared" si="239"/>
        <v>0</v>
      </c>
      <c r="CN73" s="164">
        <f t="shared" si="240"/>
        <v>0</v>
      </c>
      <c r="CO73" s="161">
        <f t="shared" si="241"/>
        <v>0</v>
      </c>
      <c r="CP73" s="161">
        <f t="shared" si="241"/>
        <v>0</v>
      </c>
      <c r="CQ73" s="162">
        <f t="shared" si="241"/>
        <v>0</v>
      </c>
      <c r="CR73" s="163">
        <f t="shared" si="242"/>
        <v>0</v>
      </c>
      <c r="CS73" s="161">
        <f t="shared" si="243"/>
        <v>0</v>
      </c>
      <c r="CT73" s="161">
        <f t="shared" si="243"/>
        <v>0</v>
      </c>
      <c r="CU73" s="162">
        <f t="shared" si="243"/>
        <v>0</v>
      </c>
      <c r="CV73" s="163">
        <f t="shared" si="244"/>
        <v>0</v>
      </c>
      <c r="CW73" s="161">
        <f t="shared" si="245"/>
        <v>0</v>
      </c>
      <c r="CX73" s="161">
        <f t="shared" si="245"/>
        <v>0</v>
      </c>
      <c r="CY73" s="162">
        <f t="shared" si="245"/>
        <v>0</v>
      </c>
      <c r="CZ73" s="163">
        <f t="shared" si="246"/>
        <v>0</v>
      </c>
      <c r="DA73" s="161">
        <f t="shared" si="247"/>
        <v>0</v>
      </c>
      <c r="DB73" s="161">
        <f t="shared" si="247"/>
        <v>0</v>
      </c>
      <c r="DC73" s="162">
        <f t="shared" si="247"/>
        <v>0</v>
      </c>
      <c r="DD73" s="163">
        <f t="shared" si="248"/>
        <v>0</v>
      </c>
      <c r="DE73" s="164">
        <f t="shared" si="249"/>
        <v>0</v>
      </c>
      <c r="DF73" s="165">
        <f t="shared" si="250"/>
        <v>0</v>
      </c>
      <c r="DG73" s="79">
        <f t="shared" si="251"/>
        <v>0</v>
      </c>
      <c r="EJ73" s="191"/>
      <c r="EK73" s="191"/>
      <c r="EL73" s="191"/>
      <c r="EM73" s="191"/>
      <c r="EN73" s="191"/>
      <c r="EO73" s="191"/>
      <c r="EP73" s="191"/>
      <c r="EQ73" s="191"/>
      <c r="ER73" s="191"/>
      <c r="ES73" s="191"/>
      <c r="ET73" s="191"/>
      <c r="EU73" s="191"/>
    </row>
    <row r="74" spans="1:164" hidden="1" outlineLevel="1">
      <c r="A74" s="570"/>
      <c r="B74" s="95" t="s">
        <v>105</v>
      </c>
      <c r="C74" s="160">
        <v>0</v>
      </c>
      <c r="D74" s="160">
        <v>0</v>
      </c>
      <c r="E74" s="160">
        <v>0</v>
      </c>
      <c r="F74" s="160">
        <v>0</v>
      </c>
      <c r="G74" s="160">
        <f t="shared" si="180"/>
        <v>0</v>
      </c>
      <c r="H74" s="161">
        <f t="shared" si="180"/>
        <v>0</v>
      </c>
      <c r="I74" s="161">
        <f t="shared" si="180"/>
        <v>0</v>
      </c>
      <c r="J74" s="162">
        <f t="shared" si="180"/>
        <v>0</v>
      </c>
      <c r="K74" s="163">
        <f t="shared" si="181"/>
        <v>0</v>
      </c>
      <c r="L74" s="161">
        <f t="shared" si="182"/>
        <v>0</v>
      </c>
      <c r="M74" s="161">
        <f t="shared" si="183"/>
        <v>0</v>
      </c>
      <c r="N74" s="162">
        <f t="shared" si="184"/>
        <v>0</v>
      </c>
      <c r="O74" s="163">
        <f t="shared" si="185"/>
        <v>0</v>
      </c>
      <c r="P74" s="161">
        <f t="shared" si="252"/>
        <v>0</v>
      </c>
      <c r="Q74" s="161">
        <f t="shared" si="186"/>
        <v>0</v>
      </c>
      <c r="R74" s="162">
        <f t="shared" si="186"/>
        <v>0</v>
      </c>
      <c r="S74" s="163">
        <f t="shared" si="187"/>
        <v>0</v>
      </c>
      <c r="T74" s="161">
        <f t="shared" si="253"/>
        <v>0</v>
      </c>
      <c r="U74" s="161">
        <f t="shared" si="188"/>
        <v>0</v>
      </c>
      <c r="V74" s="162">
        <f t="shared" si="188"/>
        <v>0</v>
      </c>
      <c r="W74" s="163">
        <f t="shared" si="189"/>
        <v>0</v>
      </c>
      <c r="X74" s="164">
        <f t="shared" si="190"/>
        <v>0</v>
      </c>
      <c r="Y74" s="161">
        <f t="shared" si="191"/>
        <v>0</v>
      </c>
      <c r="Z74" s="161">
        <f t="shared" si="192"/>
        <v>0</v>
      </c>
      <c r="AA74" s="162">
        <f t="shared" si="192"/>
        <v>0</v>
      </c>
      <c r="AB74" s="163">
        <f t="shared" si="193"/>
        <v>0</v>
      </c>
      <c r="AC74" s="161">
        <f t="shared" si="194"/>
        <v>0</v>
      </c>
      <c r="AD74" s="161">
        <f t="shared" si="195"/>
        <v>0</v>
      </c>
      <c r="AE74" s="162">
        <f t="shared" si="195"/>
        <v>0</v>
      </c>
      <c r="AF74" s="163">
        <f t="shared" si="196"/>
        <v>0</v>
      </c>
      <c r="AG74" s="161">
        <f>EI74/1000</f>
        <v>0</v>
      </c>
      <c r="AH74" s="161">
        <f>EJ74/1000</f>
        <v>0</v>
      </c>
      <c r="AI74" s="162">
        <f>EK74/1000</f>
        <v>0</v>
      </c>
      <c r="AJ74" s="163">
        <f t="shared" si="200"/>
        <v>0</v>
      </c>
      <c r="AK74" s="161">
        <f>EL74/1000</f>
        <v>0</v>
      </c>
      <c r="AL74" s="161">
        <f t="shared" ref="AL74:AM74" si="279">EM74/1000</f>
        <v>0</v>
      </c>
      <c r="AM74" s="162">
        <f t="shared" si="279"/>
        <v>0</v>
      </c>
      <c r="AN74" s="163">
        <f t="shared" si="204"/>
        <v>0</v>
      </c>
      <c r="AO74" s="164">
        <f t="shared" si="205"/>
        <v>0</v>
      </c>
      <c r="AP74" s="161">
        <f>EO74/1000</f>
        <v>0</v>
      </c>
      <c r="AQ74" s="161">
        <f t="shared" ref="AQ74:AR74" si="280">EP74/1000</f>
        <v>0</v>
      </c>
      <c r="AR74" s="162">
        <f t="shared" si="280"/>
        <v>0</v>
      </c>
      <c r="AS74" s="163">
        <f t="shared" si="209"/>
        <v>0</v>
      </c>
      <c r="AT74" s="161">
        <f>ER74/1000</f>
        <v>0</v>
      </c>
      <c r="AU74" s="161">
        <f t="shared" ref="AU74:AV74" si="281">ES74/1000</f>
        <v>0</v>
      </c>
      <c r="AV74" s="162">
        <f t="shared" si="281"/>
        <v>0</v>
      </c>
      <c r="AW74" s="163">
        <f t="shared" si="213"/>
        <v>0</v>
      </c>
      <c r="AX74" s="161">
        <f>EU74/1000</f>
        <v>0</v>
      </c>
      <c r="AY74" s="161">
        <f t="shared" si="275"/>
        <v>0</v>
      </c>
      <c r="AZ74" s="162">
        <f t="shared" si="276"/>
        <v>0</v>
      </c>
      <c r="BA74" s="163">
        <f t="shared" si="217"/>
        <v>0</v>
      </c>
      <c r="BB74" s="161">
        <f t="shared" si="218"/>
        <v>0</v>
      </c>
      <c r="BC74" s="161">
        <f>EY74/1000</f>
        <v>17.064400000000003</v>
      </c>
      <c r="BD74" s="162">
        <f>EZ74/1000</f>
        <v>17.064400000000003</v>
      </c>
      <c r="BE74" s="163">
        <f t="shared" si="219"/>
        <v>34.128800000000005</v>
      </c>
      <c r="BF74" s="164">
        <f t="shared" si="220"/>
        <v>34.128800000000005</v>
      </c>
      <c r="BG74" s="161">
        <f>FA74/1000</f>
        <v>17.064400000000003</v>
      </c>
      <c r="BH74" s="161">
        <f>FB74/1000</f>
        <v>12.9056</v>
      </c>
      <c r="BI74" s="162">
        <f>FC74/1000</f>
        <v>12.9056</v>
      </c>
      <c r="BJ74" s="163">
        <f t="shared" si="224"/>
        <v>42.875600000000006</v>
      </c>
      <c r="BK74" s="161">
        <f>FD74/1000</f>
        <v>12.9056</v>
      </c>
      <c r="BL74" s="161">
        <f t="shared" ref="BL74:BM75" si="282">FE74/1000</f>
        <v>10.788459999999999</v>
      </c>
      <c r="BM74" s="161">
        <f t="shared" si="282"/>
        <v>7.0743999999999998</v>
      </c>
      <c r="BN74" s="163">
        <f t="shared" si="226"/>
        <v>30.768460000000001</v>
      </c>
      <c r="BO74" s="438">
        <f>FG74/1000</f>
        <v>7.0743999999999998</v>
      </c>
      <c r="BP74" s="161">
        <f t="shared" si="227"/>
        <v>0</v>
      </c>
      <c r="BQ74" s="162">
        <f t="shared" si="227"/>
        <v>0</v>
      </c>
      <c r="BR74" s="163">
        <f t="shared" si="228"/>
        <v>7.0743999999999998</v>
      </c>
      <c r="BS74" s="161">
        <f t="shared" si="229"/>
        <v>0</v>
      </c>
      <c r="BT74" s="161">
        <f t="shared" si="229"/>
        <v>0</v>
      </c>
      <c r="BU74" s="162">
        <f t="shared" si="229"/>
        <v>0</v>
      </c>
      <c r="BV74" s="163">
        <f t="shared" si="230"/>
        <v>0</v>
      </c>
      <c r="BW74" s="164">
        <f t="shared" si="231"/>
        <v>80.718460000000007</v>
      </c>
      <c r="BX74" s="161">
        <f t="shared" si="232"/>
        <v>0</v>
      </c>
      <c r="BY74" s="161">
        <f t="shared" si="232"/>
        <v>0</v>
      </c>
      <c r="BZ74" s="162">
        <f t="shared" si="232"/>
        <v>0</v>
      </c>
      <c r="CA74" s="163">
        <f t="shared" si="233"/>
        <v>0</v>
      </c>
      <c r="CB74" s="161">
        <f t="shared" si="234"/>
        <v>0</v>
      </c>
      <c r="CC74" s="161">
        <f t="shared" si="234"/>
        <v>0</v>
      </c>
      <c r="CD74" s="162">
        <f t="shared" si="234"/>
        <v>0</v>
      </c>
      <c r="CE74" s="163">
        <f t="shared" si="235"/>
        <v>0</v>
      </c>
      <c r="CF74" s="161">
        <f t="shared" si="236"/>
        <v>0</v>
      </c>
      <c r="CG74" s="161">
        <f t="shared" si="236"/>
        <v>0</v>
      </c>
      <c r="CH74" s="162">
        <f t="shared" si="236"/>
        <v>0</v>
      </c>
      <c r="CI74" s="163">
        <f t="shared" si="237"/>
        <v>0</v>
      </c>
      <c r="CJ74" s="161">
        <f t="shared" si="238"/>
        <v>0</v>
      </c>
      <c r="CK74" s="161">
        <f t="shared" si="238"/>
        <v>0</v>
      </c>
      <c r="CL74" s="162">
        <f t="shared" si="238"/>
        <v>0</v>
      </c>
      <c r="CM74" s="163">
        <f t="shared" si="239"/>
        <v>0</v>
      </c>
      <c r="CN74" s="164">
        <f t="shared" si="240"/>
        <v>0</v>
      </c>
      <c r="CO74" s="161">
        <f t="shared" si="241"/>
        <v>0</v>
      </c>
      <c r="CP74" s="161">
        <f t="shared" si="241"/>
        <v>0</v>
      </c>
      <c r="CQ74" s="162">
        <f t="shared" si="241"/>
        <v>0</v>
      </c>
      <c r="CR74" s="163">
        <f t="shared" si="242"/>
        <v>0</v>
      </c>
      <c r="CS74" s="161">
        <f t="shared" si="243"/>
        <v>0</v>
      </c>
      <c r="CT74" s="161">
        <f t="shared" si="243"/>
        <v>0</v>
      </c>
      <c r="CU74" s="162">
        <f t="shared" si="243"/>
        <v>0</v>
      </c>
      <c r="CV74" s="163">
        <f t="shared" si="244"/>
        <v>0</v>
      </c>
      <c r="CW74" s="161">
        <f t="shared" si="245"/>
        <v>0</v>
      </c>
      <c r="CX74" s="161">
        <f t="shared" si="245"/>
        <v>0</v>
      </c>
      <c r="CY74" s="162">
        <f t="shared" si="245"/>
        <v>0</v>
      </c>
      <c r="CZ74" s="163">
        <f t="shared" si="246"/>
        <v>0</v>
      </c>
      <c r="DA74" s="161">
        <f t="shared" si="247"/>
        <v>0</v>
      </c>
      <c r="DB74" s="161">
        <f t="shared" si="247"/>
        <v>0</v>
      </c>
      <c r="DC74" s="162">
        <f t="shared" si="247"/>
        <v>0</v>
      </c>
      <c r="DD74" s="163">
        <f t="shared" si="248"/>
        <v>0</v>
      </c>
      <c r="DE74" s="164">
        <f t="shared" si="249"/>
        <v>0</v>
      </c>
      <c r="DF74" s="165">
        <f t="shared" si="250"/>
        <v>114.84726000000001</v>
      </c>
      <c r="DG74" s="79">
        <f t="shared" si="251"/>
        <v>-7.1054273576010019E-15</v>
      </c>
      <c r="EJ74" s="191"/>
      <c r="EK74" s="191"/>
      <c r="EL74" s="191"/>
      <c r="EM74" s="191"/>
      <c r="EN74" s="191"/>
      <c r="EO74" s="191"/>
      <c r="EP74" s="191"/>
      <c r="EQ74" s="191"/>
      <c r="ER74" s="191"/>
      <c r="ES74" s="191"/>
      <c r="ET74" s="191"/>
      <c r="EU74" s="191"/>
      <c r="EY74" s="166">
        <f>'T4 MyHealtheVet POS'!M84</f>
        <v>17064.400000000001</v>
      </c>
      <c r="EZ74" s="166">
        <f>'T4 MyHealtheVet POS'!N84</f>
        <v>17064.400000000001</v>
      </c>
      <c r="FA74" s="166">
        <f>'T4 MyHealtheVet POS'!O84</f>
        <v>17064.400000000001</v>
      </c>
      <c r="FB74" s="166">
        <f>'T4 MyHealtheVet POS'!P84</f>
        <v>12905.6</v>
      </c>
      <c r="FC74" s="166">
        <f>'T4 MyHealtheVet POS'!Q84</f>
        <v>12905.6</v>
      </c>
      <c r="FD74" s="166">
        <f>'T4 MyHealtheVet POS'!R84</f>
        <v>12905.6</v>
      </c>
      <c r="FE74" s="166">
        <f>'T4 MyHealtheVet POS'!S84</f>
        <v>10788.46</v>
      </c>
      <c r="FF74" s="166">
        <f>'T4 MyHealtheVet POS'!T84</f>
        <v>7074.4</v>
      </c>
      <c r="FG74" s="166">
        <f>'T4 MyHealtheVet POS'!U84</f>
        <v>7074.4</v>
      </c>
      <c r="FH74" s="166"/>
    </row>
    <row r="75" spans="1:164" hidden="1" outlineLevel="1">
      <c r="A75" s="570"/>
      <c r="B75" s="95" t="s">
        <v>38</v>
      </c>
      <c r="C75" s="160">
        <v>0</v>
      </c>
      <c r="D75" s="160">
        <v>0</v>
      </c>
      <c r="E75" s="160">
        <v>0</v>
      </c>
      <c r="F75" s="160">
        <v>0</v>
      </c>
      <c r="G75" s="160">
        <f t="shared" si="180"/>
        <v>0</v>
      </c>
      <c r="H75" s="161">
        <f t="shared" si="180"/>
        <v>0</v>
      </c>
      <c r="I75" s="161">
        <f t="shared" si="180"/>
        <v>0</v>
      </c>
      <c r="J75" s="162">
        <f t="shared" si="180"/>
        <v>0</v>
      </c>
      <c r="K75" s="163">
        <f t="shared" si="181"/>
        <v>0</v>
      </c>
      <c r="L75" s="161">
        <f t="shared" si="182"/>
        <v>0</v>
      </c>
      <c r="M75" s="161">
        <f t="shared" si="183"/>
        <v>0</v>
      </c>
      <c r="N75" s="162">
        <f t="shared" si="184"/>
        <v>0</v>
      </c>
      <c r="O75" s="163">
        <f t="shared" si="185"/>
        <v>0</v>
      </c>
      <c r="P75" s="161">
        <f t="shared" si="252"/>
        <v>0</v>
      </c>
      <c r="Q75" s="161">
        <f t="shared" si="186"/>
        <v>0</v>
      </c>
      <c r="R75" s="162">
        <f t="shared" si="186"/>
        <v>0</v>
      </c>
      <c r="S75" s="163">
        <f t="shared" si="187"/>
        <v>0</v>
      </c>
      <c r="T75" s="161">
        <f t="shared" si="253"/>
        <v>0</v>
      </c>
      <c r="U75" s="161">
        <f t="shared" si="188"/>
        <v>0</v>
      </c>
      <c r="V75" s="162">
        <f t="shared" si="188"/>
        <v>0</v>
      </c>
      <c r="W75" s="163">
        <f t="shared" si="189"/>
        <v>0</v>
      </c>
      <c r="X75" s="164">
        <f t="shared" si="190"/>
        <v>0</v>
      </c>
      <c r="Y75" s="161">
        <f t="shared" si="191"/>
        <v>0</v>
      </c>
      <c r="Z75" s="161">
        <f t="shared" si="192"/>
        <v>0</v>
      </c>
      <c r="AA75" s="162">
        <f t="shared" si="192"/>
        <v>0</v>
      </c>
      <c r="AB75" s="163">
        <f t="shared" si="193"/>
        <v>0</v>
      </c>
      <c r="AC75" s="161">
        <f t="shared" si="194"/>
        <v>0</v>
      </c>
      <c r="AD75" s="161">
        <f t="shared" si="195"/>
        <v>0</v>
      </c>
      <c r="AE75" s="162">
        <f t="shared" si="195"/>
        <v>0</v>
      </c>
      <c r="AF75" s="163">
        <f t="shared" si="196"/>
        <v>0</v>
      </c>
      <c r="AG75" s="161">
        <f>EI75/1000</f>
        <v>0</v>
      </c>
      <c r="AH75" s="161">
        <f t="shared" ref="AH75:AI75" si="283">EJ75/1000</f>
        <v>0</v>
      </c>
      <c r="AI75" s="162">
        <f t="shared" si="283"/>
        <v>0</v>
      </c>
      <c r="AJ75" s="163">
        <f t="shared" si="200"/>
        <v>0</v>
      </c>
      <c r="AK75" s="161">
        <f>EL75/1000</f>
        <v>0</v>
      </c>
      <c r="AL75" s="161">
        <f t="shared" ref="AL75:AM75" si="284">EM75/1000</f>
        <v>0</v>
      </c>
      <c r="AM75" s="162">
        <f t="shared" si="284"/>
        <v>0</v>
      </c>
      <c r="AN75" s="163">
        <f t="shared" si="204"/>
        <v>0</v>
      </c>
      <c r="AO75" s="164">
        <f t="shared" si="205"/>
        <v>0</v>
      </c>
      <c r="AP75" s="161">
        <f>EO75/1000</f>
        <v>0</v>
      </c>
      <c r="AQ75" s="161">
        <f t="shared" ref="AQ75:AR75" si="285">EP75/1000</f>
        <v>0</v>
      </c>
      <c r="AR75" s="162">
        <f t="shared" si="285"/>
        <v>0</v>
      </c>
      <c r="AS75" s="163">
        <f t="shared" si="209"/>
        <v>0</v>
      </c>
      <c r="AT75" s="161">
        <f>ER75/1000</f>
        <v>0</v>
      </c>
      <c r="AU75" s="161">
        <f t="shared" ref="AU75:AV75" si="286">ES75/1000</f>
        <v>0</v>
      </c>
      <c r="AV75" s="162">
        <f t="shared" si="286"/>
        <v>0</v>
      </c>
      <c r="AW75" s="163">
        <f t="shared" si="213"/>
        <v>0</v>
      </c>
      <c r="AX75" s="161">
        <f>EU75/1000</f>
        <v>0</v>
      </c>
      <c r="AY75" s="161">
        <f t="shared" ref="AY75:AZ75" si="287">EV75/1000</f>
        <v>0</v>
      </c>
      <c r="AZ75" s="162">
        <f t="shared" si="287"/>
        <v>0</v>
      </c>
      <c r="BA75" s="163">
        <f t="shared" si="217"/>
        <v>0</v>
      </c>
      <c r="BB75" s="161">
        <f>EX75/1000</f>
        <v>0</v>
      </c>
      <c r="BC75" s="161">
        <f>EY75/1000</f>
        <v>0.95275999999999994</v>
      </c>
      <c r="BD75" s="162">
        <f>EZ75/1000</f>
        <v>0.95275999999999994</v>
      </c>
      <c r="BE75" s="163">
        <f t="shared" si="219"/>
        <v>1.9055199999999999</v>
      </c>
      <c r="BF75" s="164">
        <f t="shared" si="220"/>
        <v>1.9055199999999999</v>
      </c>
      <c r="BG75" s="161">
        <f>FA75/1000</f>
        <v>0.95275999999999994</v>
      </c>
      <c r="BH75" s="161">
        <f t="shared" ref="BH75:BI75" si="288">FB75/1000</f>
        <v>0.78488000000000002</v>
      </c>
      <c r="BI75" s="162">
        <f t="shared" si="288"/>
        <v>0.78488000000000002</v>
      </c>
      <c r="BJ75" s="163">
        <f t="shared" si="224"/>
        <v>2.5225200000000001</v>
      </c>
      <c r="BK75" s="161">
        <f>FD75/1000</f>
        <v>0.78488000000000002</v>
      </c>
      <c r="BL75" s="161">
        <f t="shared" si="282"/>
        <v>0.69941999999999993</v>
      </c>
      <c r="BM75" s="161">
        <f t="shared" si="282"/>
        <v>0.54949000000000003</v>
      </c>
      <c r="BN75" s="163">
        <f t="shared" si="226"/>
        <v>2.0337899999999998</v>
      </c>
      <c r="BO75" s="161">
        <f>FG75/1000</f>
        <v>0.54949000000000003</v>
      </c>
      <c r="BP75" s="161">
        <f t="shared" si="227"/>
        <v>0</v>
      </c>
      <c r="BQ75" s="162">
        <f t="shared" si="227"/>
        <v>0</v>
      </c>
      <c r="BR75" s="163">
        <f t="shared" si="228"/>
        <v>0.54949000000000003</v>
      </c>
      <c r="BS75" s="161">
        <f t="shared" si="229"/>
        <v>0</v>
      </c>
      <c r="BT75" s="161">
        <f t="shared" si="229"/>
        <v>0</v>
      </c>
      <c r="BU75" s="162">
        <f t="shared" si="229"/>
        <v>0</v>
      </c>
      <c r="BV75" s="163">
        <f t="shared" si="230"/>
        <v>0</v>
      </c>
      <c r="BW75" s="164">
        <f t="shared" si="231"/>
        <v>5.1058000000000003</v>
      </c>
      <c r="BX75" s="161">
        <f t="shared" si="232"/>
        <v>0</v>
      </c>
      <c r="BY75" s="161">
        <f t="shared" si="232"/>
        <v>0</v>
      </c>
      <c r="BZ75" s="162">
        <f t="shared" si="232"/>
        <v>0</v>
      </c>
      <c r="CA75" s="163">
        <f t="shared" si="233"/>
        <v>0</v>
      </c>
      <c r="CB75" s="161">
        <f t="shared" si="234"/>
        <v>0</v>
      </c>
      <c r="CC75" s="161">
        <f t="shared" si="234"/>
        <v>0</v>
      </c>
      <c r="CD75" s="162">
        <f t="shared" si="234"/>
        <v>0</v>
      </c>
      <c r="CE75" s="163">
        <f t="shared" si="235"/>
        <v>0</v>
      </c>
      <c r="CF75" s="161">
        <f t="shared" si="236"/>
        <v>0</v>
      </c>
      <c r="CG75" s="161">
        <f t="shared" si="236"/>
        <v>0</v>
      </c>
      <c r="CH75" s="162">
        <f t="shared" si="236"/>
        <v>0</v>
      </c>
      <c r="CI75" s="163">
        <f t="shared" si="237"/>
        <v>0</v>
      </c>
      <c r="CJ75" s="161">
        <f t="shared" si="238"/>
        <v>0</v>
      </c>
      <c r="CK75" s="161">
        <f t="shared" si="238"/>
        <v>0</v>
      </c>
      <c r="CL75" s="162">
        <f t="shared" si="238"/>
        <v>0</v>
      </c>
      <c r="CM75" s="163">
        <f t="shared" si="239"/>
        <v>0</v>
      </c>
      <c r="CN75" s="164">
        <f t="shared" si="240"/>
        <v>0</v>
      </c>
      <c r="CO75" s="161">
        <f t="shared" si="241"/>
        <v>0</v>
      </c>
      <c r="CP75" s="161">
        <f t="shared" si="241"/>
        <v>0</v>
      </c>
      <c r="CQ75" s="162">
        <f t="shared" si="241"/>
        <v>0</v>
      </c>
      <c r="CR75" s="163">
        <f t="shared" si="242"/>
        <v>0</v>
      </c>
      <c r="CS75" s="161">
        <f t="shared" si="243"/>
        <v>0</v>
      </c>
      <c r="CT75" s="161">
        <f t="shared" si="243"/>
        <v>0</v>
      </c>
      <c r="CU75" s="162">
        <f t="shared" si="243"/>
        <v>0</v>
      </c>
      <c r="CV75" s="163">
        <f t="shared" si="244"/>
        <v>0</v>
      </c>
      <c r="CW75" s="161">
        <f t="shared" si="245"/>
        <v>0</v>
      </c>
      <c r="CX75" s="161">
        <f t="shared" si="245"/>
        <v>0</v>
      </c>
      <c r="CY75" s="162">
        <f t="shared" si="245"/>
        <v>0</v>
      </c>
      <c r="CZ75" s="163">
        <f t="shared" si="246"/>
        <v>0</v>
      </c>
      <c r="DA75" s="161">
        <f t="shared" si="247"/>
        <v>0</v>
      </c>
      <c r="DB75" s="161">
        <f t="shared" si="247"/>
        <v>0</v>
      </c>
      <c r="DC75" s="162">
        <f t="shared" si="247"/>
        <v>0</v>
      </c>
      <c r="DD75" s="163">
        <f t="shared" si="248"/>
        <v>0</v>
      </c>
      <c r="DE75" s="164">
        <f t="shared" si="249"/>
        <v>0</v>
      </c>
      <c r="DF75" s="165">
        <f t="shared" si="250"/>
        <v>7.0113200000000004</v>
      </c>
      <c r="DG75" s="79">
        <f t="shared" si="251"/>
        <v>1.1102230246251565E-15</v>
      </c>
      <c r="DT75" s="166"/>
      <c r="DU75" s="166"/>
      <c r="DV75" s="166"/>
      <c r="DW75" s="166"/>
      <c r="DX75" s="166"/>
      <c r="DY75" s="166"/>
      <c r="DZ75" s="166"/>
      <c r="EA75" s="166"/>
      <c r="EB75" s="166"/>
      <c r="EC75" s="166"/>
      <c r="ED75" s="166"/>
      <c r="EE75" s="166"/>
      <c r="EF75" s="166"/>
      <c r="EG75" s="166"/>
      <c r="EH75" s="166"/>
      <c r="EI75" s="166"/>
      <c r="EJ75" s="166"/>
      <c r="EK75" s="166"/>
      <c r="EL75" s="166"/>
      <c r="EM75" s="166"/>
      <c r="EN75" s="166"/>
      <c r="EO75" s="166"/>
      <c r="EP75" s="166"/>
      <c r="EQ75" s="166"/>
      <c r="ER75" s="166"/>
      <c r="ES75" s="166"/>
      <c r="ET75" s="166"/>
      <c r="EU75" s="166"/>
      <c r="EV75" s="166"/>
      <c r="EW75" s="166"/>
      <c r="EX75" s="166"/>
      <c r="EY75" s="166">
        <f>'T4 MyHealtheVet POS'!M95</f>
        <v>952.76</v>
      </c>
      <c r="EZ75" s="166">
        <f>'T4 MyHealtheVet POS'!N95</f>
        <v>952.76</v>
      </c>
      <c r="FA75" s="166">
        <f>'T4 MyHealtheVet POS'!O95</f>
        <v>952.76</v>
      </c>
      <c r="FB75" s="166">
        <f>'T4 MyHealtheVet POS'!P95</f>
        <v>784.88</v>
      </c>
      <c r="FC75" s="166">
        <f>'T4 MyHealtheVet POS'!Q95</f>
        <v>784.88</v>
      </c>
      <c r="FD75" s="166">
        <f>'T4 MyHealtheVet POS'!R95</f>
        <v>784.88</v>
      </c>
      <c r="FE75" s="166">
        <f>'T4 MyHealtheVet POS'!S95</f>
        <v>699.42</v>
      </c>
      <c r="FF75" s="166">
        <f>'T4 MyHealtheVet POS'!T95</f>
        <v>549.49</v>
      </c>
      <c r="FG75" s="166">
        <f>'T4 MyHealtheVet POS'!U95</f>
        <v>549.49</v>
      </c>
    </row>
    <row r="76" spans="1:164" hidden="1" outlineLevel="1">
      <c r="A76" s="570"/>
      <c r="B76" s="95" t="s">
        <v>106</v>
      </c>
      <c r="C76" s="170">
        <f t="shared" ref="C76:BN76" si="289">SUM(C69:C75)</f>
        <v>0</v>
      </c>
      <c r="D76" s="170">
        <f t="shared" si="289"/>
        <v>0</v>
      </c>
      <c r="E76" s="170">
        <f t="shared" si="289"/>
        <v>0</v>
      </c>
      <c r="F76" s="170">
        <f t="shared" si="289"/>
        <v>0</v>
      </c>
      <c r="G76" s="170">
        <f t="shared" si="289"/>
        <v>0</v>
      </c>
      <c r="H76" s="171">
        <f t="shared" si="289"/>
        <v>0</v>
      </c>
      <c r="I76" s="171">
        <f t="shared" si="289"/>
        <v>0</v>
      </c>
      <c r="J76" s="172">
        <f t="shared" si="289"/>
        <v>0</v>
      </c>
      <c r="K76" s="173">
        <f t="shared" si="289"/>
        <v>0</v>
      </c>
      <c r="L76" s="171">
        <f t="shared" si="289"/>
        <v>0</v>
      </c>
      <c r="M76" s="171">
        <f t="shared" si="289"/>
        <v>0</v>
      </c>
      <c r="N76" s="172">
        <f t="shared" si="289"/>
        <v>0</v>
      </c>
      <c r="O76" s="173">
        <f t="shared" si="289"/>
        <v>0</v>
      </c>
      <c r="P76" s="171">
        <f t="shared" si="289"/>
        <v>0</v>
      </c>
      <c r="Q76" s="171">
        <f t="shared" si="289"/>
        <v>0</v>
      </c>
      <c r="R76" s="172">
        <f t="shared" si="289"/>
        <v>0</v>
      </c>
      <c r="S76" s="173">
        <f t="shared" si="289"/>
        <v>0</v>
      </c>
      <c r="T76" s="171">
        <f t="shared" si="289"/>
        <v>0</v>
      </c>
      <c r="U76" s="171">
        <f t="shared" si="289"/>
        <v>0</v>
      </c>
      <c r="V76" s="172">
        <f t="shared" si="289"/>
        <v>0</v>
      </c>
      <c r="W76" s="173">
        <f t="shared" si="289"/>
        <v>0</v>
      </c>
      <c r="X76" s="174">
        <f t="shared" si="289"/>
        <v>0</v>
      </c>
      <c r="Y76" s="171">
        <f t="shared" si="289"/>
        <v>0</v>
      </c>
      <c r="Z76" s="171">
        <f t="shared" si="289"/>
        <v>0</v>
      </c>
      <c r="AA76" s="172">
        <f t="shared" si="289"/>
        <v>0</v>
      </c>
      <c r="AB76" s="173">
        <f t="shared" si="289"/>
        <v>0</v>
      </c>
      <c r="AC76" s="171">
        <f t="shared" si="289"/>
        <v>0</v>
      </c>
      <c r="AD76" s="171">
        <f t="shared" si="289"/>
        <v>0</v>
      </c>
      <c r="AE76" s="172">
        <f t="shared" si="289"/>
        <v>0</v>
      </c>
      <c r="AF76" s="173">
        <f t="shared" si="289"/>
        <v>0</v>
      </c>
      <c r="AG76" s="171">
        <f t="shared" si="289"/>
        <v>0</v>
      </c>
      <c r="AH76" s="171">
        <f t="shared" si="289"/>
        <v>0</v>
      </c>
      <c r="AI76" s="172">
        <f t="shared" si="289"/>
        <v>0</v>
      </c>
      <c r="AJ76" s="173">
        <f t="shared" si="289"/>
        <v>0</v>
      </c>
      <c r="AK76" s="171">
        <f t="shared" si="289"/>
        <v>0</v>
      </c>
      <c r="AL76" s="171">
        <f t="shared" si="289"/>
        <v>0</v>
      </c>
      <c r="AM76" s="172">
        <f t="shared" si="289"/>
        <v>0</v>
      </c>
      <c r="AN76" s="173">
        <f t="shared" si="289"/>
        <v>0</v>
      </c>
      <c r="AO76" s="174">
        <f t="shared" si="289"/>
        <v>0</v>
      </c>
      <c r="AP76" s="171">
        <f t="shared" si="289"/>
        <v>0</v>
      </c>
      <c r="AQ76" s="171">
        <f t="shared" si="289"/>
        <v>0</v>
      </c>
      <c r="AR76" s="172">
        <f t="shared" si="289"/>
        <v>0</v>
      </c>
      <c r="AS76" s="173">
        <f t="shared" si="289"/>
        <v>0</v>
      </c>
      <c r="AT76" s="171">
        <f t="shared" si="289"/>
        <v>0</v>
      </c>
      <c r="AU76" s="171">
        <f t="shared" si="289"/>
        <v>0</v>
      </c>
      <c r="AV76" s="172">
        <f t="shared" si="289"/>
        <v>0</v>
      </c>
      <c r="AW76" s="173">
        <f t="shared" si="289"/>
        <v>0</v>
      </c>
      <c r="AX76" s="171">
        <f t="shared" si="289"/>
        <v>0</v>
      </c>
      <c r="AY76" s="171">
        <f t="shared" si="289"/>
        <v>0</v>
      </c>
      <c r="AZ76" s="172">
        <f t="shared" si="289"/>
        <v>0</v>
      </c>
      <c r="BA76" s="173">
        <f t="shared" si="289"/>
        <v>0</v>
      </c>
      <c r="BB76" s="171">
        <f t="shared" si="289"/>
        <v>0</v>
      </c>
      <c r="BC76" s="171">
        <f t="shared" si="289"/>
        <v>18.017160000000004</v>
      </c>
      <c r="BD76" s="172">
        <f t="shared" si="289"/>
        <v>18.017160000000004</v>
      </c>
      <c r="BE76" s="173">
        <f t="shared" si="289"/>
        <v>36.034320000000008</v>
      </c>
      <c r="BF76" s="174">
        <f t="shared" si="289"/>
        <v>36.034320000000008</v>
      </c>
      <c r="BG76" s="171">
        <f t="shared" si="289"/>
        <v>18.017160000000004</v>
      </c>
      <c r="BH76" s="171">
        <f t="shared" si="289"/>
        <v>13.690479999999999</v>
      </c>
      <c r="BI76" s="172">
        <f t="shared" si="289"/>
        <v>13.690479999999999</v>
      </c>
      <c r="BJ76" s="173">
        <f t="shared" si="289"/>
        <v>45.398120000000006</v>
      </c>
      <c r="BK76" s="171">
        <f t="shared" si="289"/>
        <v>13.690479999999999</v>
      </c>
      <c r="BL76" s="171">
        <f t="shared" si="289"/>
        <v>11.487879999999999</v>
      </c>
      <c r="BM76" s="172">
        <f t="shared" si="289"/>
        <v>7.6238899999999994</v>
      </c>
      <c r="BN76" s="173">
        <f t="shared" si="289"/>
        <v>32.802250000000001</v>
      </c>
      <c r="BO76" s="171">
        <f t="shared" ref="BO76:DF76" si="290">SUM(BO69:BO75)</f>
        <v>7.6238899999999994</v>
      </c>
      <c r="BP76" s="171">
        <f t="shared" si="290"/>
        <v>0</v>
      </c>
      <c r="BQ76" s="172">
        <f t="shared" si="290"/>
        <v>0</v>
      </c>
      <c r="BR76" s="173">
        <f t="shared" si="290"/>
        <v>7.6238899999999994</v>
      </c>
      <c r="BS76" s="171">
        <f t="shared" si="290"/>
        <v>0</v>
      </c>
      <c r="BT76" s="171">
        <f t="shared" si="290"/>
        <v>0</v>
      </c>
      <c r="BU76" s="172">
        <f t="shared" si="290"/>
        <v>0</v>
      </c>
      <c r="BV76" s="173">
        <f t="shared" si="290"/>
        <v>0</v>
      </c>
      <c r="BW76" s="174">
        <f t="shared" si="290"/>
        <v>85.82426000000001</v>
      </c>
      <c r="BX76" s="171">
        <f t="shared" si="290"/>
        <v>0</v>
      </c>
      <c r="BY76" s="171">
        <f t="shared" si="290"/>
        <v>0</v>
      </c>
      <c r="BZ76" s="172">
        <f t="shared" si="290"/>
        <v>0</v>
      </c>
      <c r="CA76" s="173">
        <f t="shared" si="290"/>
        <v>0</v>
      </c>
      <c r="CB76" s="171">
        <f t="shared" si="290"/>
        <v>0</v>
      </c>
      <c r="CC76" s="171">
        <f t="shared" si="290"/>
        <v>0</v>
      </c>
      <c r="CD76" s="172">
        <f t="shared" si="290"/>
        <v>0</v>
      </c>
      <c r="CE76" s="173">
        <f t="shared" si="290"/>
        <v>0</v>
      </c>
      <c r="CF76" s="171">
        <f t="shared" si="290"/>
        <v>0</v>
      </c>
      <c r="CG76" s="171">
        <f t="shared" si="290"/>
        <v>0</v>
      </c>
      <c r="CH76" s="172">
        <f t="shared" si="290"/>
        <v>0</v>
      </c>
      <c r="CI76" s="173">
        <f t="shared" si="290"/>
        <v>0</v>
      </c>
      <c r="CJ76" s="171">
        <f t="shared" si="290"/>
        <v>0</v>
      </c>
      <c r="CK76" s="171">
        <f t="shared" si="290"/>
        <v>0</v>
      </c>
      <c r="CL76" s="172">
        <f t="shared" si="290"/>
        <v>0</v>
      </c>
      <c r="CM76" s="173">
        <f t="shared" si="290"/>
        <v>0</v>
      </c>
      <c r="CN76" s="174">
        <f t="shared" si="290"/>
        <v>0</v>
      </c>
      <c r="CO76" s="171">
        <f t="shared" si="290"/>
        <v>0</v>
      </c>
      <c r="CP76" s="171">
        <f t="shared" si="290"/>
        <v>0</v>
      </c>
      <c r="CQ76" s="172">
        <f t="shared" si="290"/>
        <v>0</v>
      </c>
      <c r="CR76" s="173">
        <f t="shared" si="290"/>
        <v>0</v>
      </c>
      <c r="CS76" s="171">
        <f t="shared" si="290"/>
        <v>0</v>
      </c>
      <c r="CT76" s="171">
        <f t="shared" si="290"/>
        <v>0</v>
      </c>
      <c r="CU76" s="172">
        <f t="shared" si="290"/>
        <v>0</v>
      </c>
      <c r="CV76" s="173">
        <f t="shared" si="290"/>
        <v>0</v>
      </c>
      <c r="CW76" s="171">
        <f t="shared" si="290"/>
        <v>0</v>
      </c>
      <c r="CX76" s="171">
        <f t="shared" si="290"/>
        <v>0</v>
      </c>
      <c r="CY76" s="172">
        <f t="shared" si="290"/>
        <v>0</v>
      </c>
      <c r="CZ76" s="173">
        <f t="shared" si="290"/>
        <v>0</v>
      </c>
      <c r="DA76" s="171">
        <f t="shared" si="290"/>
        <v>0</v>
      </c>
      <c r="DB76" s="171">
        <f t="shared" si="290"/>
        <v>0</v>
      </c>
      <c r="DC76" s="172">
        <f t="shared" si="290"/>
        <v>0</v>
      </c>
      <c r="DD76" s="173">
        <f t="shared" si="290"/>
        <v>0</v>
      </c>
      <c r="DE76" s="174">
        <f t="shared" si="290"/>
        <v>0</v>
      </c>
      <c r="DF76" s="175">
        <f t="shared" si="290"/>
        <v>121.85858</v>
      </c>
      <c r="DG76" s="79">
        <f t="shared" si="251"/>
        <v>-1.4210854715202004E-14</v>
      </c>
    </row>
    <row r="77" spans="1:164" ht="5.95" hidden="1" customHeight="1" outlineLevel="1">
      <c r="A77" s="570"/>
      <c r="B77" s="95"/>
      <c r="C77" s="167"/>
      <c r="D77" s="167"/>
      <c r="E77" s="167"/>
      <c r="F77" s="167"/>
      <c r="G77" s="167"/>
      <c r="H77" s="168"/>
      <c r="I77" s="168"/>
      <c r="J77" s="169"/>
      <c r="K77" s="163"/>
      <c r="L77" s="168"/>
      <c r="M77" s="168"/>
      <c r="N77" s="169"/>
      <c r="O77" s="163"/>
      <c r="P77" s="168"/>
      <c r="Q77" s="168"/>
      <c r="R77" s="169"/>
      <c r="S77" s="163"/>
      <c r="T77" s="168"/>
      <c r="U77" s="168"/>
      <c r="V77" s="169"/>
      <c r="W77" s="163"/>
      <c r="X77" s="164"/>
      <c r="Y77" s="168"/>
      <c r="Z77" s="168"/>
      <c r="AA77" s="169"/>
      <c r="AB77" s="163"/>
      <c r="AC77" s="168"/>
      <c r="AD77" s="168"/>
      <c r="AE77" s="169"/>
      <c r="AF77" s="163"/>
      <c r="AG77" s="168"/>
      <c r="AH77" s="168"/>
      <c r="AI77" s="169"/>
      <c r="AJ77" s="163"/>
      <c r="AK77" s="168"/>
      <c r="AL77" s="168"/>
      <c r="AM77" s="169"/>
      <c r="AN77" s="163"/>
      <c r="AO77" s="164"/>
      <c r="AP77" s="168"/>
      <c r="AQ77" s="168"/>
      <c r="AR77" s="169"/>
      <c r="AS77" s="163"/>
      <c r="AT77" s="168"/>
      <c r="AU77" s="168"/>
      <c r="AV77" s="169"/>
      <c r="AW77" s="163"/>
      <c r="AX77" s="168"/>
      <c r="AY77" s="168"/>
      <c r="AZ77" s="169"/>
      <c r="BA77" s="163"/>
      <c r="BB77" s="168"/>
      <c r="BC77" s="168"/>
      <c r="BD77" s="169"/>
      <c r="BE77" s="163"/>
      <c r="BF77" s="164"/>
      <c r="BG77" s="168"/>
      <c r="BH77" s="168"/>
      <c r="BI77" s="169"/>
      <c r="BJ77" s="163"/>
      <c r="BK77" s="168"/>
      <c r="BL77" s="168"/>
      <c r="BM77" s="169"/>
      <c r="BN77" s="163"/>
      <c r="BO77" s="168"/>
      <c r="BP77" s="168"/>
      <c r="BQ77" s="169"/>
      <c r="BR77" s="163"/>
      <c r="BS77" s="168"/>
      <c r="BT77" s="168"/>
      <c r="BU77" s="169"/>
      <c r="BV77" s="163"/>
      <c r="BW77" s="164"/>
      <c r="BX77" s="168"/>
      <c r="BY77" s="168"/>
      <c r="BZ77" s="169"/>
      <c r="CA77" s="163"/>
      <c r="CB77" s="168"/>
      <c r="CC77" s="168"/>
      <c r="CD77" s="169"/>
      <c r="CE77" s="163"/>
      <c r="CF77" s="168"/>
      <c r="CG77" s="168"/>
      <c r="CH77" s="169"/>
      <c r="CI77" s="163"/>
      <c r="CJ77" s="168"/>
      <c r="CK77" s="168"/>
      <c r="CL77" s="169"/>
      <c r="CM77" s="163"/>
      <c r="CN77" s="164"/>
      <c r="CO77" s="168"/>
      <c r="CP77" s="168"/>
      <c r="CQ77" s="169"/>
      <c r="CR77" s="163"/>
      <c r="CS77" s="168"/>
      <c r="CT77" s="168"/>
      <c r="CU77" s="169"/>
      <c r="CV77" s="163"/>
      <c r="CW77" s="168"/>
      <c r="CX77" s="168"/>
      <c r="CY77" s="169"/>
      <c r="CZ77" s="163"/>
      <c r="DA77" s="168"/>
      <c r="DB77" s="168"/>
      <c r="DC77" s="169"/>
      <c r="DD77" s="163"/>
      <c r="DE77" s="164"/>
      <c r="DF77" s="165"/>
    </row>
    <row r="78" spans="1:164" collapsed="1">
      <c r="A78" s="570"/>
      <c r="B78" s="96" t="s">
        <v>9</v>
      </c>
      <c r="C78" s="167">
        <f t="shared" ref="C78:BN78" si="291">C76+C67</f>
        <v>0</v>
      </c>
      <c r="D78" s="167">
        <f t="shared" si="291"/>
        <v>0</v>
      </c>
      <c r="E78" s="167">
        <f t="shared" si="291"/>
        <v>0</v>
      </c>
      <c r="F78" s="167">
        <f t="shared" si="291"/>
        <v>0</v>
      </c>
      <c r="G78" s="167">
        <f t="shared" si="291"/>
        <v>0</v>
      </c>
      <c r="H78" s="168">
        <f t="shared" si="291"/>
        <v>0</v>
      </c>
      <c r="I78" s="168">
        <f t="shared" si="291"/>
        <v>0</v>
      </c>
      <c r="J78" s="169">
        <f t="shared" si="291"/>
        <v>0</v>
      </c>
      <c r="K78" s="163">
        <f t="shared" si="291"/>
        <v>0</v>
      </c>
      <c r="L78" s="168">
        <f t="shared" si="291"/>
        <v>0</v>
      </c>
      <c r="M78" s="168">
        <f t="shared" si="291"/>
        <v>0</v>
      </c>
      <c r="N78" s="169">
        <f t="shared" si="291"/>
        <v>0</v>
      </c>
      <c r="O78" s="163">
        <f t="shared" si="291"/>
        <v>0</v>
      </c>
      <c r="P78" s="168">
        <f t="shared" si="291"/>
        <v>0</v>
      </c>
      <c r="Q78" s="168">
        <f t="shared" si="291"/>
        <v>0</v>
      </c>
      <c r="R78" s="169">
        <f t="shared" si="291"/>
        <v>0</v>
      </c>
      <c r="S78" s="163">
        <f t="shared" si="291"/>
        <v>0</v>
      </c>
      <c r="T78" s="168">
        <f t="shared" si="291"/>
        <v>0</v>
      </c>
      <c r="U78" s="168">
        <f t="shared" si="291"/>
        <v>0</v>
      </c>
      <c r="V78" s="169">
        <f t="shared" si="291"/>
        <v>0</v>
      </c>
      <c r="W78" s="163">
        <f t="shared" si="291"/>
        <v>0</v>
      </c>
      <c r="X78" s="164">
        <f t="shared" si="291"/>
        <v>0</v>
      </c>
      <c r="Y78" s="168">
        <f t="shared" si="291"/>
        <v>0</v>
      </c>
      <c r="Z78" s="168">
        <f t="shared" si="291"/>
        <v>0</v>
      </c>
      <c r="AA78" s="169">
        <f t="shared" si="291"/>
        <v>0</v>
      </c>
      <c r="AB78" s="163">
        <f t="shared" si="291"/>
        <v>0</v>
      </c>
      <c r="AC78" s="168">
        <f t="shared" si="291"/>
        <v>0</v>
      </c>
      <c r="AD78" s="168">
        <f t="shared" si="291"/>
        <v>0</v>
      </c>
      <c r="AE78" s="169">
        <f t="shared" si="291"/>
        <v>0</v>
      </c>
      <c r="AF78" s="163">
        <f t="shared" si="291"/>
        <v>0</v>
      </c>
      <c r="AG78" s="168">
        <f t="shared" si="291"/>
        <v>0</v>
      </c>
      <c r="AH78" s="168">
        <f t="shared" si="291"/>
        <v>0</v>
      </c>
      <c r="AI78" s="169">
        <f t="shared" si="291"/>
        <v>0</v>
      </c>
      <c r="AJ78" s="163">
        <f t="shared" si="291"/>
        <v>0</v>
      </c>
      <c r="AK78" s="168">
        <f t="shared" si="291"/>
        <v>0</v>
      </c>
      <c r="AL78" s="168">
        <f t="shared" si="291"/>
        <v>0</v>
      </c>
      <c r="AM78" s="169">
        <f t="shared" si="291"/>
        <v>0</v>
      </c>
      <c r="AN78" s="163">
        <f t="shared" si="291"/>
        <v>0</v>
      </c>
      <c r="AO78" s="164">
        <f t="shared" si="291"/>
        <v>0</v>
      </c>
      <c r="AP78" s="168">
        <f t="shared" si="291"/>
        <v>0</v>
      </c>
      <c r="AQ78" s="168">
        <f t="shared" si="291"/>
        <v>0</v>
      </c>
      <c r="AR78" s="169">
        <f t="shared" si="291"/>
        <v>0</v>
      </c>
      <c r="AS78" s="163">
        <f t="shared" si="291"/>
        <v>0</v>
      </c>
      <c r="AT78" s="168">
        <f t="shared" si="291"/>
        <v>0</v>
      </c>
      <c r="AU78" s="168">
        <f t="shared" si="291"/>
        <v>0</v>
      </c>
      <c r="AV78" s="169">
        <f t="shared" si="291"/>
        <v>0</v>
      </c>
      <c r="AW78" s="163">
        <f t="shared" si="291"/>
        <v>0</v>
      </c>
      <c r="AX78" s="168">
        <f t="shared" si="291"/>
        <v>0</v>
      </c>
      <c r="AY78" s="168">
        <f t="shared" si="291"/>
        <v>0</v>
      </c>
      <c r="AZ78" s="169">
        <f t="shared" si="291"/>
        <v>0</v>
      </c>
      <c r="BA78" s="163">
        <f t="shared" si="291"/>
        <v>0</v>
      </c>
      <c r="BB78" s="168">
        <f t="shared" si="291"/>
        <v>0</v>
      </c>
      <c r="BC78" s="168">
        <f>BC76+BC67</f>
        <v>21.292810000000003</v>
      </c>
      <c r="BD78" s="168">
        <f>(BD76+BD67)/1000</f>
        <v>2.1292810000000002E-2</v>
      </c>
      <c r="BE78" s="163">
        <f t="shared" si="291"/>
        <v>42.585620000000006</v>
      </c>
      <c r="BF78" s="164">
        <f t="shared" si="291"/>
        <v>42.585620000000006</v>
      </c>
      <c r="BG78" s="168">
        <f t="shared" si="291"/>
        <v>21.292810000000003</v>
      </c>
      <c r="BH78" s="168">
        <f t="shared" si="291"/>
        <v>16.96613</v>
      </c>
      <c r="BI78" s="169">
        <f t="shared" si="291"/>
        <v>16.96613</v>
      </c>
      <c r="BJ78" s="163">
        <f t="shared" si="291"/>
        <v>55.225070000000002</v>
      </c>
      <c r="BK78" s="168">
        <f t="shared" si="291"/>
        <v>16.96613</v>
      </c>
      <c r="BL78" s="168">
        <f t="shared" si="291"/>
        <v>14.763529999999999</v>
      </c>
      <c r="BM78" s="169">
        <f t="shared" si="291"/>
        <v>10.89954</v>
      </c>
      <c r="BN78" s="163">
        <f t="shared" si="291"/>
        <v>42.629199999999997</v>
      </c>
      <c r="BO78" s="168">
        <f t="shared" ref="BO78:DF78" si="292">BO76+BO67</f>
        <v>10.89954</v>
      </c>
      <c r="BP78" s="168">
        <f t="shared" si="292"/>
        <v>0</v>
      </c>
      <c r="BQ78" s="169">
        <f t="shared" si="292"/>
        <v>0</v>
      </c>
      <c r="BR78" s="163">
        <f t="shared" si="292"/>
        <v>10.89954</v>
      </c>
      <c r="BS78" s="168">
        <f t="shared" si="292"/>
        <v>0</v>
      </c>
      <c r="BT78" s="168">
        <f t="shared" si="292"/>
        <v>0</v>
      </c>
      <c r="BU78" s="169">
        <f t="shared" si="292"/>
        <v>0</v>
      </c>
      <c r="BV78" s="163">
        <f t="shared" si="292"/>
        <v>0</v>
      </c>
      <c r="BW78" s="164">
        <f t="shared" si="292"/>
        <v>108.75381000000002</v>
      </c>
      <c r="BX78" s="168">
        <f t="shared" si="292"/>
        <v>0</v>
      </c>
      <c r="BY78" s="168">
        <f t="shared" si="292"/>
        <v>0</v>
      </c>
      <c r="BZ78" s="169">
        <f t="shared" si="292"/>
        <v>0</v>
      </c>
      <c r="CA78" s="163">
        <f t="shared" si="292"/>
        <v>0</v>
      </c>
      <c r="CB78" s="168">
        <f t="shared" si="292"/>
        <v>0</v>
      </c>
      <c r="CC78" s="168">
        <f t="shared" si="292"/>
        <v>0</v>
      </c>
      <c r="CD78" s="169">
        <f t="shared" si="292"/>
        <v>0</v>
      </c>
      <c r="CE78" s="163">
        <f t="shared" si="292"/>
        <v>0</v>
      </c>
      <c r="CF78" s="168">
        <f t="shared" si="292"/>
        <v>0</v>
      </c>
      <c r="CG78" s="168">
        <f t="shared" si="292"/>
        <v>0</v>
      </c>
      <c r="CH78" s="169">
        <f t="shared" si="292"/>
        <v>0</v>
      </c>
      <c r="CI78" s="163">
        <f t="shared" si="292"/>
        <v>0</v>
      </c>
      <c r="CJ78" s="168">
        <f t="shared" si="292"/>
        <v>0</v>
      </c>
      <c r="CK78" s="168">
        <f t="shared" si="292"/>
        <v>0</v>
      </c>
      <c r="CL78" s="169">
        <f t="shared" si="292"/>
        <v>0</v>
      </c>
      <c r="CM78" s="163">
        <f t="shared" si="292"/>
        <v>0</v>
      </c>
      <c r="CN78" s="164">
        <f t="shared" si="292"/>
        <v>0</v>
      </c>
      <c r="CO78" s="168">
        <f t="shared" si="292"/>
        <v>0</v>
      </c>
      <c r="CP78" s="168">
        <f t="shared" si="292"/>
        <v>0</v>
      </c>
      <c r="CQ78" s="169">
        <f t="shared" si="292"/>
        <v>0</v>
      </c>
      <c r="CR78" s="163">
        <f t="shared" si="292"/>
        <v>0</v>
      </c>
      <c r="CS78" s="168">
        <f t="shared" si="292"/>
        <v>0</v>
      </c>
      <c r="CT78" s="168">
        <f t="shared" si="292"/>
        <v>0</v>
      </c>
      <c r="CU78" s="169">
        <f t="shared" si="292"/>
        <v>0</v>
      </c>
      <c r="CV78" s="163">
        <f t="shared" si="292"/>
        <v>0</v>
      </c>
      <c r="CW78" s="168">
        <f t="shared" si="292"/>
        <v>0</v>
      </c>
      <c r="CX78" s="168">
        <f t="shared" si="292"/>
        <v>0</v>
      </c>
      <c r="CY78" s="169">
        <f t="shared" si="292"/>
        <v>0</v>
      </c>
      <c r="CZ78" s="163">
        <f t="shared" si="292"/>
        <v>0</v>
      </c>
      <c r="DA78" s="168">
        <f t="shared" si="292"/>
        <v>0</v>
      </c>
      <c r="DB78" s="168">
        <f t="shared" si="292"/>
        <v>0</v>
      </c>
      <c r="DC78" s="169">
        <f t="shared" si="292"/>
        <v>0</v>
      </c>
      <c r="DD78" s="163">
        <f t="shared" si="292"/>
        <v>0</v>
      </c>
      <c r="DE78" s="164">
        <f t="shared" si="292"/>
        <v>0</v>
      </c>
      <c r="DF78" s="165">
        <f t="shared" si="292"/>
        <v>151.33942999999999</v>
      </c>
      <c r="DG78" s="79">
        <f>DF78-DD78-CZ78-CV78-CR78-CM78-CI78-CE78-CA78-BV78-BR78-BN78-BJ78-BE78-BA78-AW78-AS78-AN78-AJ78-AF78-AB78-W78-S78-O78-K78-G78-F78-E78-D78-C78</f>
        <v>-1.4210854715202004E-14</v>
      </c>
    </row>
    <row r="79" spans="1:164" ht="5.95" hidden="1" customHeight="1" outlineLevel="1">
      <c r="A79" s="570"/>
      <c r="B79" s="95"/>
      <c r="C79" s="167"/>
      <c r="D79" s="167"/>
      <c r="E79" s="167"/>
      <c r="F79" s="167"/>
      <c r="G79" s="167"/>
      <c r="H79" s="168"/>
      <c r="I79" s="168"/>
      <c r="J79" s="169"/>
      <c r="K79" s="163"/>
      <c r="L79" s="168"/>
      <c r="M79" s="168"/>
      <c r="N79" s="169"/>
      <c r="O79" s="163"/>
      <c r="P79" s="168"/>
      <c r="Q79" s="168"/>
      <c r="R79" s="169"/>
      <c r="S79" s="163"/>
      <c r="T79" s="168"/>
      <c r="U79" s="168"/>
      <c r="V79" s="169"/>
      <c r="W79" s="163"/>
      <c r="X79" s="164"/>
      <c r="Y79" s="168"/>
      <c r="Z79" s="168"/>
      <c r="AA79" s="169"/>
      <c r="AB79" s="163"/>
      <c r="AC79" s="168"/>
      <c r="AD79" s="168"/>
      <c r="AE79" s="169"/>
      <c r="AF79" s="163"/>
      <c r="AG79" s="168"/>
      <c r="AH79" s="168"/>
      <c r="AI79" s="169"/>
      <c r="AJ79" s="163"/>
      <c r="AK79" s="168"/>
      <c r="AL79" s="168"/>
      <c r="AM79" s="169"/>
      <c r="AN79" s="163"/>
      <c r="AO79" s="164"/>
      <c r="AP79" s="168"/>
      <c r="AQ79" s="168"/>
      <c r="AR79" s="169"/>
      <c r="AS79" s="163"/>
      <c r="AT79" s="168"/>
      <c r="AU79" s="168"/>
      <c r="AV79" s="169"/>
      <c r="AW79" s="163"/>
      <c r="AX79" s="168"/>
      <c r="AY79" s="168"/>
      <c r="AZ79" s="169"/>
      <c r="BA79" s="163"/>
      <c r="BB79" s="168"/>
      <c r="BC79" s="168"/>
      <c r="BD79" s="169"/>
      <c r="BE79" s="163"/>
      <c r="BF79" s="164"/>
      <c r="BG79" s="168"/>
      <c r="BH79" s="168"/>
      <c r="BI79" s="169"/>
      <c r="BJ79" s="163"/>
      <c r="BK79" s="168"/>
      <c r="BL79" s="168"/>
      <c r="BM79" s="169"/>
      <c r="BN79" s="163"/>
      <c r="BO79" s="168"/>
      <c r="BP79" s="168"/>
      <c r="BQ79" s="169"/>
      <c r="BR79" s="163"/>
      <c r="BS79" s="168"/>
      <c r="BT79" s="168"/>
      <c r="BU79" s="169"/>
      <c r="BV79" s="163"/>
      <c r="BW79" s="164"/>
      <c r="BX79" s="168"/>
      <c r="BY79" s="168"/>
      <c r="BZ79" s="169"/>
      <c r="CA79" s="163"/>
      <c r="CB79" s="168"/>
      <c r="CC79" s="168"/>
      <c r="CD79" s="169"/>
      <c r="CE79" s="163"/>
      <c r="CF79" s="168"/>
      <c r="CG79" s="168"/>
      <c r="CH79" s="169"/>
      <c r="CI79" s="163"/>
      <c r="CJ79" s="168"/>
      <c r="CK79" s="168"/>
      <c r="CL79" s="169"/>
      <c r="CM79" s="163"/>
      <c r="CN79" s="164"/>
      <c r="CO79" s="168"/>
      <c r="CP79" s="168"/>
      <c r="CQ79" s="169"/>
      <c r="CR79" s="163"/>
      <c r="CS79" s="168"/>
      <c r="CT79" s="168"/>
      <c r="CU79" s="169"/>
      <c r="CV79" s="163"/>
      <c r="CW79" s="168"/>
      <c r="CX79" s="168"/>
      <c r="CY79" s="169"/>
      <c r="CZ79" s="163"/>
      <c r="DA79" s="168"/>
      <c r="DB79" s="168"/>
      <c r="DC79" s="169"/>
      <c r="DD79" s="163"/>
      <c r="DE79" s="164"/>
      <c r="DF79" s="165"/>
    </row>
    <row r="80" spans="1:164" collapsed="1">
      <c r="A80" s="570"/>
      <c r="B80" s="96" t="s">
        <v>107</v>
      </c>
      <c r="C80" s="167">
        <f t="shared" ref="C80:BN80" si="293">C65-C78</f>
        <v>0</v>
      </c>
      <c r="D80" s="167">
        <f t="shared" si="293"/>
        <v>0</v>
      </c>
      <c r="E80" s="167">
        <f t="shared" si="293"/>
        <v>0</v>
      </c>
      <c r="F80" s="167">
        <f t="shared" si="293"/>
        <v>0</v>
      </c>
      <c r="G80" s="167">
        <f t="shared" si="293"/>
        <v>0</v>
      </c>
      <c r="H80" s="168">
        <f t="shared" si="293"/>
        <v>0</v>
      </c>
      <c r="I80" s="168">
        <f t="shared" si="293"/>
        <v>0</v>
      </c>
      <c r="J80" s="169">
        <f t="shared" si="293"/>
        <v>0</v>
      </c>
      <c r="K80" s="163">
        <f t="shared" si="293"/>
        <v>0</v>
      </c>
      <c r="L80" s="168">
        <f t="shared" si="293"/>
        <v>0</v>
      </c>
      <c r="M80" s="168">
        <f t="shared" si="293"/>
        <v>0</v>
      </c>
      <c r="N80" s="169">
        <f t="shared" si="293"/>
        <v>0</v>
      </c>
      <c r="O80" s="163">
        <f t="shared" si="293"/>
        <v>0</v>
      </c>
      <c r="P80" s="168">
        <f t="shared" si="293"/>
        <v>0</v>
      </c>
      <c r="Q80" s="168">
        <f t="shared" si="293"/>
        <v>0</v>
      </c>
      <c r="R80" s="169">
        <f t="shared" si="293"/>
        <v>0</v>
      </c>
      <c r="S80" s="163">
        <f t="shared" si="293"/>
        <v>0</v>
      </c>
      <c r="T80" s="168">
        <f t="shared" si="293"/>
        <v>0</v>
      </c>
      <c r="U80" s="168">
        <f t="shared" si="293"/>
        <v>0</v>
      </c>
      <c r="V80" s="169">
        <f t="shared" si="293"/>
        <v>0</v>
      </c>
      <c r="W80" s="163">
        <f t="shared" si="293"/>
        <v>0</v>
      </c>
      <c r="X80" s="164">
        <f t="shared" si="293"/>
        <v>0</v>
      </c>
      <c r="Y80" s="168">
        <f t="shared" si="293"/>
        <v>0</v>
      </c>
      <c r="Z80" s="168">
        <f t="shared" si="293"/>
        <v>0</v>
      </c>
      <c r="AA80" s="169">
        <f t="shared" si="293"/>
        <v>0</v>
      </c>
      <c r="AB80" s="163">
        <f t="shared" si="293"/>
        <v>0</v>
      </c>
      <c r="AC80" s="168">
        <f t="shared" si="293"/>
        <v>0</v>
      </c>
      <c r="AD80" s="168">
        <f t="shared" si="293"/>
        <v>0</v>
      </c>
      <c r="AE80" s="169">
        <f t="shared" si="293"/>
        <v>0</v>
      </c>
      <c r="AF80" s="163">
        <f t="shared" si="293"/>
        <v>0</v>
      </c>
      <c r="AG80" s="168">
        <f t="shared" si="293"/>
        <v>0</v>
      </c>
      <c r="AH80" s="168">
        <f t="shared" si="293"/>
        <v>0</v>
      </c>
      <c r="AI80" s="169">
        <f t="shared" si="293"/>
        <v>0</v>
      </c>
      <c r="AJ80" s="163">
        <f t="shared" si="293"/>
        <v>0</v>
      </c>
      <c r="AK80" s="168">
        <f t="shared" si="293"/>
        <v>0</v>
      </c>
      <c r="AL80" s="168">
        <f t="shared" si="293"/>
        <v>0</v>
      </c>
      <c r="AM80" s="169">
        <f t="shared" si="293"/>
        <v>0</v>
      </c>
      <c r="AN80" s="163">
        <f t="shared" si="293"/>
        <v>0</v>
      </c>
      <c r="AO80" s="164">
        <f t="shared" si="293"/>
        <v>0</v>
      </c>
      <c r="AP80" s="168">
        <f t="shared" si="293"/>
        <v>0</v>
      </c>
      <c r="AQ80" s="168">
        <f t="shared" si="293"/>
        <v>0</v>
      </c>
      <c r="AR80" s="169">
        <f t="shared" si="293"/>
        <v>0</v>
      </c>
      <c r="AS80" s="163">
        <f t="shared" si="293"/>
        <v>0</v>
      </c>
      <c r="AT80" s="168">
        <f t="shared" si="293"/>
        <v>0</v>
      </c>
      <c r="AU80" s="168">
        <f t="shared" si="293"/>
        <v>0</v>
      </c>
      <c r="AV80" s="169">
        <f t="shared" si="293"/>
        <v>0</v>
      </c>
      <c r="AW80" s="163">
        <f t="shared" si="293"/>
        <v>0</v>
      </c>
      <c r="AX80" s="168">
        <f t="shared" si="293"/>
        <v>0</v>
      </c>
      <c r="AY80" s="168">
        <f t="shared" si="293"/>
        <v>0</v>
      </c>
      <c r="AZ80" s="169">
        <f t="shared" si="293"/>
        <v>0</v>
      </c>
      <c r="BA80" s="163">
        <f t="shared" si="293"/>
        <v>0</v>
      </c>
      <c r="BB80" s="168">
        <f t="shared" si="293"/>
        <v>0</v>
      </c>
      <c r="BC80" s="168">
        <f t="shared" si="293"/>
        <v>6.1591899999999988</v>
      </c>
      <c r="BD80" s="169">
        <f t="shared" si="293"/>
        <v>27.430707190000003</v>
      </c>
      <c r="BE80" s="163">
        <f t="shared" si="293"/>
        <v>12.318379999999998</v>
      </c>
      <c r="BF80" s="164">
        <f t="shared" si="293"/>
        <v>12.318379999999998</v>
      </c>
      <c r="BG80" s="168">
        <f t="shared" si="293"/>
        <v>6.1591899999999988</v>
      </c>
      <c r="BH80" s="168">
        <f t="shared" si="293"/>
        <v>4.8178699999999992</v>
      </c>
      <c r="BI80" s="169">
        <f t="shared" si="293"/>
        <v>4.8178699999999992</v>
      </c>
      <c r="BJ80" s="163">
        <f t="shared" si="293"/>
        <v>15.794930000000008</v>
      </c>
      <c r="BK80" s="168">
        <f t="shared" si="293"/>
        <v>4.8178699999999992</v>
      </c>
      <c r="BL80" s="168">
        <f t="shared" si="293"/>
        <v>4.135110000000001</v>
      </c>
      <c r="BM80" s="169">
        <f t="shared" si="293"/>
        <v>2.9372599999999984</v>
      </c>
      <c r="BN80" s="163">
        <f t="shared" si="293"/>
        <v>11.890239999999999</v>
      </c>
      <c r="BO80" s="168">
        <f t="shared" ref="BO80:DF80" si="294">BO65-BO78</f>
        <v>2.9372599999999984</v>
      </c>
      <c r="BP80" s="168">
        <f t="shared" si="294"/>
        <v>0</v>
      </c>
      <c r="BQ80" s="169">
        <f t="shared" si="294"/>
        <v>0</v>
      </c>
      <c r="BR80" s="163">
        <f t="shared" si="294"/>
        <v>2.9372599999999984</v>
      </c>
      <c r="BS80" s="168">
        <f t="shared" si="294"/>
        <v>0</v>
      </c>
      <c r="BT80" s="168">
        <f t="shared" si="294"/>
        <v>0</v>
      </c>
      <c r="BU80" s="169">
        <f t="shared" si="294"/>
        <v>0</v>
      </c>
      <c r="BV80" s="163">
        <f t="shared" si="294"/>
        <v>0</v>
      </c>
      <c r="BW80" s="164">
        <f t="shared" si="294"/>
        <v>30.62242999999998</v>
      </c>
      <c r="BX80" s="168">
        <f t="shared" si="294"/>
        <v>0</v>
      </c>
      <c r="BY80" s="168">
        <f t="shared" si="294"/>
        <v>0</v>
      </c>
      <c r="BZ80" s="169">
        <f t="shared" si="294"/>
        <v>0</v>
      </c>
      <c r="CA80" s="163">
        <f t="shared" si="294"/>
        <v>0</v>
      </c>
      <c r="CB80" s="168">
        <f t="shared" si="294"/>
        <v>0</v>
      </c>
      <c r="CC80" s="168">
        <f t="shared" si="294"/>
        <v>0</v>
      </c>
      <c r="CD80" s="169">
        <f t="shared" si="294"/>
        <v>0</v>
      </c>
      <c r="CE80" s="163">
        <f t="shared" si="294"/>
        <v>0</v>
      </c>
      <c r="CF80" s="168">
        <f t="shared" si="294"/>
        <v>0</v>
      </c>
      <c r="CG80" s="168">
        <f t="shared" si="294"/>
        <v>0</v>
      </c>
      <c r="CH80" s="169">
        <f t="shared" si="294"/>
        <v>0</v>
      </c>
      <c r="CI80" s="163">
        <f t="shared" si="294"/>
        <v>0</v>
      </c>
      <c r="CJ80" s="168">
        <f t="shared" si="294"/>
        <v>0</v>
      </c>
      <c r="CK80" s="168">
        <f t="shared" si="294"/>
        <v>0</v>
      </c>
      <c r="CL80" s="169">
        <f t="shared" si="294"/>
        <v>0</v>
      </c>
      <c r="CM80" s="163">
        <f t="shared" si="294"/>
        <v>0</v>
      </c>
      <c r="CN80" s="164">
        <f t="shared" si="294"/>
        <v>0</v>
      </c>
      <c r="CO80" s="168">
        <f t="shared" si="294"/>
        <v>0</v>
      </c>
      <c r="CP80" s="168">
        <f t="shared" si="294"/>
        <v>0</v>
      </c>
      <c r="CQ80" s="169">
        <f t="shared" si="294"/>
        <v>0</v>
      </c>
      <c r="CR80" s="163">
        <f t="shared" si="294"/>
        <v>0</v>
      </c>
      <c r="CS80" s="168">
        <f t="shared" si="294"/>
        <v>0</v>
      </c>
      <c r="CT80" s="168">
        <f t="shared" si="294"/>
        <v>0</v>
      </c>
      <c r="CU80" s="169">
        <f t="shared" si="294"/>
        <v>0</v>
      </c>
      <c r="CV80" s="163">
        <f t="shared" si="294"/>
        <v>0</v>
      </c>
      <c r="CW80" s="168">
        <f t="shared" si="294"/>
        <v>0</v>
      </c>
      <c r="CX80" s="168">
        <f t="shared" si="294"/>
        <v>0</v>
      </c>
      <c r="CY80" s="169">
        <f t="shared" si="294"/>
        <v>0</v>
      </c>
      <c r="CZ80" s="163">
        <f t="shared" si="294"/>
        <v>0</v>
      </c>
      <c r="DA80" s="168">
        <f t="shared" si="294"/>
        <v>0</v>
      </c>
      <c r="DB80" s="168">
        <f t="shared" si="294"/>
        <v>0</v>
      </c>
      <c r="DC80" s="169">
        <f t="shared" si="294"/>
        <v>0</v>
      </c>
      <c r="DD80" s="163">
        <f t="shared" si="294"/>
        <v>0</v>
      </c>
      <c r="DE80" s="164">
        <f t="shared" si="294"/>
        <v>0</v>
      </c>
      <c r="DF80" s="165">
        <f t="shared" si="294"/>
        <v>42.940809999999999</v>
      </c>
      <c r="DG80" s="79">
        <f>DF80-DD80-CZ80-CV80-CR80-CM80-CI80-CE80-CA80-BV80-BR80-BN80-BJ80-BE80-BA80-AW80-AS80-AN80-AJ80-AF80-AB80-W80-S80-O80-K80-G80-F80-E80-D80-C80</f>
        <v>0</v>
      </c>
    </row>
    <row r="81" spans="1:111">
      <c r="A81" s="571"/>
      <c r="B81" s="97" t="s">
        <v>108</v>
      </c>
      <c r="C81" s="98">
        <f t="shared" ref="C81:BN81" si="295">IF(C65=0,0, (C80/C65))</f>
        <v>0</v>
      </c>
      <c r="D81" s="98">
        <f t="shared" si="295"/>
        <v>0</v>
      </c>
      <c r="E81" s="98">
        <f t="shared" si="295"/>
        <v>0</v>
      </c>
      <c r="F81" s="98">
        <f t="shared" si="295"/>
        <v>0</v>
      </c>
      <c r="G81" s="98">
        <f t="shared" si="295"/>
        <v>0</v>
      </c>
      <c r="H81" s="99">
        <f t="shared" si="295"/>
        <v>0</v>
      </c>
      <c r="I81" s="99">
        <f t="shared" si="295"/>
        <v>0</v>
      </c>
      <c r="J81" s="100">
        <f t="shared" si="295"/>
        <v>0</v>
      </c>
      <c r="K81" s="101">
        <f t="shared" si="295"/>
        <v>0</v>
      </c>
      <c r="L81" s="99">
        <f t="shared" si="295"/>
        <v>0</v>
      </c>
      <c r="M81" s="99">
        <f t="shared" si="295"/>
        <v>0</v>
      </c>
      <c r="N81" s="100">
        <f t="shared" si="295"/>
        <v>0</v>
      </c>
      <c r="O81" s="101">
        <f t="shared" si="295"/>
        <v>0</v>
      </c>
      <c r="P81" s="99">
        <f t="shared" si="295"/>
        <v>0</v>
      </c>
      <c r="Q81" s="99">
        <f t="shared" si="295"/>
        <v>0</v>
      </c>
      <c r="R81" s="100">
        <f t="shared" si="295"/>
        <v>0</v>
      </c>
      <c r="S81" s="101">
        <f t="shared" si="295"/>
        <v>0</v>
      </c>
      <c r="T81" s="99">
        <f t="shared" si="295"/>
        <v>0</v>
      </c>
      <c r="U81" s="99">
        <f t="shared" si="295"/>
        <v>0</v>
      </c>
      <c r="V81" s="100">
        <f t="shared" si="295"/>
        <v>0</v>
      </c>
      <c r="W81" s="101">
        <f t="shared" si="295"/>
        <v>0</v>
      </c>
      <c r="X81" s="102">
        <f t="shared" si="295"/>
        <v>0</v>
      </c>
      <c r="Y81" s="99">
        <f t="shared" si="295"/>
        <v>0</v>
      </c>
      <c r="Z81" s="99">
        <f t="shared" si="295"/>
        <v>0</v>
      </c>
      <c r="AA81" s="100">
        <f t="shared" si="295"/>
        <v>0</v>
      </c>
      <c r="AB81" s="101">
        <f t="shared" si="295"/>
        <v>0</v>
      </c>
      <c r="AC81" s="99">
        <f t="shared" si="295"/>
        <v>0</v>
      </c>
      <c r="AD81" s="99">
        <f t="shared" si="295"/>
        <v>0</v>
      </c>
      <c r="AE81" s="100">
        <f t="shared" si="295"/>
        <v>0</v>
      </c>
      <c r="AF81" s="101">
        <f t="shared" si="295"/>
        <v>0</v>
      </c>
      <c r="AG81" s="99">
        <f t="shared" si="295"/>
        <v>0</v>
      </c>
      <c r="AH81" s="99">
        <f t="shared" si="295"/>
        <v>0</v>
      </c>
      <c r="AI81" s="100">
        <f t="shared" si="295"/>
        <v>0</v>
      </c>
      <c r="AJ81" s="101">
        <f t="shared" si="295"/>
        <v>0</v>
      </c>
      <c r="AK81" s="99">
        <f t="shared" si="295"/>
        <v>0</v>
      </c>
      <c r="AL81" s="99">
        <f t="shared" si="295"/>
        <v>0</v>
      </c>
      <c r="AM81" s="100">
        <f t="shared" si="295"/>
        <v>0</v>
      </c>
      <c r="AN81" s="101">
        <f t="shared" si="295"/>
        <v>0</v>
      </c>
      <c r="AO81" s="102">
        <f t="shared" si="295"/>
        <v>0</v>
      </c>
      <c r="AP81" s="99">
        <f t="shared" si="295"/>
        <v>0</v>
      </c>
      <c r="AQ81" s="99">
        <f t="shared" si="295"/>
        <v>0</v>
      </c>
      <c r="AR81" s="100">
        <f t="shared" si="295"/>
        <v>0</v>
      </c>
      <c r="AS81" s="101">
        <f t="shared" si="295"/>
        <v>0</v>
      </c>
      <c r="AT81" s="99">
        <f t="shared" si="295"/>
        <v>0</v>
      </c>
      <c r="AU81" s="99">
        <f t="shared" si="295"/>
        <v>0</v>
      </c>
      <c r="AV81" s="100">
        <f t="shared" si="295"/>
        <v>0</v>
      </c>
      <c r="AW81" s="101">
        <f t="shared" si="295"/>
        <v>0</v>
      </c>
      <c r="AX81" s="99">
        <f t="shared" si="295"/>
        <v>0</v>
      </c>
      <c r="AY81" s="99">
        <f t="shared" si="295"/>
        <v>0</v>
      </c>
      <c r="AZ81" s="100">
        <f t="shared" si="295"/>
        <v>0</v>
      </c>
      <c r="BA81" s="101">
        <f t="shared" si="295"/>
        <v>0</v>
      </c>
      <c r="BB81" s="99">
        <f t="shared" si="295"/>
        <v>0</v>
      </c>
      <c r="BC81" s="99">
        <f t="shared" si="295"/>
        <v>0.22436215940550774</v>
      </c>
      <c r="BD81" s="100">
        <f t="shared" si="295"/>
        <v>0.99922436215940558</v>
      </c>
      <c r="BE81" s="101">
        <f t="shared" si="295"/>
        <v>0.22436215940550774</v>
      </c>
      <c r="BF81" s="102">
        <f t="shared" si="295"/>
        <v>0.22436215940550774</v>
      </c>
      <c r="BG81" s="99">
        <f t="shared" si="295"/>
        <v>0.22436215940550774</v>
      </c>
      <c r="BH81" s="99">
        <f t="shared" si="295"/>
        <v>0.22116553433712816</v>
      </c>
      <c r="BI81" s="100">
        <f t="shared" si="295"/>
        <v>0.22116553433712816</v>
      </c>
      <c r="BJ81" s="101">
        <f t="shared" si="295"/>
        <v>0.22240115460433688</v>
      </c>
      <c r="BK81" s="99">
        <f t="shared" si="295"/>
        <v>0.22116553433712816</v>
      </c>
      <c r="BL81" s="99">
        <f t="shared" si="295"/>
        <v>0.21880463356093352</v>
      </c>
      <c r="BM81" s="100">
        <f t="shared" si="295"/>
        <v>0.212278850601295</v>
      </c>
      <c r="BN81" s="101">
        <f t="shared" si="295"/>
        <v>0.21809174855794555</v>
      </c>
      <c r="BO81" s="99">
        <f t="shared" ref="BO81:DF81" si="296">IF(BO65=0,0, (BO80/BO65))</f>
        <v>0.212278850601295</v>
      </c>
      <c r="BP81" s="99">
        <f t="shared" si="296"/>
        <v>0</v>
      </c>
      <c r="BQ81" s="100">
        <f t="shared" si="296"/>
        <v>0</v>
      </c>
      <c r="BR81" s="101">
        <f t="shared" si="296"/>
        <v>0.212278850601295</v>
      </c>
      <c r="BS81" s="99">
        <f t="shared" si="296"/>
        <v>0</v>
      </c>
      <c r="BT81" s="99">
        <f t="shared" si="296"/>
        <v>0</v>
      </c>
      <c r="BU81" s="100">
        <f t="shared" si="296"/>
        <v>0</v>
      </c>
      <c r="BV81" s="101">
        <f t="shared" si="296"/>
        <v>0</v>
      </c>
      <c r="BW81" s="102">
        <f t="shared" si="296"/>
        <v>0.21971054750795388</v>
      </c>
      <c r="BX81" s="99">
        <f t="shared" si="296"/>
        <v>0</v>
      </c>
      <c r="BY81" s="99">
        <f t="shared" si="296"/>
        <v>0</v>
      </c>
      <c r="BZ81" s="100">
        <f t="shared" si="296"/>
        <v>0</v>
      </c>
      <c r="CA81" s="101">
        <f t="shared" si="296"/>
        <v>0</v>
      </c>
      <c r="CB81" s="99">
        <f t="shared" si="296"/>
        <v>0</v>
      </c>
      <c r="CC81" s="99">
        <f t="shared" si="296"/>
        <v>0</v>
      </c>
      <c r="CD81" s="100">
        <f t="shared" si="296"/>
        <v>0</v>
      </c>
      <c r="CE81" s="101">
        <f t="shared" si="296"/>
        <v>0</v>
      </c>
      <c r="CF81" s="99">
        <f t="shared" si="296"/>
        <v>0</v>
      </c>
      <c r="CG81" s="99">
        <f t="shared" si="296"/>
        <v>0</v>
      </c>
      <c r="CH81" s="100">
        <f t="shared" si="296"/>
        <v>0</v>
      </c>
      <c r="CI81" s="101">
        <f t="shared" si="296"/>
        <v>0</v>
      </c>
      <c r="CJ81" s="99">
        <f t="shared" si="296"/>
        <v>0</v>
      </c>
      <c r="CK81" s="99">
        <f t="shared" si="296"/>
        <v>0</v>
      </c>
      <c r="CL81" s="100">
        <f t="shared" si="296"/>
        <v>0</v>
      </c>
      <c r="CM81" s="101">
        <f t="shared" si="296"/>
        <v>0</v>
      </c>
      <c r="CN81" s="102">
        <f t="shared" si="296"/>
        <v>0</v>
      </c>
      <c r="CO81" s="99">
        <f t="shared" si="296"/>
        <v>0</v>
      </c>
      <c r="CP81" s="99">
        <f t="shared" si="296"/>
        <v>0</v>
      </c>
      <c r="CQ81" s="100">
        <f t="shared" si="296"/>
        <v>0</v>
      </c>
      <c r="CR81" s="101">
        <f t="shared" si="296"/>
        <v>0</v>
      </c>
      <c r="CS81" s="99">
        <f t="shared" si="296"/>
        <v>0</v>
      </c>
      <c r="CT81" s="99">
        <f t="shared" si="296"/>
        <v>0</v>
      </c>
      <c r="CU81" s="100">
        <f t="shared" si="296"/>
        <v>0</v>
      </c>
      <c r="CV81" s="101">
        <f t="shared" si="296"/>
        <v>0</v>
      </c>
      <c r="CW81" s="99">
        <f t="shared" si="296"/>
        <v>0</v>
      </c>
      <c r="CX81" s="99">
        <f t="shared" si="296"/>
        <v>0</v>
      </c>
      <c r="CY81" s="100">
        <f t="shared" si="296"/>
        <v>0</v>
      </c>
      <c r="CZ81" s="101">
        <f t="shared" si="296"/>
        <v>0</v>
      </c>
      <c r="DA81" s="99">
        <f t="shared" si="296"/>
        <v>0</v>
      </c>
      <c r="DB81" s="99">
        <f t="shared" si="296"/>
        <v>0</v>
      </c>
      <c r="DC81" s="100">
        <f t="shared" si="296"/>
        <v>0</v>
      </c>
      <c r="DD81" s="101">
        <f t="shared" si="296"/>
        <v>0</v>
      </c>
      <c r="DE81" s="102">
        <f t="shared" si="296"/>
        <v>0</v>
      </c>
      <c r="DF81" s="197">
        <f t="shared" si="296"/>
        <v>0.22102510270730569</v>
      </c>
    </row>
    <row r="82" spans="1:111" ht="14.45" customHeight="1">
      <c r="A82" s="586" t="s">
        <v>115</v>
      </c>
      <c r="B82" s="103" t="s">
        <v>8</v>
      </c>
      <c r="C82" s="179">
        <f t="shared" ref="C82:BN82" si="297">C11-C65</f>
        <v>0</v>
      </c>
      <c r="D82" s="179">
        <f t="shared" si="297"/>
        <v>0</v>
      </c>
      <c r="E82" s="179">
        <f t="shared" si="297"/>
        <v>0</v>
      </c>
      <c r="F82" s="179">
        <f t="shared" si="297"/>
        <v>0</v>
      </c>
      <c r="G82" s="179">
        <f t="shared" si="297"/>
        <v>0</v>
      </c>
      <c r="H82" s="180">
        <f t="shared" si="297"/>
        <v>0</v>
      </c>
      <c r="I82" s="180">
        <f t="shared" si="297"/>
        <v>0</v>
      </c>
      <c r="J82" s="181">
        <f t="shared" si="297"/>
        <v>0</v>
      </c>
      <c r="K82" s="182">
        <f t="shared" si="297"/>
        <v>0</v>
      </c>
      <c r="L82" s="180">
        <f t="shared" si="297"/>
        <v>0</v>
      </c>
      <c r="M82" s="180">
        <f t="shared" si="297"/>
        <v>0</v>
      </c>
      <c r="N82" s="181">
        <f t="shared" si="297"/>
        <v>0</v>
      </c>
      <c r="O82" s="182">
        <f t="shared" si="297"/>
        <v>0</v>
      </c>
      <c r="P82" s="180">
        <f t="shared" si="297"/>
        <v>0</v>
      </c>
      <c r="Q82" s="180">
        <f t="shared" si="297"/>
        <v>0</v>
      </c>
      <c r="R82" s="181">
        <f t="shared" si="297"/>
        <v>0</v>
      </c>
      <c r="S82" s="182">
        <f t="shared" si="297"/>
        <v>0</v>
      </c>
      <c r="T82" s="180">
        <f t="shared" si="297"/>
        <v>0</v>
      </c>
      <c r="U82" s="180">
        <f t="shared" si="297"/>
        <v>0</v>
      </c>
      <c r="V82" s="181">
        <f t="shared" si="297"/>
        <v>0</v>
      </c>
      <c r="W82" s="182">
        <f t="shared" si="297"/>
        <v>0</v>
      </c>
      <c r="X82" s="179">
        <f t="shared" si="297"/>
        <v>0</v>
      </c>
      <c r="Y82" s="180">
        <f t="shared" si="297"/>
        <v>0</v>
      </c>
      <c r="Z82" s="180">
        <f t="shared" si="297"/>
        <v>0</v>
      </c>
      <c r="AA82" s="181">
        <f t="shared" si="297"/>
        <v>0</v>
      </c>
      <c r="AB82" s="182">
        <f t="shared" si="297"/>
        <v>0</v>
      </c>
      <c r="AC82" s="180">
        <f t="shared" si="297"/>
        <v>0</v>
      </c>
      <c r="AD82" s="180">
        <f t="shared" si="297"/>
        <v>0</v>
      </c>
      <c r="AE82" s="181">
        <f t="shared" si="297"/>
        <v>0</v>
      </c>
      <c r="AF82" s="182">
        <f t="shared" si="297"/>
        <v>0</v>
      </c>
      <c r="AG82" s="180">
        <f t="shared" si="297"/>
        <v>0</v>
      </c>
      <c r="AH82" s="180">
        <f t="shared" si="297"/>
        <v>0</v>
      </c>
      <c r="AI82" s="181">
        <f t="shared" si="297"/>
        <v>0</v>
      </c>
      <c r="AJ82" s="182">
        <f t="shared" si="297"/>
        <v>0</v>
      </c>
      <c r="AK82" s="180">
        <f t="shared" si="297"/>
        <v>0</v>
      </c>
      <c r="AL82" s="180">
        <f t="shared" si="297"/>
        <v>0</v>
      </c>
      <c r="AM82" s="181">
        <f t="shared" si="297"/>
        <v>0</v>
      </c>
      <c r="AN82" s="182">
        <f t="shared" si="297"/>
        <v>0</v>
      </c>
      <c r="AO82" s="179">
        <f t="shared" si="297"/>
        <v>0</v>
      </c>
      <c r="AP82" s="180">
        <f t="shared" si="297"/>
        <v>0</v>
      </c>
      <c r="AQ82" s="180">
        <f t="shared" si="297"/>
        <v>0</v>
      </c>
      <c r="AR82" s="181">
        <f t="shared" si="297"/>
        <v>0</v>
      </c>
      <c r="AS82" s="182">
        <f t="shared" si="297"/>
        <v>0</v>
      </c>
      <c r="AT82" s="180">
        <f t="shared" si="297"/>
        <v>0</v>
      </c>
      <c r="AU82" s="180">
        <f t="shared" si="297"/>
        <v>0</v>
      </c>
      <c r="AV82" s="181">
        <f t="shared" si="297"/>
        <v>0</v>
      </c>
      <c r="AW82" s="182">
        <f t="shared" si="297"/>
        <v>0</v>
      </c>
      <c r="AX82" s="180">
        <f t="shared" si="297"/>
        <v>0</v>
      </c>
      <c r="AY82" s="180">
        <f t="shared" si="297"/>
        <v>0</v>
      </c>
      <c r="AZ82" s="181">
        <f t="shared" si="297"/>
        <v>0</v>
      </c>
      <c r="BA82" s="182">
        <f t="shared" si="297"/>
        <v>0</v>
      </c>
      <c r="BB82" s="180">
        <f t="shared" si="297"/>
        <v>0</v>
      </c>
      <c r="BC82" s="180">
        <f t="shared" si="297"/>
        <v>-2.8340000000000032</v>
      </c>
      <c r="BD82" s="181">
        <f t="shared" si="297"/>
        <v>-2.8340000000000032</v>
      </c>
      <c r="BE82" s="182">
        <f t="shared" si="297"/>
        <v>-5.6680000000000064</v>
      </c>
      <c r="BF82" s="179">
        <f t="shared" si="297"/>
        <v>-5.6680000000000064</v>
      </c>
      <c r="BG82" s="180">
        <f t="shared" si="297"/>
        <v>-2.8340000000000032</v>
      </c>
      <c r="BH82" s="180">
        <f t="shared" si="297"/>
        <v>2.8339999999999996</v>
      </c>
      <c r="BI82" s="181">
        <f t="shared" si="297"/>
        <v>2.8339999999999996</v>
      </c>
      <c r="BJ82" s="182">
        <f t="shared" si="297"/>
        <v>2.833999999999989</v>
      </c>
      <c r="BK82" s="180">
        <f t="shared" si="297"/>
        <v>2.8339999999999996</v>
      </c>
      <c r="BL82" s="180">
        <f t="shared" si="297"/>
        <v>-18.89864</v>
      </c>
      <c r="BM82" s="181">
        <f t="shared" si="297"/>
        <v>-13.836799999999998</v>
      </c>
      <c r="BN82" s="182">
        <f t="shared" si="297"/>
        <v>-29.901439999999997</v>
      </c>
      <c r="BO82" s="180">
        <f t="shared" ref="BO82:DF82" si="298">BO11-BO65</f>
        <v>-13.836799999999998</v>
      </c>
      <c r="BP82" s="180">
        <f t="shared" si="298"/>
        <v>0</v>
      </c>
      <c r="BQ82" s="181">
        <f t="shared" si="298"/>
        <v>0</v>
      </c>
      <c r="BR82" s="182">
        <f t="shared" si="298"/>
        <v>-13.836799999999998</v>
      </c>
      <c r="BS82" s="180">
        <f t="shared" si="298"/>
        <v>0</v>
      </c>
      <c r="BT82" s="180">
        <f t="shared" si="298"/>
        <v>0</v>
      </c>
      <c r="BU82" s="181">
        <f t="shared" si="298"/>
        <v>0</v>
      </c>
      <c r="BV82" s="182">
        <f t="shared" si="298"/>
        <v>0</v>
      </c>
      <c r="BW82" s="179">
        <f t="shared" si="298"/>
        <v>-40.904240000000001</v>
      </c>
      <c r="BX82" s="180">
        <f t="shared" si="298"/>
        <v>0</v>
      </c>
      <c r="BY82" s="180">
        <f t="shared" si="298"/>
        <v>0</v>
      </c>
      <c r="BZ82" s="181">
        <f t="shared" si="298"/>
        <v>0</v>
      </c>
      <c r="CA82" s="182">
        <f t="shared" si="298"/>
        <v>0</v>
      </c>
      <c r="CB82" s="180">
        <f t="shared" si="298"/>
        <v>0</v>
      </c>
      <c r="CC82" s="180">
        <f t="shared" si="298"/>
        <v>0</v>
      </c>
      <c r="CD82" s="181">
        <f t="shared" si="298"/>
        <v>0</v>
      </c>
      <c r="CE82" s="182">
        <f t="shared" si="298"/>
        <v>0</v>
      </c>
      <c r="CF82" s="180">
        <f t="shared" si="298"/>
        <v>0</v>
      </c>
      <c r="CG82" s="180">
        <f t="shared" si="298"/>
        <v>0</v>
      </c>
      <c r="CH82" s="181">
        <f t="shared" si="298"/>
        <v>0</v>
      </c>
      <c r="CI82" s="182">
        <f t="shared" si="298"/>
        <v>0</v>
      </c>
      <c r="CJ82" s="180">
        <f t="shared" si="298"/>
        <v>0</v>
      </c>
      <c r="CK82" s="180">
        <f t="shared" si="298"/>
        <v>0</v>
      </c>
      <c r="CL82" s="181">
        <f t="shared" si="298"/>
        <v>0</v>
      </c>
      <c r="CM82" s="182">
        <f t="shared" si="298"/>
        <v>0</v>
      </c>
      <c r="CN82" s="179">
        <f t="shared" si="298"/>
        <v>0</v>
      </c>
      <c r="CO82" s="180">
        <f t="shared" si="298"/>
        <v>0</v>
      </c>
      <c r="CP82" s="180">
        <f t="shared" si="298"/>
        <v>0</v>
      </c>
      <c r="CQ82" s="181">
        <f t="shared" si="298"/>
        <v>0</v>
      </c>
      <c r="CR82" s="182">
        <f t="shared" si="298"/>
        <v>0</v>
      </c>
      <c r="CS82" s="180">
        <f t="shared" si="298"/>
        <v>0</v>
      </c>
      <c r="CT82" s="180">
        <f t="shared" si="298"/>
        <v>0</v>
      </c>
      <c r="CU82" s="181">
        <f t="shared" si="298"/>
        <v>0</v>
      </c>
      <c r="CV82" s="182">
        <f t="shared" si="298"/>
        <v>0</v>
      </c>
      <c r="CW82" s="180">
        <f t="shared" si="298"/>
        <v>0</v>
      </c>
      <c r="CX82" s="180">
        <f t="shared" si="298"/>
        <v>0</v>
      </c>
      <c r="CY82" s="181">
        <f t="shared" si="298"/>
        <v>0</v>
      </c>
      <c r="CZ82" s="182">
        <f t="shared" si="298"/>
        <v>0</v>
      </c>
      <c r="DA82" s="180">
        <f t="shared" si="298"/>
        <v>0</v>
      </c>
      <c r="DB82" s="180">
        <f t="shared" si="298"/>
        <v>0</v>
      </c>
      <c r="DC82" s="181">
        <f t="shared" si="298"/>
        <v>0</v>
      </c>
      <c r="DD82" s="182">
        <f t="shared" si="298"/>
        <v>0</v>
      </c>
      <c r="DE82" s="179">
        <f t="shared" si="298"/>
        <v>0</v>
      </c>
      <c r="DF82" s="189">
        <f t="shared" si="298"/>
        <v>-46.572239999999994</v>
      </c>
      <c r="DG82" s="79">
        <f>DF82-DD82-CZ82-CV82-CR82-CM82-CI82-CE82-CA82-BV82-BR82-BN82-BJ82-BE82-BA82-AW82-AS82-AN82-AJ82-AF82-AB82-W82-S82-O82-K82-G82-F82-E82-D82-C82</f>
        <v>1.7763568394002505E-14</v>
      </c>
    </row>
    <row r="83" spans="1:111" ht="5.95" hidden="1" customHeight="1" outlineLevel="1">
      <c r="A83" s="587"/>
      <c r="B83" s="104"/>
      <c r="C83" s="184"/>
      <c r="D83" s="184"/>
      <c r="E83" s="184"/>
      <c r="F83" s="184"/>
      <c r="G83" s="184"/>
      <c r="H83" s="185"/>
      <c r="I83" s="185"/>
      <c r="J83" s="186"/>
      <c r="K83" s="187"/>
      <c r="L83" s="185"/>
      <c r="M83" s="185"/>
      <c r="N83" s="186"/>
      <c r="O83" s="187"/>
      <c r="P83" s="185"/>
      <c r="Q83" s="185"/>
      <c r="R83" s="186"/>
      <c r="S83" s="187"/>
      <c r="T83" s="185"/>
      <c r="U83" s="185"/>
      <c r="V83" s="186"/>
      <c r="W83" s="187"/>
      <c r="X83" s="184"/>
      <c r="Y83" s="185"/>
      <c r="Z83" s="185"/>
      <c r="AA83" s="186"/>
      <c r="AB83" s="187"/>
      <c r="AC83" s="185"/>
      <c r="AD83" s="185"/>
      <c r="AE83" s="186"/>
      <c r="AF83" s="187"/>
      <c r="AG83" s="185"/>
      <c r="AH83" s="185"/>
      <c r="AI83" s="186"/>
      <c r="AJ83" s="187"/>
      <c r="AK83" s="185"/>
      <c r="AL83" s="185"/>
      <c r="AM83" s="186"/>
      <c r="AN83" s="187"/>
      <c r="AO83" s="184"/>
      <c r="AP83" s="185"/>
      <c r="AQ83" s="185"/>
      <c r="AR83" s="186"/>
      <c r="AS83" s="187"/>
      <c r="AT83" s="185"/>
      <c r="AU83" s="185"/>
      <c r="AV83" s="186"/>
      <c r="AW83" s="187"/>
      <c r="AX83" s="185"/>
      <c r="AY83" s="185"/>
      <c r="AZ83" s="186"/>
      <c r="BA83" s="187"/>
      <c r="BB83" s="185"/>
      <c r="BC83" s="185"/>
      <c r="BD83" s="186"/>
      <c r="BE83" s="187"/>
      <c r="BF83" s="184"/>
      <c r="BG83" s="185"/>
      <c r="BH83" s="185"/>
      <c r="BI83" s="186"/>
      <c r="BJ83" s="187"/>
      <c r="BK83" s="185"/>
      <c r="BL83" s="185"/>
      <c r="BM83" s="186"/>
      <c r="BN83" s="187"/>
      <c r="BO83" s="185"/>
      <c r="BP83" s="185"/>
      <c r="BQ83" s="186"/>
      <c r="BR83" s="187"/>
      <c r="BS83" s="185"/>
      <c r="BT83" s="185"/>
      <c r="BU83" s="186"/>
      <c r="BV83" s="187"/>
      <c r="BW83" s="184"/>
      <c r="BX83" s="185"/>
      <c r="BY83" s="185"/>
      <c r="BZ83" s="186"/>
      <c r="CA83" s="187"/>
      <c r="CB83" s="185"/>
      <c r="CC83" s="185"/>
      <c r="CD83" s="186"/>
      <c r="CE83" s="187"/>
      <c r="CF83" s="185"/>
      <c r="CG83" s="185"/>
      <c r="CH83" s="186"/>
      <c r="CI83" s="187"/>
      <c r="CJ83" s="185"/>
      <c r="CK83" s="185"/>
      <c r="CL83" s="186"/>
      <c r="CM83" s="187"/>
      <c r="CN83" s="184"/>
      <c r="CO83" s="185"/>
      <c r="CP83" s="185"/>
      <c r="CQ83" s="186"/>
      <c r="CR83" s="187"/>
      <c r="CS83" s="185"/>
      <c r="CT83" s="185"/>
      <c r="CU83" s="186"/>
      <c r="CV83" s="187"/>
      <c r="CW83" s="185"/>
      <c r="CX83" s="185"/>
      <c r="CY83" s="186"/>
      <c r="CZ83" s="187"/>
      <c r="DA83" s="185"/>
      <c r="DB83" s="185"/>
      <c r="DC83" s="186"/>
      <c r="DD83" s="187"/>
      <c r="DE83" s="184"/>
      <c r="DF83" s="190"/>
    </row>
    <row r="84" spans="1:111" hidden="1" outlineLevel="1">
      <c r="A84" s="587"/>
      <c r="B84" s="104" t="s">
        <v>49</v>
      </c>
      <c r="C84" s="184">
        <f t="shared" ref="C84:BN84" si="299">C13-C67</f>
        <v>0</v>
      </c>
      <c r="D84" s="184">
        <f t="shared" si="299"/>
        <v>0</v>
      </c>
      <c r="E84" s="184">
        <f t="shared" si="299"/>
        <v>0</v>
      </c>
      <c r="F84" s="184">
        <f t="shared" si="299"/>
        <v>0</v>
      </c>
      <c r="G84" s="184">
        <f t="shared" si="299"/>
        <v>0</v>
      </c>
      <c r="H84" s="185">
        <f t="shared" si="299"/>
        <v>0</v>
      </c>
      <c r="I84" s="185">
        <f t="shared" si="299"/>
        <v>0</v>
      </c>
      <c r="J84" s="186">
        <f t="shared" si="299"/>
        <v>0</v>
      </c>
      <c r="K84" s="187">
        <f t="shared" si="299"/>
        <v>0</v>
      </c>
      <c r="L84" s="185">
        <f t="shared" si="299"/>
        <v>0</v>
      </c>
      <c r="M84" s="185">
        <f t="shared" si="299"/>
        <v>0</v>
      </c>
      <c r="N84" s="186">
        <f t="shared" si="299"/>
        <v>0</v>
      </c>
      <c r="O84" s="187">
        <f t="shared" si="299"/>
        <v>0</v>
      </c>
      <c r="P84" s="185">
        <f t="shared" si="299"/>
        <v>0</v>
      </c>
      <c r="Q84" s="185">
        <f t="shared" si="299"/>
        <v>0</v>
      </c>
      <c r="R84" s="186">
        <f t="shared" si="299"/>
        <v>0</v>
      </c>
      <c r="S84" s="187">
        <f t="shared" si="299"/>
        <v>0</v>
      </c>
      <c r="T84" s="185">
        <f t="shared" si="299"/>
        <v>0</v>
      </c>
      <c r="U84" s="185">
        <f t="shared" si="299"/>
        <v>0</v>
      </c>
      <c r="V84" s="186">
        <f t="shared" si="299"/>
        <v>0</v>
      </c>
      <c r="W84" s="187">
        <f t="shared" si="299"/>
        <v>0</v>
      </c>
      <c r="X84" s="184">
        <f t="shared" si="299"/>
        <v>0</v>
      </c>
      <c r="Y84" s="185">
        <f t="shared" si="299"/>
        <v>0</v>
      </c>
      <c r="Z84" s="185">
        <f t="shared" si="299"/>
        <v>0</v>
      </c>
      <c r="AA84" s="186">
        <f t="shared" si="299"/>
        <v>0</v>
      </c>
      <c r="AB84" s="187">
        <f t="shared" si="299"/>
        <v>0</v>
      </c>
      <c r="AC84" s="185">
        <f t="shared" si="299"/>
        <v>0</v>
      </c>
      <c r="AD84" s="185">
        <f t="shared" si="299"/>
        <v>0</v>
      </c>
      <c r="AE84" s="186">
        <f t="shared" si="299"/>
        <v>0</v>
      </c>
      <c r="AF84" s="187">
        <f t="shared" si="299"/>
        <v>0</v>
      </c>
      <c r="AG84" s="185">
        <f t="shared" si="299"/>
        <v>0</v>
      </c>
      <c r="AH84" s="185">
        <f t="shared" si="299"/>
        <v>0</v>
      </c>
      <c r="AI84" s="186">
        <f t="shared" si="299"/>
        <v>0</v>
      </c>
      <c r="AJ84" s="187">
        <f t="shared" si="299"/>
        <v>0</v>
      </c>
      <c r="AK84" s="185">
        <f t="shared" si="299"/>
        <v>0</v>
      </c>
      <c r="AL84" s="185">
        <f t="shared" si="299"/>
        <v>0</v>
      </c>
      <c r="AM84" s="186">
        <f t="shared" si="299"/>
        <v>0</v>
      </c>
      <c r="AN84" s="187">
        <f t="shared" si="299"/>
        <v>0</v>
      </c>
      <c r="AO84" s="184">
        <f t="shared" si="299"/>
        <v>0</v>
      </c>
      <c r="AP84" s="185">
        <f t="shared" si="299"/>
        <v>0</v>
      </c>
      <c r="AQ84" s="185">
        <f t="shared" si="299"/>
        <v>0</v>
      </c>
      <c r="AR84" s="186">
        <f t="shared" si="299"/>
        <v>0</v>
      </c>
      <c r="AS84" s="187">
        <f t="shared" si="299"/>
        <v>0</v>
      </c>
      <c r="AT84" s="185">
        <f t="shared" si="299"/>
        <v>0</v>
      </c>
      <c r="AU84" s="185">
        <f t="shared" si="299"/>
        <v>0</v>
      </c>
      <c r="AV84" s="186">
        <f t="shared" si="299"/>
        <v>0</v>
      </c>
      <c r="AW84" s="187">
        <f t="shared" si="299"/>
        <v>0</v>
      </c>
      <c r="AX84" s="185">
        <f t="shared" si="299"/>
        <v>0</v>
      </c>
      <c r="AY84" s="185">
        <f t="shared" si="299"/>
        <v>0</v>
      </c>
      <c r="AZ84" s="186">
        <f t="shared" si="299"/>
        <v>0</v>
      </c>
      <c r="BA84" s="187">
        <f t="shared" si="299"/>
        <v>0</v>
      </c>
      <c r="BB84" s="185">
        <f t="shared" si="299"/>
        <v>2.7374399999999999</v>
      </c>
      <c r="BC84" s="185">
        <f t="shared" ca="1" si="299"/>
        <v>-4.3132692307692899E-2</v>
      </c>
      <c r="BD84" s="186">
        <f t="shared" ca="1" si="299"/>
        <v>-4.3132692307692899E-2</v>
      </c>
      <c r="BE84" s="187">
        <f t="shared" ca="1" si="299"/>
        <v>2.6511746153846145</v>
      </c>
      <c r="BF84" s="184">
        <f t="shared" ca="1" si="299"/>
        <v>2.6511746153846145</v>
      </c>
      <c r="BG84" s="185">
        <f t="shared" ca="1" si="299"/>
        <v>-4.3132692307692899E-2</v>
      </c>
      <c r="BH84" s="185">
        <f t="shared" ca="1" si="299"/>
        <v>-4.3132692307692899E-2</v>
      </c>
      <c r="BI84" s="186">
        <f t="shared" ca="1" si="299"/>
        <v>-4.3132692307692899E-2</v>
      </c>
      <c r="BJ84" s="187">
        <f t="shared" ca="1" si="299"/>
        <v>-0.12939807692307781</v>
      </c>
      <c r="BK84" s="185">
        <f t="shared" ca="1" si="299"/>
        <v>-4.3132692307692899E-2</v>
      </c>
      <c r="BL84" s="185">
        <f t="shared" si="299"/>
        <v>-3.2756500000000002</v>
      </c>
      <c r="BM84" s="186">
        <f t="shared" si="299"/>
        <v>-3.2756500000000002</v>
      </c>
      <c r="BN84" s="187">
        <f t="shared" ca="1" si="299"/>
        <v>-6.5944326923076932</v>
      </c>
      <c r="BO84" s="185">
        <f t="shared" ref="BO84:DF84" si="300">BO13-BO67</f>
        <v>-3.2756500000000002</v>
      </c>
      <c r="BP84" s="185">
        <f t="shared" si="300"/>
        <v>0</v>
      </c>
      <c r="BQ84" s="186">
        <f t="shared" si="300"/>
        <v>0</v>
      </c>
      <c r="BR84" s="187">
        <f t="shared" si="300"/>
        <v>-3.2756500000000002</v>
      </c>
      <c r="BS84" s="185">
        <f t="shared" si="300"/>
        <v>0</v>
      </c>
      <c r="BT84" s="185">
        <f t="shared" si="300"/>
        <v>0</v>
      </c>
      <c r="BU84" s="186">
        <f t="shared" si="300"/>
        <v>0</v>
      </c>
      <c r="BV84" s="187">
        <f t="shared" si="300"/>
        <v>0</v>
      </c>
      <c r="BW84" s="184">
        <f t="shared" ca="1" si="300"/>
        <v>-9.9994807692307699</v>
      </c>
      <c r="BX84" s="185">
        <f t="shared" si="300"/>
        <v>0</v>
      </c>
      <c r="BY84" s="185">
        <f t="shared" si="300"/>
        <v>0</v>
      </c>
      <c r="BZ84" s="186">
        <f t="shared" si="300"/>
        <v>0</v>
      </c>
      <c r="CA84" s="187">
        <f t="shared" si="300"/>
        <v>0</v>
      </c>
      <c r="CB84" s="185">
        <f t="shared" si="300"/>
        <v>0</v>
      </c>
      <c r="CC84" s="185">
        <f t="shared" si="300"/>
        <v>0</v>
      </c>
      <c r="CD84" s="186">
        <f t="shared" si="300"/>
        <v>0</v>
      </c>
      <c r="CE84" s="187">
        <f t="shared" si="300"/>
        <v>0</v>
      </c>
      <c r="CF84" s="185">
        <f t="shared" si="300"/>
        <v>0</v>
      </c>
      <c r="CG84" s="185">
        <f t="shared" si="300"/>
        <v>0</v>
      </c>
      <c r="CH84" s="186">
        <f t="shared" si="300"/>
        <v>0</v>
      </c>
      <c r="CI84" s="187">
        <f t="shared" si="300"/>
        <v>0</v>
      </c>
      <c r="CJ84" s="185">
        <f t="shared" si="300"/>
        <v>0</v>
      </c>
      <c r="CK84" s="185">
        <f t="shared" si="300"/>
        <v>0</v>
      </c>
      <c r="CL84" s="186">
        <f t="shared" si="300"/>
        <v>0</v>
      </c>
      <c r="CM84" s="187">
        <f t="shared" si="300"/>
        <v>0</v>
      </c>
      <c r="CN84" s="184">
        <f t="shared" si="300"/>
        <v>0</v>
      </c>
      <c r="CO84" s="185">
        <f t="shared" si="300"/>
        <v>0</v>
      </c>
      <c r="CP84" s="185">
        <f t="shared" si="300"/>
        <v>0</v>
      </c>
      <c r="CQ84" s="186">
        <f t="shared" si="300"/>
        <v>0</v>
      </c>
      <c r="CR84" s="187">
        <f t="shared" si="300"/>
        <v>0</v>
      </c>
      <c r="CS84" s="185">
        <f t="shared" si="300"/>
        <v>0</v>
      </c>
      <c r="CT84" s="185">
        <f t="shared" si="300"/>
        <v>0</v>
      </c>
      <c r="CU84" s="186">
        <f t="shared" si="300"/>
        <v>0</v>
      </c>
      <c r="CV84" s="187">
        <f t="shared" si="300"/>
        <v>0</v>
      </c>
      <c r="CW84" s="185">
        <f t="shared" si="300"/>
        <v>0</v>
      </c>
      <c r="CX84" s="185">
        <f t="shared" si="300"/>
        <v>0</v>
      </c>
      <c r="CY84" s="186">
        <f t="shared" si="300"/>
        <v>0</v>
      </c>
      <c r="CZ84" s="187">
        <f t="shared" si="300"/>
        <v>0</v>
      </c>
      <c r="DA84" s="185">
        <f t="shared" si="300"/>
        <v>0</v>
      </c>
      <c r="DB84" s="185">
        <f t="shared" si="300"/>
        <v>0</v>
      </c>
      <c r="DC84" s="186">
        <f t="shared" si="300"/>
        <v>0</v>
      </c>
      <c r="DD84" s="187">
        <f t="shared" si="300"/>
        <v>0</v>
      </c>
      <c r="DE84" s="184">
        <f t="shared" si="300"/>
        <v>0</v>
      </c>
      <c r="DF84" s="190">
        <f t="shared" ca="1" si="300"/>
        <v>-7.3483061538461563</v>
      </c>
      <c r="DG84" s="79">
        <f ca="1">DF84-DD84-CZ84-CV84-CR84-CM84-CI84-CE84-CA84-BV84-BR84-BN84-BJ84-BE84-BA84-AW84-AS84-AN84-AJ84-AF84-AB84-W84-S84-O84-K84-G84-F84-E84-D84-C84</f>
        <v>8.8817841970012523E-16</v>
      </c>
    </row>
    <row r="85" spans="1:111" ht="5.95" hidden="1" customHeight="1" outlineLevel="1">
      <c r="A85" s="587"/>
      <c r="B85" s="104"/>
      <c r="C85" s="184"/>
      <c r="D85" s="184"/>
      <c r="E85" s="184"/>
      <c r="F85" s="184"/>
      <c r="G85" s="184"/>
      <c r="H85" s="185"/>
      <c r="I85" s="185"/>
      <c r="J85" s="186"/>
      <c r="K85" s="187"/>
      <c r="L85" s="185"/>
      <c r="M85" s="185"/>
      <c r="N85" s="186"/>
      <c r="O85" s="187"/>
      <c r="P85" s="185"/>
      <c r="Q85" s="185"/>
      <c r="R85" s="186"/>
      <c r="S85" s="187"/>
      <c r="T85" s="185"/>
      <c r="U85" s="185"/>
      <c r="V85" s="186"/>
      <c r="W85" s="187"/>
      <c r="X85" s="184"/>
      <c r="Y85" s="185"/>
      <c r="Z85" s="185"/>
      <c r="AA85" s="186"/>
      <c r="AB85" s="187"/>
      <c r="AC85" s="185"/>
      <c r="AD85" s="185"/>
      <c r="AE85" s="186"/>
      <c r="AF85" s="187"/>
      <c r="AG85" s="185"/>
      <c r="AH85" s="185"/>
      <c r="AI85" s="186"/>
      <c r="AJ85" s="187"/>
      <c r="AK85" s="185"/>
      <c r="AL85" s="185"/>
      <c r="AM85" s="186"/>
      <c r="AN85" s="187"/>
      <c r="AO85" s="184"/>
      <c r="AP85" s="185"/>
      <c r="AQ85" s="185"/>
      <c r="AR85" s="186"/>
      <c r="AS85" s="187"/>
      <c r="AT85" s="185"/>
      <c r="AU85" s="185"/>
      <c r="AV85" s="186"/>
      <c r="AW85" s="187"/>
      <c r="AX85" s="185"/>
      <c r="AY85" s="185"/>
      <c r="AZ85" s="186"/>
      <c r="BA85" s="187"/>
      <c r="BB85" s="185"/>
      <c r="BC85" s="185"/>
      <c r="BD85" s="186"/>
      <c r="BE85" s="187"/>
      <c r="BF85" s="184"/>
      <c r="BG85" s="185"/>
      <c r="BH85" s="185"/>
      <c r="BI85" s="186"/>
      <c r="BJ85" s="187"/>
      <c r="BK85" s="185"/>
      <c r="BL85" s="185"/>
      <c r="BM85" s="186"/>
      <c r="BN85" s="187"/>
      <c r="BO85" s="185"/>
      <c r="BP85" s="185"/>
      <c r="BQ85" s="186"/>
      <c r="BR85" s="187"/>
      <c r="BS85" s="185"/>
      <c r="BT85" s="185"/>
      <c r="BU85" s="186"/>
      <c r="BV85" s="187"/>
      <c r="BW85" s="184"/>
      <c r="BX85" s="185"/>
      <c r="BY85" s="185"/>
      <c r="BZ85" s="186"/>
      <c r="CA85" s="187"/>
      <c r="CB85" s="185"/>
      <c r="CC85" s="185"/>
      <c r="CD85" s="186"/>
      <c r="CE85" s="187"/>
      <c r="CF85" s="185"/>
      <c r="CG85" s="185"/>
      <c r="CH85" s="186"/>
      <c r="CI85" s="187"/>
      <c r="CJ85" s="185"/>
      <c r="CK85" s="185"/>
      <c r="CL85" s="186"/>
      <c r="CM85" s="187"/>
      <c r="CN85" s="184"/>
      <c r="CO85" s="185"/>
      <c r="CP85" s="185"/>
      <c r="CQ85" s="186"/>
      <c r="CR85" s="187"/>
      <c r="CS85" s="185"/>
      <c r="CT85" s="185"/>
      <c r="CU85" s="186"/>
      <c r="CV85" s="187"/>
      <c r="CW85" s="185"/>
      <c r="CX85" s="185"/>
      <c r="CY85" s="186"/>
      <c r="CZ85" s="187"/>
      <c r="DA85" s="185"/>
      <c r="DB85" s="185"/>
      <c r="DC85" s="186"/>
      <c r="DD85" s="187"/>
      <c r="DE85" s="184"/>
      <c r="DF85" s="190"/>
    </row>
    <row r="86" spans="1:111" hidden="1" outlineLevel="1">
      <c r="A86" s="587"/>
      <c r="B86" s="104" t="s">
        <v>32</v>
      </c>
      <c r="C86" s="184">
        <f t="shared" ref="C86:BN89" si="301">C15-C69</f>
        <v>0</v>
      </c>
      <c r="D86" s="184">
        <f t="shared" si="301"/>
        <v>0</v>
      </c>
      <c r="E86" s="184">
        <f t="shared" si="301"/>
        <v>0</v>
      </c>
      <c r="F86" s="184">
        <f t="shared" si="301"/>
        <v>0</v>
      </c>
      <c r="G86" s="184">
        <f t="shared" si="301"/>
        <v>0</v>
      </c>
      <c r="H86" s="185">
        <f t="shared" si="301"/>
        <v>0</v>
      </c>
      <c r="I86" s="185">
        <f t="shared" si="301"/>
        <v>0</v>
      </c>
      <c r="J86" s="186">
        <f t="shared" si="301"/>
        <v>0</v>
      </c>
      <c r="K86" s="187">
        <f t="shared" si="301"/>
        <v>0</v>
      </c>
      <c r="L86" s="185">
        <f t="shared" si="301"/>
        <v>0</v>
      </c>
      <c r="M86" s="185">
        <f t="shared" si="301"/>
        <v>0</v>
      </c>
      <c r="N86" s="186">
        <f t="shared" si="301"/>
        <v>0</v>
      </c>
      <c r="O86" s="187">
        <f t="shared" si="301"/>
        <v>0</v>
      </c>
      <c r="P86" s="185">
        <f t="shared" si="301"/>
        <v>0</v>
      </c>
      <c r="Q86" s="185">
        <f t="shared" si="301"/>
        <v>0</v>
      </c>
      <c r="R86" s="186">
        <f t="shared" si="301"/>
        <v>0</v>
      </c>
      <c r="S86" s="187">
        <f t="shared" si="301"/>
        <v>0</v>
      </c>
      <c r="T86" s="185">
        <f t="shared" si="301"/>
        <v>0</v>
      </c>
      <c r="U86" s="185">
        <f t="shared" si="301"/>
        <v>0</v>
      </c>
      <c r="V86" s="186">
        <f t="shared" si="301"/>
        <v>0</v>
      </c>
      <c r="W86" s="187">
        <f t="shared" si="301"/>
        <v>0</v>
      </c>
      <c r="X86" s="184">
        <f t="shared" si="301"/>
        <v>0</v>
      </c>
      <c r="Y86" s="185">
        <f t="shared" si="301"/>
        <v>0</v>
      </c>
      <c r="Z86" s="185">
        <f t="shared" si="301"/>
        <v>0</v>
      </c>
      <c r="AA86" s="186">
        <f t="shared" si="301"/>
        <v>0</v>
      </c>
      <c r="AB86" s="187">
        <f t="shared" si="301"/>
        <v>0</v>
      </c>
      <c r="AC86" s="185">
        <f t="shared" si="301"/>
        <v>0</v>
      </c>
      <c r="AD86" s="185">
        <f t="shared" si="301"/>
        <v>0</v>
      </c>
      <c r="AE86" s="186">
        <f t="shared" si="301"/>
        <v>0</v>
      </c>
      <c r="AF86" s="187">
        <f t="shared" si="301"/>
        <v>0</v>
      </c>
      <c r="AG86" s="185">
        <f t="shared" si="301"/>
        <v>0</v>
      </c>
      <c r="AH86" s="185">
        <f t="shared" si="301"/>
        <v>0</v>
      </c>
      <c r="AI86" s="186">
        <f t="shared" si="301"/>
        <v>0</v>
      </c>
      <c r="AJ86" s="187">
        <f t="shared" si="301"/>
        <v>0</v>
      </c>
      <c r="AK86" s="185">
        <f t="shared" si="301"/>
        <v>0</v>
      </c>
      <c r="AL86" s="185">
        <f t="shared" si="301"/>
        <v>0</v>
      </c>
      <c r="AM86" s="186">
        <f t="shared" si="301"/>
        <v>0</v>
      </c>
      <c r="AN86" s="187">
        <f t="shared" si="301"/>
        <v>0</v>
      </c>
      <c r="AO86" s="184">
        <f t="shared" si="301"/>
        <v>0</v>
      </c>
      <c r="AP86" s="185">
        <f t="shared" si="301"/>
        <v>0</v>
      </c>
      <c r="AQ86" s="185">
        <f t="shared" si="301"/>
        <v>0</v>
      </c>
      <c r="AR86" s="186">
        <f t="shared" si="301"/>
        <v>0</v>
      </c>
      <c r="AS86" s="187">
        <f t="shared" si="301"/>
        <v>0</v>
      </c>
      <c r="AT86" s="185">
        <f t="shared" si="301"/>
        <v>0</v>
      </c>
      <c r="AU86" s="185">
        <f t="shared" si="301"/>
        <v>0</v>
      </c>
      <c r="AV86" s="186">
        <f t="shared" si="301"/>
        <v>0</v>
      </c>
      <c r="AW86" s="187">
        <f t="shared" si="301"/>
        <v>0</v>
      </c>
      <c r="AX86" s="185">
        <f t="shared" si="301"/>
        <v>0</v>
      </c>
      <c r="AY86" s="185">
        <f t="shared" si="301"/>
        <v>0</v>
      </c>
      <c r="AZ86" s="186">
        <f t="shared" si="301"/>
        <v>0</v>
      </c>
      <c r="BA86" s="187">
        <f t="shared" si="301"/>
        <v>0</v>
      </c>
      <c r="BB86" s="185">
        <f t="shared" si="301"/>
        <v>0</v>
      </c>
      <c r="BC86" s="185">
        <f t="shared" si="301"/>
        <v>0</v>
      </c>
      <c r="BD86" s="186">
        <f t="shared" si="301"/>
        <v>0</v>
      </c>
      <c r="BE86" s="187">
        <f t="shared" si="301"/>
        <v>0</v>
      </c>
      <c r="BF86" s="184">
        <f t="shared" si="301"/>
        <v>0</v>
      </c>
      <c r="BG86" s="185">
        <f t="shared" si="301"/>
        <v>0</v>
      </c>
      <c r="BH86" s="185">
        <f t="shared" si="301"/>
        <v>0</v>
      </c>
      <c r="BI86" s="186">
        <f t="shared" si="301"/>
        <v>0</v>
      </c>
      <c r="BJ86" s="187">
        <f t="shared" si="301"/>
        <v>0</v>
      </c>
      <c r="BK86" s="185">
        <f t="shared" si="301"/>
        <v>0</v>
      </c>
      <c r="BL86" s="185">
        <f t="shared" si="301"/>
        <v>0</v>
      </c>
      <c r="BM86" s="186">
        <f t="shared" si="301"/>
        <v>0</v>
      </c>
      <c r="BN86" s="187">
        <f t="shared" si="301"/>
        <v>0</v>
      </c>
      <c r="BO86" s="185">
        <f t="shared" ref="BO86:DF91" si="302">BO15-BO69</f>
        <v>0</v>
      </c>
      <c r="BP86" s="185">
        <f t="shared" si="302"/>
        <v>0</v>
      </c>
      <c r="BQ86" s="186">
        <f t="shared" si="302"/>
        <v>0</v>
      </c>
      <c r="BR86" s="187">
        <f t="shared" si="302"/>
        <v>0</v>
      </c>
      <c r="BS86" s="185">
        <f t="shared" si="302"/>
        <v>0</v>
      </c>
      <c r="BT86" s="185">
        <f t="shared" si="302"/>
        <v>0</v>
      </c>
      <c r="BU86" s="186">
        <f t="shared" si="302"/>
        <v>0</v>
      </c>
      <c r="BV86" s="187">
        <f t="shared" si="302"/>
        <v>0</v>
      </c>
      <c r="BW86" s="184">
        <f t="shared" si="302"/>
        <v>0</v>
      </c>
      <c r="BX86" s="185">
        <f t="shared" si="302"/>
        <v>0</v>
      </c>
      <c r="BY86" s="185">
        <f t="shared" si="302"/>
        <v>0</v>
      </c>
      <c r="BZ86" s="186">
        <f t="shared" si="302"/>
        <v>0</v>
      </c>
      <c r="CA86" s="187">
        <f t="shared" si="302"/>
        <v>0</v>
      </c>
      <c r="CB86" s="185">
        <f t="shared" si="302"/>
        <v>0</v>
      </c>
      <c r="CC86" s="185">
        <f t="shared" si="302"/>
        <v>0</v>
      </c>
      <c r="CD86" s="186">
        <f t="shared" si="302"/>
        <v>0</v>
      </c>
      <c r="CE86" s="187">
        <f t="shared" si="302"/>
        <v>0</v>
      </c>
      <c r="CF86" s="185">
        <f t="shared" si="302"/>
        <v>0</v>
      </c>
      <c r="CG86" s="185">
        <f t="shared" si="302"/>
        <v>0</v>
      </c>
      <c r="CH86" s="186">
        <f t="shared" si="302"/>
        <v>0</v>
      </c>
      <c r="CI86" s="187">
        <f t="shared" si="302"/>
        <v>0</v>
      </c>
      <c r="CJ86" s="185">
        <f t="shared" si="302"/>
        <v>0</v>
      </c>
      <c r="CK86" s="185">
        <f t="shared" si="302"/>
        <v>0</v>
      </c>
      <c r="CL86" s="186">
        <f t="shared" si="302"/>
        <v>0</v>
      </c>
      <c r="CM86" s="187">
        <f t="shared" si="302"/>
        <v>0</v>
      </c>
      <c r="CN86" s="184">
        <f t="shared" si="302"/>
        <v>0</v>
      </c>
      <c r="CO86" s="185">
        <f t="shared" si="302"/>
        <v>0</v>
      </c>
      <c r="CP86" s="185">
        <f t="shared" si="302"/>
        <v>0</v>
      </c>
      <c r="CQ86" s="186">
        <f t="shared" si="302"/>
        <v>0</v>
      </c>
      <c r="CR86" s="187">
        <f t="shared" si="302"/>
        <v>0</v>
      </c>
      <c r="CS86" s="185">
        <f t="shared" si="302"/>
        <v>0</v>
      </c>
      <c r="CT86" s="185">
        <f t="shared" si="302"/>
        <v>0</v>
      </c>
      <c r="CU86" s="186">
        <f t="shared" si="302"/>
        <v>0</v>
      </c>
      <c r="CV86" s="187">
        <f t="shared" si="302"/>
        <v>0</v>
      </c>
      <c r="CW86" s="185">
        <f t="shared" si="302"/>
        <v>0</v>
      </c>
      <c r="CX86" s="185">
        <f t="shared" si="302"/>
        <v>0</v>
      </c>
      <c r="CY86" s="186">
        <f t="shared" si="302"/>
        <v>0</v>
      </c>
      <c r="CZ86" s="187">
        <f t="shared" si="302"/>
        <v>0</v>
      </c>
      <c r="DA86" s="185">
        <f t="shared" si="302"/>
        <v>0</v>
      </c>
      <c r="DB86" s="185">
        <f t="shared" si="302"/>
        <v>0</v>
      </c>
      <c r="DC86" s="186">
        <f t="shared" si="302"/>
        <v>0</v>
      </c>
      <c r="DD86" s="187">
        <f t="shared" si="302"/>
        <v>0</v>
      </c>
      <c r="DE86" s="184">
        <f t="shared" si="302"/>
        <v>0</v>
      </c>
      <c r="DF86" s="190">
        <f t="shared" si="302"/>
        <v>0</v>
      </c>
      <c r="DG86" s="79">
        <f t="shared" ref="DG86:DG93" si="303">DF86-DD86-CZ86-CV86-CR86-CM86-CI86-CE86-CA86-BV86-BR86-BN86-BJ86-BE86-BA86-AW86-AS86-AN86-AJ86-AF86-AB86-W86-S86-O86-K86-G86-F86-E86-D86-C86</f>
        <v>0</v>
      </c>
    </row>
    <row r="87" spans="1:111" hidden="1" outlineLevel="1">
      <c r="A87" s="587"/>
      <c r="B87" s="104" t="s">
        <v>50</v>
      </c>
      <c r="C87" s="184">
        <f t="shared" si="301"/>
        <v>0</v>
      </c>
      <c r="D87" s="184">
        <f t="shared" si="301"/>
        <v>0</v>
      </c>
      <c r="E87" s="184">
        <f t="shared" si="301"/>
        <v>0</v>
      </c>
      <c r="F87" s="184">
        <f t="shared" si="301"/>
        <v>0</v>
      </c>
      <c r="G87" s="184">
        <f t="shared" si="301"/>
        <v>0</v>
      </c>
      <c r="H87" s="185">
        <f t="shared" si="301"/>
        <v>0</v>
      </c>
      <c r="I87" s="185">
        <f t="shared" si="301"/>
        <v>0</v>
      </c>
      <c r="J87" s="186">
        <f t="shared" si="301"/>
        <v>0</v>
      </c>
      <c r="K87" s="187">
        <f t="shared" si="301"/>
        <v>0</v>
      </c>
      <c r="L87" s="185">
        <f t="shared" si="301"/>
        <v>0</v>
      </c>
      <c r="M87" s="185">
        <f t="shared" si="301"/>
        <v>0</v>
      </c>
      <c r="N87" s="186">
        <f t="shared" si="301"/>
        <v>0</v>
      </c>
      <c r="O87" s="187">
        <f t="shared" si="301"/>
        <v>0</v>
      </c>
      <c r="P87" s="185">
        <f t="shared" si="301"/>
        <v>0</v>
      </c>
      <c r="Q87" s="185">
        <f t="shared" si="301"/>
        <v>0</v>
      </c>
      <c r="R87" s="186">
        <f t="shared" si="301"/>
        <v>0</v>
      </c>
      <c r="S87" s="187">
        <f t="shared" si="301"/>
        <v>0</v>
      </c>
      <c r="T87" s="185">
        <f t="shared" si="301"/>
        <v>0</v>
      </c>
      <c r="U87" s="185">
        <f t="shared" si="301"/>
        <v>0</v>
      </c>
      <c r="V87" s="186">
        <f t="shared" si="301"/>
        <v>0</v>
      </c>
      <c r="W87" s="187">
        <f t="shared" si="301"/>
        <v>0</v>
      </c>
      <c r="X87" s="184">
        <f t="shared" si="301"/>
        <v>0</v>
      </c>
      <c r="Y87" s="185">
        <f t="shared" si="301"/>
        <v>0</v>
      </c>
      <c r="Z87" s="185">
        <f t="shared" si="301"/>
        <v>0</v>
      </c>
      <c r="AA87" s="186">
        <f t="shared" si="301"/>
        <v>0</v>
      </c>
      <c r="AB87" s="187">
        <f t="shared" si="301"/>
        <v>0</v>
      </c>
      <c r="AC87" s="185">
        <f t="shared" si="301"/>
        <v>0</v>
      </c>
      <c r="AD87" s="185">
        <f t="shared" si="301"/>
        <v>0</v>
      </c>
      <c r="AE87" s="186">
        <f t="shared" si="301"/>
        <v>0</v>
      </c>
      <c r="AF87" s="187">
        <f t="shared" si="301"/>
        <v>0</v>
      </c>
      <c r="AG87" s="185">
        <f t="shared" si="301"/>
        <v>0</v>
      </c>
      <c r="AH87" s="185">
        <f t="shared" si="301"/>
        <v>0</v>
      </c>
      <c r="AI87" s="186">
        <f t="shared" si="301"/>
        <v>0</v>
      </c>
      <c r="AJ87" s="187">
        <f t="shared" si="301"/>
        <v>0</v>
      </c>
      <c r="AK87" s="185">
        <f t="shared" si="301"/>
        <v>0</v>
      </c>
      <c r="AL87" s="185">
        <f t="shared" si="301"/>
        <v>0</v>
      </c>
      <c r="AM87" s="186">
        <f t="shared" si="301"/>
        <v>0</v>
      </c>
      <c r="AN87" s="187">
        <f t="shared" si="301"/>
        <v>0</v>
      </c>
      <c r="AO87" s="184">
        <f t="shared" si="301"/>
        <v>0</v>
      </c>
      <c r="AP87" s="185">
        <f t="shared" si="301"/>
        <v>0</v>
      </c>
      <c r="AQ87" s="185">
        <f t="shared" si="301"/>
        <v>0</v>
      </c>
      <c r="AR87" s="186">
        <f t="shared" si="301"/>
        <v>0</v>
      </c>
      <c r="AS87" s="187">
        <f t="shared" si="301"/>
        <v>0</v>
      </c>
      <c r="AT87" s="185">
        <f t="shared" si="301"/>
        <v>0</v>
      </c>
      <c r="AU87" s="185">
        <f t="shared" si="301"/>
        <v>0</v>
      </c>
      <c r="AV87" s="186">
        <f t="shared" si="301"/>
        <v>0</v>
      </c>
      <c r="AW87" s="187">
        <f t="shared" si="301"/>
        <v>0</v>
      </c>
      <c r="AX87" s="185">
        <f t="shared" si="301"/>
        <v>0</v>
      </c>
      <c r="AY87" s="185">
        <f t="shared" si="301"/>
        <v>0</v>
      </c>
      <c r="AZ87" s="186">
        <f t="shared" si="301"/>
        <v>0</v>
      </c>
      <c r="BA87" s="187">
        <f t="shared" si="301"/>
        <v>0</v>
      </c>
      <c r="BB87" s="185">
        <f t="shared" si="301"/>
        <v>0</v>
      </c>
      <c r="BC87" s="185">
        <f t="shared" si="301"/>
        <v>0</v>
      </c>
      <c r="BD87" s="186">
        <f t="shared" si="301"/>
        <v>0</v>
      </c>
      <c r="BE87" s="187">
        <f t="shared" si="301"/>
        <v>0</v>
      </c>
      <c r="BF87" s="184">
        <f t="shared" si="301"/>
        <v>0</v>
      </c>
      <c r="BG87" s="185">
        <f t="shared" si="301"/>
        <v>0</v>
      </c>
      <c r="BH87" s="185">
        <f t="shared" si="301"/>
        <v>0</v>
      </c>
      <c r="BI87" s="186">
        <f t="shared" si="301"/>
        <v>0</v>
      </c>
      <c r="BJ87" s="187">
        <f t="shared" si="301"/>
        <v>0</v>
      </c>
      <c r="BK87" s="185">
        <f t="shared" si="301"/>
        <v>0</v>
      </c>
      <c r="BL87" s="185">
        <f t="shared" si="301"/>
        <v>0</v>
      </c>
      <c r="BM87" s="186">
        <f t="shared" si="301"/>
        <v>0</v>
      </c>
      <c r="BN87" s="187">
        <f t="shared" si="301"/>
        <v>0</v>
      </c>
      <c r="BO87" s="185">
        <f t="shared" si="302"/>
        <v>0</v>
      </c>
      <c r="BP87" s="185">
        <f t="shared" si="302"/>
        <v>0</v>
      </c>
      <c r="BQ87" s="186">
        <f t="shared" si="302"/>
        <v>0</v>
      </c>
      <c r="BR87" s="187">
        <f t="shared" si="302"/>
        <v>0</v>
      </c>
      <c r="BS87" s="185">
        <f t="shared" si="302"/>
        <v>0</v>
      </c>
      <c r="BT87" s="185">
        <f t="shared" si="302"/>
        <v>0</v>
      </c>
      <c r="BU87" s="186">
        <f t="shared" si="302"/>
        <v>0</v>
      </c>
      <c r="BV87" s="187">
        <f t="shared" si="302"/>
        <v>0</v>
      </c>
      <c r="BW87" s="184">
        <f t="shared" si="302"/>
        <v>0</v>
      </c>
      <c r="BX87" s="185">
        <f t="shared" si="302"/>
        <v>0</v>
      </c>
      <c r="BY87" s="185">
        <f t="shared" si="302"/>
        <v>0</v>
      </c>
      <c r="BZ87" s="186">
        <f t="shared" si="302"/>
        <v>0</v>
      </c>
      <c r="CA87" s="187">
        <f t="shared" si="302"/>
        <v>0</v>
      </c>
      <c r="CB87" s="185">
        <f t="shared" si="302"/>
        <v>0</v>
      </c>
      <c r="CC87" s="185">
        <f t="shared" si="302"/>
        <v>0</v>
      </c>
      <c r="CD87" s="186">
        <f t="shared" si="302"/>
        <v>0</v>
      </c>
      <c r="CE87" s="187">
        <f t="shared" si="302"/>
        <v>0</v>
      </c>
      <c r="CF87" s="185">
        <f t="shared" si="302"/>
        <v>0</v>
      </c>
      <c r="CG87" s="185">
        <f t="shared" si="302"/>
        <v>0</v>
      </c>
      <c r="CH87" s="186">
        <f t="shared" si="302"/>
        <v>0</v>
      </c>
      <c r="CI87" s="187">
        <f t="shared" si="302"/>
        <v>0</v>
      </c>
      <c r="CJ87" s="185">
        <f t="shared" si="302"/>
        <v>0</v>
      </c>
      <c r="CK87" s="185">
        <f t="shared" si="302"/>
        <v>0</v>
      </c>
      <c r="CL87" s="186">
        <f t="shared" si="302"/>
        <v>0</v>
      </c>
      <c r="CM87" s="187">
        <f t="shared" si="302"/>
        <v>0</v>
      </c>
      <c r="CN87" s="184">
        <f t="shared" si="302"/>
        <v>0</v>
      </c>
      <c r="CO87" s="185">
        <f t="shared" si="302"/>
        <v>0</v>
      </c>
      <c r="CP87" s="185">
        <f t="shared" si="302"/>
        <v>0</v>
      </c>
      <c r="CQ87" s="186">
        <f t="shared" si="302"/>
        <v>0</v>
      </c>
      <c r="CR87" s="187">
        <f t="shared" si="302"/>
        <v>0</v>
      </c>
      <c r="CS87" s="185">
        <f t="shared" si="302"/>
        <v>0</v>
      </c>
      <c r="CT87" s="185">
        <f t="shared" si="302"/>
        <v>0</v>
      </c>
      <c r="CU87" s="186">
        <f t="shared" si="302"/>
        <v>0</v>
      </c>
      <c r="CV87" s="187">
        <f t="shared" si="302"/>
        <v>0</v>
      </c>
      <c r="CW87" s="185">
        <f t="shared" si="302"/>
        <v>0</v>
      </c>
      <c r="CX87" s="185">
        <f t="shared" si="302"/>
        <v>0</v>
      </c>
      <c r="CY87" s="186">
        <f t="shared" si="302"/>
        <v>0</v>
      </c>
      <c r="CZ87" s="187">
        <f t="shared" si="302"/>
        <v>0</v>
      </c>
      <c r="DA87" s="185">
        <f t="shared" si="302"/>
        <v>0</v>
      </c>
      <c r="DB87" s="185">
        <f t="shared" si="302"/>
        <v>0</v>
      </c>
      <c r="DC87" s="186">
        <f t="shared" si="302"/>
        <v>0</v>
      </c>
      <c r="DD87" s="187">
        <f t="shared" si="302"/>
        <v>0</v>
      </c>
      <c r="DE87" s="184">
        <f t="shared" si="302"/>
        <v>0</v>
      </c>
      <c r="DF87" s="190">
        <f t="shared" si="302"/>
        <v>0</v>
      </c>
      <c r="DG87" s="79">
        <f t="shared" si="303"/>
        <v>0</v>
      </c>
    </row>
    <row r="88" spans="1:111" hidden="1" outlineLevel="1">
      <c r="A88" s="587"/>
      <c r="B88" s="104" t="s">
        <v>104</v>
      </c>
      <c r="C88" s="184">
        <f t="shared" si="301"/>
        <v>0</v>
      </c>
      <c r="D88" s="184">
        <f t="shared" si="301"/>
        <v>0</v>
      </c>
      <c r="E88" s="184">
        <f t="shared" si="301"/>
        <v>0</v>
      </c>
      <c r="F88" s="184">
        <f t="shared" si="301"/>
        <v>0</v>
      </c>
      <c r="G88" s="184">
        <f t="shared" si="301"/>
        <v>0</v>
      </c>
      <c r="H88" s="185">
        <f t="shared" si="301"/>
        <v>0</v>
      </c>
      <c r="I88" s="185">
        <f t="shared" si="301"/>
        <v>0</v>
      </c>
      <c r="J88" s="186">
        <f t="shared" si="301"/>
        <v>0</v>
      </c>
      <c r="K88" s="187">
        <f t="shared" si="301"/>
        <v>0</v>
      </c>
      <c r="L88" s="185">
        <f t="shared" si="301"/>
        <v>0</v>
      </c>
      <c r="M88" s="185">
        <f t="shared" si="301"/>
        <v>0</v>
      </c>
      <c r="N88" s="186">
        <f t="shared" si="301"/>
        <v>0</v>
      </c>
      <c r="O88" s="187">
        <f t="shared" si="301"/>
        <v>0</v>
      </c>
      <c r="P88" s="185">
        <f t="shared" si="301"/>
        <v>0</v>
      </c>
      <c r="Q88" s="185">
        <f t="shared" si="301"/>
        <v>0</v>
      </c>
      <c r="R88" s="186">
        <f t="shared" si="301"/>
        <v>0</v>
      </c>
      <c r="S88" s="187">
        <f t="shared" si="301"/>
        <v>0</v>
      </c>
      <c r="T88" s="185">
        <f t="shared" si="301"/>
        <v>0</v>
      </c>
      <c r="U88" s="185">
        <f t="shared" si="301"/>
        <v>0</v>
      </c>
      <c r="V88" s="186">
        <f t="shared" si="301"/>
        <v>0</v>
      </c>
      <c r="W88" s="187">
        <f t="shared" si="301"/>
        <v>0</v>
      </c>
      <c r="X88" s="184">
        <f t="shared" si="301"/>
        <v>0</v>
      </c>
      <c r="Y88" s="185">
        <f t="shared" si="301"/>
        <v>0</v>
      </c>
      <c r="Z88" s="185">
        <f t="shared" si="301"/>
        <v>0</v>
      </c>
      <c r="AA88" s="186">
        <f t="shared" si="301"/>
        <v>0</v>
      </c>
      <c r="AB88" s="187">
        <f t="shared" si="301"/>
        <v>0</v>
      </c>
      <c r="AC88" s="185">
        <f t="shared" si="301"/>
        <v>0</v>
      </c>
      <c r="AD88" s="185">
        <f t="shared" si="301"/>
        <v>0</v>
      </c>
      <c r="AE88" s="186">
        <f t="shared" si="301"/>
        <v>0</v>
      </c>
      <c r="AF88" s="187">
        <f t="shared" si="301"/>
        <v>0</v>
      </c>
      <c r="AG88" s="185">
        <f t="shared" si="301"/>
        <v>0</v>
      </c>
      <c r="AH88" s="185">
        <f t="shared" si="301"/>
        <v>0</v>
      </c>
      <c r="AI88" s="186">
        <f t="shared" si="301"/>
        <v>0</v>
      </c>
      <c r="AJ88" s="187">
        <f t="shared" si="301"/>
        <v>0</v>
      </c>
      <c r="AK88" s="185">
        <f t="shared" si="301"/>
        <v>0</v>
      </c>
      <c r="AL88" s="185">
        <f t="shared" si="301"/>
        <v>0</v>
      </c>
      <c r="AM88" s="186">
        <f t="shared" si="301"/>
        <v>0</v>
      </c>
      <c r="AN88" s="187">
        <f t="shared" si="301"/>
        <v>0</v>
      </c>
      <c r="AO88" s="184">
        <f t="shared" si="301"/>
        <v>0</v>
      </c>
      <c r="AP88" s="185">
        <f t="shared" si="301"/>
        <v>0</v>
      </c>
      <c r="AQ88" s="185">
        <f t="shared" si="301"/>
        <v>0</v>
      </c>
      <c r="AR88" s="186">
        <f t="shared" si="301"/>
        <v>0</v>
      </c>
      <c r="AS88" s="187">
        <f t="shared" si="301"/>
        <v>0</v>
      </c>
      <c r="AT88" s="185">
        <f t="shared" si="301"/>
        <v>0</v>
      </c>
      <c r="AU88" s="185">
        <f t="shared" si="301"/>
        <v>0</v>
      </c>
      <c r="AV88" s="186">
        <f t="shared" si="301"/>
        <v>0</v>
      </c>
      <c r="AW88" s="187">
        <f t="shared" si="301"/>
        <v>0</v>
      </c>
      <c r="AX88" s="185">
        <f t="shared" si="301"/>
        <v>0</v>
      </c>
      <c r="AY88" s="185">
        <f t="shared" si="301"/>
        <v>0</v>
      </c>
      <c r="AZ88" s="186">
        <f t="shared" si="301"/>
        <v>0</v>
      </c>
      <c r="BA88" s="187">
        <f t="shared" si="301"/>
        <v>0</v>
      </c>
      <c r="BB88" s="185">
        <f t="shared" si="301"/>
        <v>0</v>
      </c>
      <c r="BC88" s="185">
        <f t="shared" si="301"/>
        <v>0</v>
      </c>
      <c r="BD88" s="186">
        <f t="shared" si="301"/>
        <v>0</v>
      </c>
      <c r="BE88" s="187">
        <f t="shared" si="301"/>
        <v>0</v>
      </c>
      <c r="BF88" s="184">
        <f t="shared" si="301"/>
        <v>0</v>
      </c>
      <c r="BG88" s="185">
        <f t="shared" si="301"/>
        <v>0</v>
      </c>
      <c r="BH88" s="185">
        <f t="shared" si="301"/>
        <v>0</v>
      </c>
      <c r="BI88" s="186">
        <f t="shared" si="301"/>
        <v>0</v>
      </c>
      <c r="BJ88" s="187">
        <f t="shared" si="301"/>
        <v>0</v>
      </c>
      <c r="BK88" s="185">
        <f t="shared" si="301"/>
        <v>0</v>
      </c>
      <c r="BL88" s="185">
        <f t="shared" si="301"/>
        <v>0</v>
      </c>
      <c r="BM88" s="186">
        <f t="shared" si="301"/>
        <v>0</v>
      </c>
      <c r="BN88" s="187">
        <f t="shared" si="301"/>
        <v>0</v>
      </c>
      <c r="BO88" s="185">
        <f t="shared" si="302"/>
        <v>0</v>
      </c>
      <c r="BP88" s="185">
        <f t="shared" si="302"/>
        <v>0</v>
      </c>
      <c r="BQ88" s="186">
        <f t="shared" si="302"/>
        <v>0</v>
      </c>
      <c r="BR88" s="187">
        <f t="shared" si="302"/>
        <v>0</v>
      </c>
      <c r="BS88" s="185">
        <f t="shared" si="302"/>
        <v>0</v>
      </c>
      <c r="BT88" s="185">
        <f t="shared" si="302"/>
        <v>0</v>
      </c>
      <c r="BU88" s="186">
        <f t="shared" si="302"/>
        <v>0</v>
      </c>
      <c r="BV88" s="187">
        <f t="shared" si="302"/>
        <v>0</v>
      </c>
      <c r="BW88" s="184">
        <f t="shared" si="302"/>
        <v>0</v>
      </c>
      <c r="BX88" s="185">
        <f t="shared" si="302"/>
        <v>0</v>
      </c>
      <c r="BY88" s="185">
        <f t="shared" si="302"/>
        <v>0</v>
      </c>
      <c r="BZ88" s="186">
        <f t="shared" si="302"/>
        <v>0</v>
      </c>
      <c r="CA88" s="187">
        <f t="shared" si="302"/>
        <v>0</v>
      </c>
      <c r="CB88" s="185">
        <f t="shared" si="302"/>
        <v>0</v>
      </c>
      <c r="CC88" s="185">
        <f t="shared" si="302"/>
        <v>0</v>
      </c>
      <c r="CD88" s="186">
        <f t="shared" si="302"/>
        <v>0</v>
      </c>
      <c r="CE88" s="187">
        <f t="shared" si="302"/>
        <v>0</v>
      </c>
      <c r="CF88" s="185">
        <f t="shared" si="302"/>
        <v>0</v>
      </c>
      <c r="CG88" s="185">
        <f t="shared" si="302"/>
        <v>0</v>
      </c>
      <c r="CH88" s="186">
        <f t="shared" si="302"/>
        <v>0</v>
      </c>
      <c r="CI88" s="187">
        <f t="shared" si="302"/>
        <v>0</v>
      </c>
      <c r="CJ88" s="185">
        <f t="shared" si="302"/>
        <v>0</v>
      </c>
      <c r="CK88" s="185">
        <f t="shared" si="302"/>
        <v>0</v>
      </c>
      <c r="CL88" s="186">
        <f t="shared" si="302"/>
        <v>0</v>
      </c>
      <c r="CM88" s="187">
        <f t="shared" si="302"/>
        <v>0</v>
      </c>
      <c r="CN88" s="184">
        <f t="shared" si="302"/>
        <v>0</v>
      </c>
      <c r="CO88" s="185">
        <f t="shared" si="302"/>
        <v>0</v>
      </c>
      <c r="CP88" s="185">
        <f t="shared" si="302"/>
        <v>0</v>
      </c>
      <c r="CQ88" s="186">
        <f t="shared" si="302"/>
        <v>0</v>
      </c>
      <c r="CR88" s="187">
        <f t="shared" si="302"/>
        <v>0</v>
      </c>
      <c r="CS88" s="185">
        <f t="shared" si="302"/>
        <v>0</v>
      </c>
      <c r="CT88" s="185">
        <f t="shared" si="302"/>
        <v>0</v>
      </c>
      <c r="CU88" s="186">
        <f t="shared" si="302"/>
        <v>0</v>
      </c>
      <c r="CV88" s="187">
        <f t="shared" si="302"/>
        <v>0</v>
      </c>
      <c r="CW88" s="185">
        <f t="shared" si="302"/>
        <v>0</v>
      </c>
      <c r="CX88" s="185">
        <f t="shared" si="302"/>
        <v>0</v>
      </c>
      <c r="CY88" s="186">
        <f t="shared" si="302"/>
        <v>0</v>
      </c>
      <c r="CZ88" s="187">
        <f t="shared" si="302"/>
        <v>0</v>
      </c>
      <c r="DA88" s="185">
        <f t="shared" si="302"/>
        <v>0</v>
      </c>
      <c r="DB88" s="185">
        <f t="shared" si="302"/>
        <v>0</v>
      </c>
      <c r="DC88" s="186">
        <f t="shared" si="302"/>
        <v>0</v>
      </c>
      <c r="DD88" s="187">
        <f t="shared" si="302"/>
        <v>0</v>
      </c>
      <c r="DE88" s="184">
        <f t="shared" si="302"/>
        <v>0</v>
      </c>
      <c r="DF88" s="190">
        <f t="shared" si="302"/>
        <v>0</v>
      </c>
      <c r="DG88" s="79">
        <f t="shared" si="303"/>
        <v>0</v>
      </c>
    </row>
    <row r="89" spans="1:111" hidden="1" outlineLevel="1">
      <c r="A89" s="587"/>
      <c r="B89" s="104" t="s">
        <v>35</v>
      </c>
      <c r="C89" s="184">
        <f t="shared" si="301"/>
        <v>0</v>
      </c>
      <c r="D89" s="184">
        <f t="shared" si="301"/>
        <v>0</v>
      </c>
      <c r="E89" s="184">
        <f t="shared" si="301"/>
        <v>0</v>
      </c>
      <c r="F89" s="184">
        <f t="shared" si="301"/>
        <v>0</v>
      </c>
      <c r="G89" s="184">
        <f t="shared" si="301"/>
        <v>0</v>
      </c>
      <c r="H89" s="185">
        <f t="shared" si="301"/>
        <v>0</v>
      </c>
      <c r="I89" s="185">
        <f t="shared" si="301"/>
        <v>0</v>
      </c>
      <c r="J89" s="186">
        <f t="shared" si="301"/>
        <v>0</v>
      </c>
      <c r="K89" s="187">
        <f t="shared" si="301"/>
        <v>0</v>
      </c>
      <c r="L89" s="185">
        <f t="shared" si="301"/>
        <v>0</v>
      </c>
      <c r="M89" s="185">
        <f t="shared" si="301"/>
        <v>0</v>
      </c>
      <c r="N89" s="186">
        <f t="shared" si="301"/>
        <v>0</v>
      </c>
      <c r="O89" s="187">
        <f t="shared" si="301"/>
        <v>0</v>
      </c>
      <c r="P89" s="185">
        <f t="shared" si="301"/>
        <v>0</v>
      </c>
      <c r="Q89" s="185">
        <f t="shared" si="301"/>
        <v>0</v>
      </c>
      <c r="R89" s="186">
        <f t="shared" si="301"/>
        <v>0</v>
      </c>
      <c r="S89" s="187">
        <f t="shared" si="301"/>
        <v>0</v>
      </c>
      <c r="T89" s="185">
        <f t="shared" si="301"/>
        <v>0</v>
      </c>
      <c r="U89" s="185">
        <f t="shared" si="301"/>
        <v>0</v>
      </c>
      <c r="V89" s="186">
        <f t="shared" si="301"/>
        <v>0</v>
      </c>
      <c r="W89" s="187">
        <f t="shared" si="301"/>
        <v>0</v>
      </c>
      <c r="X89" s="184">
        <f t="shared" si="301"/>
        <v>0</v>
      </c>
      <c r="Y89" s="185">
        <f t="shared" si="301"/>
        <v>0</v>
      </c>
      <c r="Z89" s="185">
        <f t="shared" si="301"/>
        <v>0</v>
      </c>
      <c r="AA89" s="186">
        <f t="shared" si="301"/>
        <v>0</v>
      </c>
      <c r="AB89" s="187">
        <f t="shared" si="301"/>
        <v>0</v>
      </c>
      <c r="AC89" s="185">
        <f t="shared" si="301"/>
        <v>0</v>
      </c>
      <c r="AD89" s="185">
        <f t="shared" si="301"/>
        <v>0</v>
      </c>
      <c r="AE89" s="186">
        <f t="shared" si="301"/>
        <v>0</v>
      </c>
      <c r="AF89" s="187">
        <f t="shared" si="301"/>
        <v>0</v>
      </c>
      <c r="AG89" s="185">
        <f t="shared" si="301"/>
        <v>0</v>
      </c>
      <c r="AH89" s="185">
        <f t="shared" si="301"/>
        <v>0</v>
      </c>
      <c r="AI89" s="186">
        <f t="shared" si="301"/>
        <v>0</v>
      </c>
      <c r="AJ89" s="187">
        <f t="shared" si="301"/>
        <v>0</v>
      </c>
      <c r="AK89" s="185">
        <f t="shared" si="301"/>
        <v>0</v>
      </c>
      <c r="AL89" s="185">
        <f t="shared" si="301"/>
        <v>0</v>
      </c>
      <c r="AM89" s="186">
        <f t="shared" si="301"/>
        <v>0</v>
      </c>
      <c r="AN89" s="187">
        <f t="shared" si="301"/>
        <v>0</v>
      </c>
      <c r="AO89" s="184">
        <f t="shared" si="301"/>
        <v>0</v>
      </c>
      <c r="AP89" s="185">
        <f t="shared" si="301"/>
        <v>0</v>
      </c>
      <c r="AQ89" s="185">
        <f t="shared" si="301"/>
        <v>0</v>
      </c>
      <c r="AR89" s="186">
        <f t="shared" si="301"/>
        <v>0</v>
      </c>
      <c r="AS89" s="187">
        <f t="shared" si="301"/>
        <v>0</v>
      </c>
      <c r="AT89" s="185">
        <f t="shared" si="301"/>
        <v>0</v>
      </c>
      <c r="AU89" s="185">
        <f t="shared" si="301"/>
        <v>0</v>
      </c>
      <c r="AV89" s="186">
        <f t="shared" si="301"/>
        <v>0</v>
      </c>
      <c r="AW89" s="187">
        <f t="shared" si="301"/>
        <v>0</v>
      </c>
      <c r="AX89" s="185">
        <f t="shared" si="301"/>
        <v>0</v>
      </c>
      <c r="AY89" s="185">
        <f t="shared" si="301"/>
        <v>0</v>
      </c>
      <c r="AZ89" s="186">
        <f t="shared" si="301"/>
        <v>0</v>
      </c>
      <c r="BA89" s="187">
        <f t="shared" si="301"/>
        <v>0</v>
      </c>
      <c r="BB89" s="185">
        <f t="shared" si="301"/>
        <v>0</v>
      </c>
      <c r="BC89" s="185">
        <f t="shared" si="301"/>
        <v>0</v>
      </c>
      <c r="BD89" s="186">
        <f t="shared" si="301"/>
        <v>0</v>
      </c>
      <c r="BE89" s="187">
        <f t="shared" si="301"/>
        <v>0</v>
      </c>
      <c r="BF89" s="184">
        <f t="shared" si="301"/>
        <v>0</v>
      </c>
      <c r="BG89" s="185">
        <f t="shared" si="301"/>
        <v>0</v>
      </c>
      <c r="BH89" s="185">
        <f t="shared" si="301"/>
        <v>0</v>
      </c>
      <c r="BI89" s="186">
        <f t="shared" si="301"/>
        <v>0</v>
      </c>
      <c r="BJ89" s="187">
        <f t="shared" si="301"/>
        <v>0</v>
      </c>
      <c r="BK89" s="185">
        <f t="shared" si="301"/>
        <v>0</v>
      </c>
      <c r="BL89" s="185">
        <f t="shared" si="301"/>
        <v>0</v>
      </c>
      <c r="BM89" s="186">
        <f t="shared" si="301"/>
        <v>0</v>
      </c>
      <c r="BN89" s="187">
        <f t="shared" ref="BN89" si="304">BN18-BN72</f>
        <v>0</v>
      </c>
      <c r="BO89" s="185">
        <f t="shared" si="302"/>
        <v>0</v>
      </c>
      <c r="BP89" s="185">
        <f t="shared" si="302"/>
        <v>0</v>
      </c>
      <c r="BQ89" s="186">
        <f t="shared" si="302"/>
        <v>0</v>
      </c>
      <c r="BR89" s="187">
        <f t="shared" si="302"/>
        <v>0</v>
      </c>
      <c r="BS89" s="185">
        <f t="shared" si="302"/>
        <v>0</v>
      </c>
      <c r="BT89" s="185">
        <f t="shared" si="302"/>
        <v>0</v>
      </c>
      <c r="BU89" s="186">
        <f t="shared" si="302"/>
        <v>0</v>
      </c>
      <c r="BV89" s="187">
        <f t="shared" si="302"/>
        <v>0</v>
      </c>
      <c r="BW89" s="184">
        <f t="shared" si="302"/>
        <v>0</v>
      </c>
      <c r="BX89" s="185">
        <f t="shared" si="302"/>
        <v>0</v>
      </c>
      <c r="BY89" s="185">
        <f t="shared" si="302"/>
        <v>0</v>
      </c>
      <c r="BZ89" s="186">
        <f t="shared" si="302"/>
        <v>0</v>
      </c>
      <c r="CA89" s="187">
        <f t="shared" si="302"/>
        <v>0</v>
      </c>
      <c r="CB89" s="185">
        <f t="shared" si="302"/>
        <v>0</v>
      </c>
      <c r="CC89" s="185">
        <f t="shared" si="302"/>
        <v>0</v>
      </c>
      <c r="CD89" s="186">
        <f t="shared" si="302"/>
        <v>0</v>
      </c>
      <c r="CE89" s="187">
        <f t="shared" si="302"/>
        <v>0</v>
      </c>
      <c r="CF89" s="185">
        <f t="shared" si="302"/>
        <v>0</v>
      </c>
      <c r="CG89" s="185">
        <f t="shared" si="302"/>
        <v>0</v>
      </c>
      <c r="CH89" s="186">
        <f t="shared" si="302"/>
        <v>0</v>
      </c>
      <c r="CI89" s="187">
        <f t="shared" si="302"/>
        <v>0</v>
      </c>
      <c r="CJ89" s="185">
        <f t="shared" si="302"/>
        <v>0</v>
      </c>
      <c r="CK89" s="185">
        <f t="shared" si="302"/>
        <v>0</v>
      </c>
      <c r="CL89" s="186">
        <f t="shared" si="302"/>
        <v>0</v>
      </c>
      <c r="CM89" s="187">
        <f t="shared" si="302"/>
        <v>0</v>
      </c>
      <c r="CN89" s="184">
        <f t="shared" si="302"/>
        <v>0</v>
      </c>
      <c r="CO89" s="185">
        <f t="shared" si="302"/>
        <v>0</v>
      </c>
      <c r="CP89" s="185">
        <f t="shared" si="302"/>
        <v>0</v>
      </c>
      <c r="CQ89" s="186">
        <f t="shared" si="302"/>
        <v>0</v>
      </c>
      <c r="CR89" s="187">
        <f t="shared" si="302"/>
        <v>0</v>
      </c>
      <c r="CS89" s="185">
        <f t="shared" si="302"/>
        <v>0</v>
      </c>
      <c r="CT89" s="185">
        <f t="shared" si="302"/>
        <v>0</v>
      </c>
      <c r="CU89" s="186">
        <f t="shared" si="302"/>
        <v>0</v>
      </c>
      <c r="CV89" s="187">
        <f t="shared" si="302"/>
        <v>0</v>
      </c>
      <c r="CW89" s="185">
        <f t="shared" si="302"/>
        <v>0</v>
      </c>
      <c r="CX89" s="185">
        <f t="shared" si="302"/>
        <v>0</v>
      </c>
      <c r="CY89" s="186">
        <f t="shared" si="302"/>
        <v>0</v>
      </c>
      <c r="CZ89" s="187">
        <f t="shared" si="302"/>
        <v>0</v>
      </c>
      <c r="DA89" s="185">
        <f t="shared" si="302"/>
        <v>0</v>
      </c>
      <c r="DB89" s="185">
        <f t="shared" si="302"/>
        <v>0</v>
      </c>
      <c r="DC89" s="186">
        <f t="shared" si="302"/>
        <v>0</v>
      </c>
      <c r="DD89" s="187">
        <f t="shared" si="302"/>
        <v>0</v>
      </c>
      <c r="DE89" s="184">
        <f t="shared" si="302"/>
        <v>0</v>
      </c>
      <c r="DF89" s="190">
        <f t="shared" si="302"/>
        <v>0</v>
      </c>
      <c r="DG89" s="79">
        <f t="shared" si="303"/>
        <v>0</v>
      </c>
    </row>
    <row r="90" spans="1:111" hidden="1" outlineLevel="1">
      <c r="A90" s="587"/>
      <c r="B90" s="104" t="s">
        <v>36</v>
      </c>
      <c r="C90" s="184">
        <f t="shared" ref="C90:BN92" si="305">C19-C73</f>
        <v>0</v>
      </c>
      <c r="D90" s="184">
        <f t="shared" si="305"/>
        <v>0</v>
      </c>
      <c r="E90" s="184">
        <f t="shared" si="305"/>
        <v>0</v>
      </c>
      <c r="F90" s="184">
        <f t="shared" si="305"/>
        <v>0</v>
      </c>
      <c r="G90" s="184">
        <f t="shared" si="305"/>
        <v>0</v>
      </c>
      <c r="H90" s="185">
        <f t="shared" si="305"/>
        <v>0</v>
      </c>
      <c r="I90" s="185">
        <f t="shared" si="305"/>
        <v>0</v>
      </c>
      <c r="J90" s="186">
        <f t="shared" si="305"/>
        <v>0</v>
      </c>
      <c r="K90" s="187">
        <f t="shared" si="305"/>
        <v>0</v>
      </c>
      <c r="L90" s="185">
        <f t="shared" si="305"/>
        <v>0</v>
      </c>
      <c r="M90" s="185">
        <f t="shared" si="305"/>
        <v>0</v>
      </c>
      <c r="N90" s="186">
        <f t="shared" si="305"/>
        <v>0</v>
      </c>
      <c r="O90" s="187">
        <f t="shared" si="305"/>
        <v>0</v>
      </c>
      <c r="P90" s="185">
        <f t="shared" si="305"/>
        <v>0</v>
      </c>
      <c r="Q90" s="185">
        <f t="shared" si="305"/>
        <v>0</v>
      </c>
      <c r="R90" s="186">
        <f t="shared" si="305"/>
        <v>0</v>
      </c>
      <c r="S90" s="187">
        <f t="shared" si="305"/>
        <v>0</v>
      </c>
      <c r="T90" s="185">
        <f t="shared" si="305"/>
        <v>0</v>
      </c>
      <c r="U90" s="185">
        <f t="shared" si="305"/>
        <v>0</v>
      </c>
      <c r="V90" s="186">
        <f t="shared" si="305"/>
        <v>0</v>
      </c>
      <c r="W90" s="187">
        <f t="shared" si="305"/>
        <v>0</v>
      </c>
      <c r="X90" s="184">
        <f t="shared" si="305"/>
        <v>0</v>
      </c>
      <c r="Y90" s="185">
        <f t="shared" si="305"/>
        <v>0</v>
      </c>
      <c r="Z90" s="185">
        <f t="shared" si="305"/>
        <v>0</v>
      </c>
      <c r="AA90" s="186">
        <f t="shared" si="305"/>
        <v>0</v>
      </c>
      <c r="AB90" s="187">
        <f t="shared" si="305"/>
        <v>0</v>
      </c>
      <c r="AC90" s="185">
        <f t="shared" si="305"/>
        <v>0</v>
      </c>
      <c r="AD90" s="185">
        <f t="shared" si="305"/>
        <v>0</v>
      </c>
      <c r="AE90" s="186">
        <f t="shared" si="305"/>
        <v>0</v>
      </c>
      <c r="AF90" s="187">
        <f t="shared" si="305"/>
        <v>0</v>
      </c>
      <c r="AG90" s="185">
        <f t="shared" si="305"/>
        <v>0</v>
      </c>
      <c r="AH90" s="185">
        <f t="shared" si="305"/>
        <v>0</v>
      </c>
      <c r="AI90" s="186">
        <f t="shared" si="305"/>
        <v>0</v>
      </c>
      <c r="AJ90" s="187">
        <f t="shared" si="305"/>
        <v>0</v>
      </c>
      <c r="AK90" s="185">
        <f t="shared" si="305"/>
        <v>0</v>
      </c>
      <c r="AL90" s="185">
        <f t="shared" si="305"/>
        <v>0</v>
      </c>
      <c r="AM90" s="186">
        <f t="shared" si="305"/>
        <v>0</v>
      </c>
      <c r="AN90" s="187">
        <f t="shared" si="305"/>
        <v>0</v>
      </c>
      <c r="AO90" s="184">
        <f t="shared" si="305"/>
        <v>0</v>
      </c>
      <c r="AP90" s="185">
        <f t="shared" si="305"/>
        <v>0</v>
      </c>
      <c r="AQ90" s="185">
        <f t="shared" si="305"/>
        <v>0</v>
      </c>
      <c r="AR90" s="186">
        <f t="shared" si="305"/>
        <v>0</v>
      </c>
      <c r="AS90" s="187">
        <f t="shared" si="305"/>
        <v>0</v>
      </c>
      <c r="AT90" s="185">
        <f t="shared" si="305"/>
        <v>0</v>
      </c>
      <c r="AU90" s="185">
        <f t="shared" si="305"/>
        <v>0</v>
      </c>
      <c r="AV90" s="186">
        <f t="shared" si="305"/>
        <v>0</v>
      </c>
      <c r="AW90" s="187">
        <f t="shared" si="305"/>
        <v>0</v>
      </c>
      <c r="AX90" s="185">
        <f t="shared" si="305"/>
        <v>0</v>
      </c>
      <c r="AY90" s="185">
        <f t="shared" si="305"/>
        <v>0</v>
      </c>
      <c r="AZ90" s="186">
        <f t="shared" si="305"/>
        <v>0</v>
      </c>
      <c r="BA90" s="187">
        <f t="shared" si="305"/>
        <v>0</v>
      </c>
      <c r="BB90" s="185">
        <f t="shared" si="305"/>
        <v>0</v>
      </c>
      <c r="BC90" s="185">
        <f t="shared" si="305"/>
        <v>0</v>
      </c>
      <c r="BD90" s="186">
        <f t="shared" si="305"/>
        <v>0</v>
      </c>
      <c r="BE90" s="187">
        <f t="shared" si="305"/>
        <v>0</v>
      </c>
      <c r="BF90" s="184">
        <f t="shared" si="305"/>
        <v>0</v>
      </c>
      <c r="BG90" s="185">
        <f t="shared" si="305"/>
        <v>0</v>
      </c>
      <c r="BH90" s="185">
        <f t="shared" si="305"/>
        <v>0</v>
      </c>
      <c r="BI90" s="186">
        <f t="shared" si="305"/>
        <v>0</v>
      </c>
      <c r="BJ90" s="187">
        <f t="shared" si="305"/>
        <v>0</v>
      </c>
      <c r="BK90" s="185">
        <f t="shared" si="305"/>
        <v>0</v>
      </c>
      <c r="BL90" s="185">
        <f t="shared" si="305"/>
        <v>0</v>
      </c>
      <c r="BM90" s="186">
        <f t="shared" si="305"/>
        <v>0</v>
      </c>
      <c r="BN90" s="187">
        <f t="shared" si="305"/>
        <v>0</v>
      </c>
      <c r="BO90" s="185">
        <f t="shared" si="302"/>
        <v>0</v>
      </c>
      <c r="BP90" s="185">
        <f t="shared" si="302"/>
        <v>0</v>
      </c>
      <c r="BQ90" s="186">
        <f t="shared" si="302"/>
        <v>0</v>
      </c>
      <c r="BR90" s="187">
        <f t="shared" si="302"/>
        <v>0</v>
      </c>
      <c r="BS90" s="185">
        <f t="shared" si="302"/>
        <v>0</v>
      </c>
      <c r="BT90" s="185">
        <f t="shared" si="302"/>
        <v>0</v>
      </c>
      <c r="BU90" s="186">
        <f t="shared" si="302"/>
        <v>0</v>
      </c>
      <c r="BV90" s="187">
        <f t="shared" si="302"/>
        <v>0</v>
      </c>
      <c r="BW90" s="184">
        <f t="shared" si="302"/>
        <v>0</v>
      </c>
      <c r="BX90" s="185">
        <f t="shared" si="302"/>
        <v>0</v>
      </c>
      <c r="BY90" s="185">
        <f t="shared" si="302"/>
        <v>0</v>
      </c>
      <c r="BZ90" s="186">
        <f t="shared" si="302"/>
        <v>0</v>
      </c>
      <c r="CA90" s="187">
        <f t="shared" si="302"/>
        <v>0</v>
      </c>
      <c r="CB90" s="185">
        <f t="shared" si="302"/>
        <v>0</v>
      </c>
      <c r="CC90" s="185">
        <f t="shared" si="302"/>
        <v>0</v>
      </c>
      <c r="CD90" s="186">
        <f t="shared" si="302"/>
        <v>0</v>
      </c>
      <c r="CE90" s="187">
        <f t="shared" si="302"/>
        <v>0</v>
      </c>
      <c r="CF90" s="185">
        <f t="shared" si="302"/>
        <v>0</v>
      </c>
      <c r="CG90" s="185">
        <f t="shared" si="302"/>
        <v>0</v>
      </c>
      <c r="CH90" s="186">
        <f t="shared" si="302"/>
        <v>0</v>
      </c>
      <c r="CI90" s="187">
        <f t="shared" si="302"/>
        <v>0</v>
      </c>
      <c r="CJ90" s="185">
        <f t="shared" si="302"/>
        <v>0</v>
      </c>
      <c r="CK90" s="185">
        <f t="shared" si="302"/>
        <v>0</v>
      </c>
      <c r="CL90" s="186">
        <f t="shared" si="302"/>
        <v>0</v>
      </c>
      <c r="CM90" s="187">
        <f t="shared" si="302"/>
        <v>0</v>
      </c>
      <c r="CN90" s="184">
        <f t="shared" si="302"/>
        <v>0</v>
      </c>
      <c r="CO90" s="185">
        <f t="shared" si="302"/>
        <v>0</v>
      </c>
      <c r="CP90" s="185">
        <f t="shared" si="302"/>
        <v>0</v>
      </c>
      <c r="CQ90" s="186">
        <f t="shared" si="302"/>
        <v>0</v>
      </c>
      <c r="CR90" s="187">
        <f t="shared" si="302"/>
        <v>0</v>
      </c>
      <c r="CS90" s="185">
        <f t="shared" si="302"/>
        <v>0</v>
      </c>
      <c r="CT90" s="185">
        <f t="shared" si="302"/>
        <v>0</v>
      </c>
      <c r="CU90" s="186">
        <f t="shared" si="302"/>
        <v>0</v>
      </c>
      <c r="CV90" s="187">
        <f t="shared" si="302"/>
        <v>0</v>
      </c>
      <c r="CW90" s="185">
        <f t="shared" si="302"/>
        <v>0</v>
      </c>
      <c r="CX90" s="185">
        <f t="shared" si="302"/>
        <v>0</v>
      </c>
      <c r="CY90" s="186">
        <f t="shared" si="302"/>
        <v>0</v>
      </c>
      <c r="CZ90" s="187">
        <f t="shared" si="302"/>
        <v>0</v>
      </c>
      <c r="DA90" s="185">
        <f t="shared" si="302"/>
        <v>0</v>
      </c>
      <c r="DB90" s="185">
        <f t="shared" si="302"/>
        <v>0</v>
      </c>
      <c r="DC90" s="186">
        <f t="shared" si="302"/>
        <v>0</v>
      </c>
      <c r="DD90" s="187">
        <f t="shared" si="302"/>
        <v>0</v>
      </c>
      <c r="DE90" s="184">
        <f t="shared" si="302"/>
        <v>0</v>
      </c>
      <c r="DF90" s="190">
        <f t="shared" si="302"/>
        <v>0</v>
      </c>
      <c r="DG90" s="79">
        <f t="shared" si="303"/>
        <v>0</v>
      </c>
    </row>
    <row r="91" spans="1:111" hidden="1" outlineLevel="1">
      <c r="A91" s="587"/>
      <c r="B91" s="104" t="s">
        <v>105</v>
      </c>
      <c r="C91" s="184">
        <f t="shared" si="305"/>
        <v>0</v>
      </c>
      <c r="D91" s="184">
        <f t="shared" si="305"/>
        <v>0</v>
      </c>
      <c r="E91" s="184">
        <f t="shared" si="305"/>
        <v>0</v>
      </c>
      <c r="F91" s="184">
        <f t="shared" si="305"/>
        <v>0</v>
      </c>
      <c r="G91" s="184">
        <f t="shared" si="305"/>
        <v>0</v>
      </c>
      <c r="H91" s="185">
        <f t="shared" si="305"/>
        <v>0</v>
      </c>
      <c r="I91" s="185">
        <f t="shared" si="305"/>
        <v>0</v>
      </c>
      <c r="J91" s="186">
        <f t="shared" si="305"/>
        <v>0</v>
      </c>
      <c r="K91" s="187">
        <f t="shared" si="305"/>
        <v>0</v>
      </c>
      <c r="L91" s="185">
        <f t="shared" si="305"/>
        <v>0</v>
      </c>
      <c r="M91" s="185">
        <f t="shared" si="305"/>
        <v>0</v>
      </c>
      <c r="N91" s="186">
        <f t="shared" si="305"/>
        <v>0</v>
      </c>
      <c r="O91" s="187">
        <f t="shared" si="305"/>
        <v>0</v>
      </c>
      <c r="P91" s="185">
        <f t="shared" si="305"/>
        <v>0</v>
      </c>
      <c r="Q91" s="185">
        <f t="shared" si="305"/>
        <v>0</v>
      </c>
      <c r="R91" s="186">
        <f t="shared" si="305"/>
        <v>0</v>
      </c>
      <c r="S91" s="187">
        <f t="shared" si="305"/>
        <v>0</v>
      </c>
      <c r="T91" s="185">
        <f t="shared" si="305"/>
        <v>0</v>
      </c>
      <c r="U91" s="185">
        <f t="shared" si="305"/>
        <v>0</v>
      </c>
      <c r="V91" s="186">
        <f t="shared" si="305"/>
        <v>0</v>
      </c>
      <c r="W91" s="187">
        <f t="shared" si="305"/>
        <v>0</v>
      </c>
      <c r="X91" s="184">
        <f t="shared" si="305"/>
        <v>0</v>
      </c>
      <c r="Y91" s="185">
        <f t="shared" si="305"/>
        <v>0</v>
      </c>
      <c r="Z91" s="185">
        <f t="shared" si="305"/>
        <v>0</v>
      </c>
      <c r="AA91" s="186">
        <f t="shared" si="305"/>
        <v>0</v>
      </c>
      <c r="AB91" s="187">
        <f t="shared" si="305"/>
        <v>0</v>
      </c>
      <c r="AC91" s="185">
        <f t="shared" si="305"/>
        <v>0</v>
      </c>
      <c r="AD91" s="185">
        <f t="shared" si="305"/>
        <v>0</v>
      </c>
      <c r="AE91" s="186">
        <f t="shared" si="305"/>
        <v>0</v>
      </c>
      <c r="AF91" s="187">
        <f t="shared" si="305"/>
        <v>0</v>
      </c>
      <c r="AG91" s="185">
        <f t="shared" si="305"/>
        <v>0</v>
      </c>
      <c r="AH91" s="185">
        <f t="shared" si="305"/>
        <v>0</v>
      </c>
      <c r="AI91" s="186">
        <f t="shared" si="305"/>
        <v>0</v>
      </c>
      <c r="AJ91" s="187">
        <f t="shared" si="305"/>
        <v>0</v>
      </c>
      <c r="AK91" s="185">
        <f t="shared" si="305"/>
        <v>0</v>
      </c>
      <c r="AL91" s="185">
        <f t="shared" si="305"/>
        <v>0</v>
      </c>
      <c r="AM91" s="186">
        <f t="shared" si="305"/>
        <v>0</v>
      </c>
      <c r="AN91" s="187">
        <f t="shared" si="305"/>
        <v>0</v>
      </c>
      <c r="AO91" s="184">
        <f t="shared" si="305"/>
        <v>0</v>
      </c>
      <c r="AP91" s="185">
        <f t="shared" si="305"/>
        <v>0</v>
      </c>
      <c r="AQ91" s="185">
        <f t="shared" si="305"/>
        <v>0</v>
      </c>
      <c r="AR91" s="186">
        <f t="shared" si="305"/>
        <v>0</v>
      </c>
      <c r="AS91" s="187">
        <f t="shared" si="305"/>
        <v>0</v>
      </c>
      <c r="AT91" s="185">
        <f t="shared" si="305"/>
        <v>0</v>
      </c>
      <c r="AU91" s="185">
        <f t="shared" si="305"/>
        <v>0</v>
      </c>
      <c r="AV91" s="186">
        <f t="shared" si="305"/>
        <v>0</v>
      </c>
      <c r="AW91" s="187">
        <f t="shared" si="305"/>
        <v>0</v>
      </c>
      <c r="AX91" s="185">
        <f t="shared" si="305"/>
        <v>0</v>
      </c>
      <c r="AY91" s="185">
        <f t="shared" si="305"/>
        <v>0</v>
      </c>
      <c r="AZ91" s="186">
        <f t="shared" si="305"/>
        <v>0</v>
      </c>
      <c r="BA91" s="187">
        <f t="shared" si="305"/>
        <v>0</v>
      </c>
      <c r="BB91" s="185">
        <f t="shared" si="305"/>
        <v>0</v>
      </c>
      <c r="BC91" s="185">
        <f t="shared" ca="1" si="305"/>
        <v>0</v>
      </c>
      <c r="BD91" s="186">
        <f t="shared" ca="1" si="305"/>
        <v>0</v>
      </c>
      <c r="BE91" s="187">
        <f t="shared" ca="1" si="305"/>
        <v>0</v>
      </c>
      <c r="BF91" s="184">
        <f t="shared" ca="1" si="305"/>
        <v>0</v>
      </c>
      <c r="BG91" s="185">
        <f t="shared" ca="1" si="305"/>
        <v>0</v>
      </c>
      <c r="BH91" s="185">
        <f t="shared" ca="1" si="305"/>
        <v>0</v>
      </c>
      <c r="BI91" s="186">
        <f t="shared" ca="1" si="305"/>
        <v>0</v>
      </c>
      <c r="BJ91" s="187">
        <f t="shared" ca="1" si="305"/>
        <v>0</v>
      </c>
      <c r="BK91" s="185">
        <f t="shared" ca="1" si="305"/>
        <v>0</v>
      </c>
      <c r="BL91" s="185">
        <f t="shared" si="305"/>
        <v>-10.788459999999999</v>
      </c>
      <c r="BM91" s="186">
        <f t="shared" si="305"/>
        <v>-7.0743999999999998</v>
      </c>
      <c r="BN91" s="187">
        <f t="shared" ca="1" si="305"/>
        <v>-17.862860000000001</v>
      </c>
      <c r="BO91" s="185">
        <f t="shared" si="302"/>
        <v>-7.0743999999999998</v>
      </c>
      <c r="BP91" s="185">
        <f t="shared" si="302"/>
        <v>0</v>
      </c>
      <c r="BQ91" s="186">
        <f t="shared" si="302"/>
        <v>0</v>
      </c>
      <c r="BR91" s="187">
        <f t="shared" si="302"/>
        <v>-7.0743999999999998</v>
      </c>
      <c r="BS91" s="185">
        <f t="shared" si="302"/>
        <v>0</v>
      </c>
      <c r="BT91" s="185">
        <f t="shared" si="302"/>
        <v>0</v>
      </c>
      <c r="BU91" s="186">
        <f t="shared" si="302"/>
        <v>0</v>
      </c>
      <c r="BV91" s="187">
        <f t="shared" si="302"/>
        <v>0</v>
      </c>
      <c r="BW91" s="184">
        <f t="shared" ca="1" si="302"/>
        <v>-24.937260000000002</v>
      </c>
      <c r="BX91" s="185">
        <f t="shared" si="302"/>
        <v>0</v>
      </c>
      <c r="BY91" s="185">
        <f t="shared" si="302"/>
        <v>0</v>
      </c>
      <c r="BZ91" s="186">
        <f t="shared" si="302"/>
        <v>0</v>
      </c>
      <c r="CA91" s="187">
        <f t="shared" si="302"/>
        <v>0</v>
      </c>
      <c r="CB91" s="185">
        <f t="shared" si="302"/>
        <v>0</v>
      </c>
      <c r="CC91" s="185">
        <f t="shared" si="302"/>
        <v>0</v>
      </c>
      <c r="CD91" s="186">
        <f t="shared" si="302"/>
        <v>0</v>
      </c>
      <c r="CE91" s="187">
        <f t="shared" si="302"/>
        <v>0</v>
      </c>
      <c r="CF91" s="185">
        <f t="shared" si="302"/>
        <v>0</v>
      </c>
      <c r="CG91" s="185">
        <f t="shared" si="302"/>
        <v>0</v>
      </c>
      <c r="CH91" s="186">
        <f t="shared" si="302"/>
        <v>0</v>
      </c>
      <c r="CI91" s="187">
        <f t="shared" si="302"/>
        <v>0</v>
      </c>
      <c r="CJ91" s="185">
        <f t="shared" si="302"/>
        <v>0</v>
      </c>
      <c r="CK91" s="185">
        <f t="shared" si="302"/>
        <v>0</v>
      </c>
      <c r="CL91" s="186">
        <f t="shared" si="302"/>
        <v>0</v>
      </c>
      <c r="CM91" s="187">
        <f t="shared" si="302"/>
        <v>0</v>
      </c>
      <c r="CN91" s="184">
        <f t="shared" si="302"/>
        <v>0</v>
      </c>
      <c r="CO91" s="185">
        <f t="shared" si="302"/>
        <v>0</v>
      </c>
      <c r="CP91" s="185">
        <f t="shared" si="302"/>
        <v>0</v>
      </c>
      <c r="CQ91" s="186">
        <f t="shared" si="302"/>
        <v>0</v>
      </c>
      <c r="CR91" s="187">
        <f t="shared" si="302"/>
        <v>0</v>
      </c>
      <c r="CS91" s="185">
        <f t="shared" si="302"/>
        <v>0</v>
      </c>
      <c r="CT91" s="185">
        <f t="shared" si="302"/>
        <v>0</v>
      </c>
      <c r="CU91" s="186">
        <f t="shared" si="302"/>
        <v>0</v>
      </c>
      <c r="CV91" s="187">
        <f t="shared" si="302"/>
        <v>0</v>
      </c>
      <c r="CW91" s="185">
        <f t="shared" si="302"/>
        <v>0</v>
      </c>
      <c r="CX91" s="185">
        <f t="shared" ref="CX91:DF91" si="306">CX20-CX74</f>
        <v>0</v>
      </c>
      <c r="CY91" s="186">
        <f t="shared" si="306"/>
        <v>0</v>
      </c>
      <c r="CZ91" s="187">
        <f t="shared" si="306"/>
        <v>0</v>
      </c>
      <c r="DA91" s="185">
        <f t="shared" si="306"/>
        <v>0</v>
      </c>
      <c r="DB91" s="185">
        <f t="shared" si="306"/>
        <v>0</v>
      </c>
      <c r="DC91" s="186">
        <f t="shared" si="306"/>
        <v>0</v>
      </c>
      <c r="DD91" s="187">
        <f t="shared" si="306"/>
        <v>0</v>
      </c>
      <c r="DE91" s="184">
        <f t="shared" si="306"/>
        <v>0</v>
      </c>
      <c r="DF91" s="190">
        <f t="shared" ca="1" si="306"/>
        <v>-24.937259999999995</v>
      </c>
      <c r="DG91" s="79">
        <f t="shared" ca="1" si="303"/>
        <v>7.1054273576010019E-15</v>
      </c>
    </row>
    <row r="92" spans="1:111" hidden="1" outlineLevel="1">
      <c r="A92" s="587"/>
      <c r="B92" s="104" t="s">
        <v>38</v>
      </c>
      <c r="C92" s="184">
        <f t="shared" si="305"/>
        <v>0</v>
      </c>
      <c r="D92" s="184">
        <f t="shared" si="305"/>
        <v>0</v>
      </c>
      <c r="E92" s="184">
        <f t="shared" si="305"/>
        <v>0</v>
      </c>
      <c r="F92" s="184">
        <f t="shared" si="305"/>
        <v>0</v>
      </c>
      <c r="G92" s="184">
        <f t="shared" si="305"/>
        <v>0</v>
      </c>
      <c r="H92" s="185">
        <f t="shared" si="305"/>
        <v>0</v>
      </c>
      <c r="I92" s="185">
        <f t="shared" si="305"/>
        <v>0</v>
      </c>
      <c r="J92" s="186">
        <f t="shared" si="305"/>
        <v>0</v>
      </c>
      <c r="K92" s="187">
        <f t="shared" si="305"/>
        <v>0</v>
      </c>
      <c r="L92" s="185">
        <f t="shared" si="305"/>
        <v>0</v>
      </c>
      <c r="M92" s="185">
        <f t="shared" si="305"/>
        <v>0</v>
      </c>
      <c r="N92" s="186">
        <f t="shared" si="305"/>
        <v>0</v>
      </c>
      <c r="O92" s="187">
        <f t="shared" si="305"/>
        <v>0</v>
      </c>
      <c r="P92" s="185">
        <f t="shared" si="305"/>
        <v>0</v>
      </c>
      <c r="Q92" s="185">
        <f t="shared" si="305"/>
        <v>0</v>
      </c>
      <c r="R92" s="186">
        <f t="shared" si="305"/>
        <v>0</v>
      </c>
      <c r="S92" s="187">
        <f t="shared" si="305"/>
        <v>0</v>
      </c>
      <c r="T92" s="185">
        <f t="shared" si="305"/>
        <v>0</v>
      </c>
      <c r="U92" s="185">
        <f t="shared" si="305"/>
        <v>0</v>
      </c>
      <c r="V92" s="186">
        <f t="shared" si="305"/>
        <v>0</v>
      </c>
      <c r="W92" s="187">
        <f t="shared" si="305"/>
        <v>0</v>
      </c>
      <c r="X92" s="184">
        <f t="shared" si="305"/>
        <v>0</v>
      </c>
      <c r="Y92" s="185">
        <f t="shared" si="305"/>
        <v>0</v>
      </c>
      <c r="Z92" s="185">
        <f t="shared" si="305"/>
        <v>0</v>
      </c>
      <c r="AA92" s="186">
        <f t="shared" si="305"/>
        <v>0</v>
      </c>
      <c r="AB92" s="187">
        <f t="shared" si="305"/>
        <v>0</v>
      </c>
      <c r="AC92" s="185">
        <f t="shared" si="305"/>
        <v>0</v>
      </c>
      <c r="AD92" s="185">
        <f t="shared" si="305"/>
        <v>0</v>
      </c>
      <c r="AE92" s="186">
        <f t="shared" si="305"/>
        <v>0</v>
      </c>
      <c r="AF92" s="187">
        <f t="shared" si="305"/>
        <v>0</v>
      </c>
      <c r="AG92" s="185">
        <f t="shared" si="305"/>
        <v>0</v>
      </c>
      <c r="AH92" s="185">
        <f t="shared" si="305"/>
        <v>0</v>
      </c>
      <c r="AI92" s="186">
        <f t="shared" si="305"/>
        <v>0</v>
      </c>
      <c r="AJ92" s="187">
        <f t="shared" si="305"/>
        <v>0</v>
      </c>
      <c r="AK92" s="185">
        <f t="shared" si="305"/>
        <v>0</v>
      </c>
      <c r="AL92" s="185">
        <f t="shared" si="305"/>
        <v>0</v>
      </c>
      <c r="AM92" s="186">
        <f t="shared" si="305"/>
        <v>0</v>
      </c>
      <c r="AN92" s="187">
        <f t="shared" si="305"/>
        <v>0</v>
      </c>
      <c r="AO92" s="184">
        <f t="shared" si="305"/>
        <v>0</v>
      </c>
      <c r="AP92" s="185">
        <f t="shared" si="305"/>
        <v>0</v>
      </c>
      <c r="AQ92" s="185">
        <f t="shared" si="305"/>
        <v>0</v>
      </c>
      <c r="AR92" s="186">
        <f t="shared" si="305"/>
        <v>0</v>
      </c>
      <c r="AS92" s="187">
        <f t="shared" si="305"/>
        <v>0</v>
      </c>
      <c r="AT92" s="185">
        <f t="shared" si="305"/>
        <v>0</v>
      </c>
      <c r="AU92" s="185">
        <f t="shared" si="305"/>
        <v>0</v>
      </c>
      <c r="AV92" s="186">
        <f t="shared" si="305"/>
        <v>0</v>
      </c>
      <c r="AW92" s="187">
        <f t="shared" si="305"/>
        <v>0</v>
      </c>
      <c r="AX92" s="185">
        <f t="shared" si="305"/>
        <v>0</v>
      </c>
      <c r="AY92" s="185">
        <f t="shared" si="305"/>
        <v>0</v>
      </c>
      <c r="AZ92" s="186">
        <f t="shared" si="305"/>
        <v>0</v>
      </c>
      <c r="BA92" s="187">
        <f t="shared" si="305"/>
        <v>0</v>
      </c>
      <c r="BB92" s="185">
        <f t="shared" si="305"/>
        <v>0</v>
      </c>
      <c r="BC92" s="185">
        <f t="shared" ca="1" si="305"/>
        <v>-0.88733518399999989</v>
      </c>
      <c r="BD92" s="186">
        <f t="shared" ca="1" si="305"/>
        <v>-0.31408407634615376</v>
      </c>
      <c r="BE92" s="187">
        <f t="shared" ca="1" si="305"/>
        <v>-1.2014192603461535</v>
      </c>
      <c r="BF92" s="184">
        <f t="shared" ca="1" si="305"/>
        <v>-1.2014192603461535</v>
      </c>
      <c r="BG92" s="185">
        <f t="shared" ca="1" si="305"/>
        <v>-0.31408407634615376</v>
      </c>
      <c r="BH92" s="185">
        <f t="shared" ca="1" si="305"/>
        <v>-0.14620407634615384</v>
      </c>
      <c r="BI92" s="186">
        <f t="shared" ca="1" si="305"/>
        <v>-0.28302859634615385</v>
      </c>
      <c r="BJ92" s="187">
        <f t="shared" ca="1" si="305"/>
        <v>-0.74331674903846157</v>
      </c>
      <c r="BK92" s="185">
        <f t="shared" ca="1" si="305"/>
        <v>-0.28302859634615385</v>
      </c>
      <c r="BL92" s="185">
        <f t="shared" ca="1" si="305"/>
        <v>-0.19756859634615376</v>
      </c>
      <c r="BM92" s="186">
        <f t="shared" si="305"/>
        <v>-0.54949000000000003</v>
      </c>
      <c r="BN92" s="187">
        <f t="shared" ca="1" si="305"/>
        <v>-1.0300871926923074</v>
      </c>
      <c r="BO92" s="185">
        <f t="shared" ref="BO92:DF92" si="307">BO21-BO75</f>
        <v>-0.54949000000000003</v>
      </c>
      <c r="BP92" s="185">
        <f t="shared" si="307"/>
        <v>0</v>
      </c>
      <c r="BQ92" s="186">
        <f t="shared" si="307"/>
        <v>0</v>
      </c>
      <c r="BR92" s="187">
        <f t="shared" si="307"/>
        <v>-0.54949000000000003</v>
      </c>
      <c r="BS92" s="185">
        <f t="shared" si="307"/>
        <v>0</v>
      </c>
      <c r="BT92" s="185">
        <f t="shared" si="307"/>
        <v>0</v>
      </c>
      <c r="BU92" s="186">
        <f t="shared" si="307"/>
        <v>0</v>
      </c>
      <c r="BV92" s="187">
        <f t="shared" si="307"/>
        <v>0</v>
      </c>
      <c r="BW92" s="184">
        <f t="shared" ca="1" si="307"/>
        <v>-2.3228939417307695</v>
      </c>
      <c r="BX92" s="185">
        <f t="shared" si="307"/>
        <v>0</v>
      </c>
      <c r="BY92" s="185">
        <f t="shared" si="307"/>
        <v>0</v>
      </c>
      <c r="BZ92" s="186">
        <f t="shared" si="307"/>
        <v>0</v>
      </c>
      <c r="CA92" s="187">
        <f t="shared" si="307"/>
        <v>0</v>
      </c>
      <c r="CB92" s="185">
        <f t="shared" si="307"/>
        <v>0</v>
      </c>
      <c r="CC92" s="185">
        <f t="shared" si="307"/>
        <v>0</v>
      </c>
      <c r="CD92" s="186">
        <f t="shared" si="307"/>
        <v>0</v>
      </c>
      <c r="CE92" s="187">
        <f t="shared" si="307"/>
        <v>0</v>
      </c>
      <c r="CF92" s="185">
        <f t="shared" si="307"/>
        <v>0</v>
      </c>
      <c r="CG92" s="185">
        <f t="shared" si="307"/>
        <v>0</v>
      </c>
      <c r="CH92" s="186">
        <f t="shared" si="307"/>
        <v>0</v>
      </c>
      <c r="CI92" s="187">
        <f t="shared" si="307"/>
        <v>0</v>
      </c>
      <c r="CJ92" s="185">
        <f t="shared" si="307"/>
        <v>0</v>
      </c>
      <c r="CK92" s="185">
        <f t="shared" si="307"/>
        <v>0</v>
      </c>
      <c r="CL92" s="186">
        <f t="shared" si="307"/>
        <v>0</v>
      </c>
      <c r="CM92" s="187">
        <f t="shared" si="307"/>
        <v>0</v>
      </c>
      <c r="CN92" s="184">
        <f t="shared" si="307"/>
        <v>0</v>
      </c>
      <c r="CO92" s="185">
        <f t="shared" si="307"/>
        <v>0</v>
      </c>
      <c r="CP92" s="185">
        <f t="shared" si="307"/>
        <v>0</v>
      </c>
      <c r="CQ92" s="186">
        <f t="shared" si="307"/>
        <v>0</v>
      </c>
      <c r="CR92" s="187">
        <f t="shared" si="307"/>
        <v>0</v>
      </c>
      <c r="CS92" s="185">
        <f t="shared" si="307"/>
        <v>0</v>
      </c>
      <c r="CT92" s="185">
        <f t="shared" si="307"/>
        <v>0</v>
      </c>
      <c r="CU92" s="186">
        <f t="shared" si="307"/>
        <v>0</v>
      </c>
      <c r="CV92" s="187">
        <f t="shared" si="307"/>
        <v>0</v>
      </c>
      <c r="CW92" s="185">
        <f t="shared" si="307"/>
        <v>0</v>
      </c>
      <c r="CX92" s="185">
        <f t="shared" si="307"/>
        <v>0</v>
      </c>
      <c r="CY92" s="186">
        <f t="shared" si="307"/>
        <v>0</v>
      </c>
      <c r="CZ92" s="187">
        <f t="shared" si="307"/>
        <v>0</v>
      </c>
      <c r="DA92" s="185">
        <f t="shared" si="307"/>
        <v>0</v>
      </c>
      <c r="DB92" s="185">
        <f t="shared" si="307"/>
        <v>0</v>
      </c>
      <c r="DC92" s="186">
        <f t="shared" si="307"/>
        <v>0</v>
      </c>
      <c r="DD92" s="187">
        <f t="shared" si="307"/>
        <v>0</v>
      </c>
      <c r="DE92" s="184">
        <f t="shared" si="307"/>
        <v>0</v>
      </c>
      <c r="DF92" s="190">
        <f t="shared" ca="1" si="307"/>
        <v>-3.5243132020769234</v>
      </c>
      <c r="DG92" s="79">
        <f t="shared" ca="1" si="303"/>
        <v>-8.8817841970012523E-16</v>
      </c>
    </row>
    <row r="93" spans="1:111" hidden="1" outlineLevel="1">
      <c r="A93" s="587"/>
      <c r="B93" s="104" t="s">
        <v>106</v>
      </c>
      <c r="C93" s="179">
        <f t="shared" ref="C93:BN93" si="308">SUM(C86:C92)</f>
        <v>0</v>
      </c>
      <c r="D93" s="179">
        <f t="shared" si="308"/>
        <v>0</v>
      </c>
      <c r="E93" s="179">
        <f t="shared" si="308"/>
        <v>0</v>
      </c>
      <c r="F93" s="179">
        <f t="shared" si="308"/>
        <v>0</v>
      </c>
      <c r="G93" s="179">
        <f t="shared" si="308"/>
        <v>0</v>
      </c>
      <c r="H93" s="180">
        <f t="shared" si="308"/>
        <v>0</v>
      </c>
      <c r="I93" s="180">
        <f t="shared" si="308"/>
        <v>0</v>
      </c>
      <c r="J93" s="181">
        <f t="shared" si="308"/>
        <v>0</v>
      </c>
      <c r="K93" s="182">
        <f t="shared" si="308"/>
        <v>0</v>
      </c>
      <c r="L93" s="180">
        <f t="shared" si="308"/>
        <v>0</v>
      </c>
      <c r="M93" s="180">
        <f t="shared" si="308"/>
        <v>0</v>
      </c>
      <c r="N93" s="181">
        <f t="shared" si="308"/>
        <v>0</v>
      </c>
      <c r="O93" s="182">
        <f t="shared" si="308"/>
        <v>0</v>
      </c>
      <c r="P93" s="180">
        <f t="shared" si="308"/>
        <v>0</v>
      </c>
      <c r="Q93" s="180">
        <f t="shared" si="308"/>
        <v>0</v>
      </c>
      <c r="R93" s="181">
        <f t="shared" si="308"/>
        <v>0</v>
      </c>
      <c r="S93" s="182">
        <f t="shared" si="308"/>
        <v>0</v>
      </c>
      <c r="T93" s="180">
        <f t="shared" si="308"/>
        <v>0</v>
      </c>
      <c r="U93" s="180">
        <f t="shared" si="308"/>
        <v>0</v>
      </c>
      <c r="V93" s="181">
        <f t="shared" si="308"/>
        <v>0</v>
      </c>
      <c r="W93" s="182">
        <f t="shared" si="308"/>
        <v>0</v>
      </c>
      <c r="X93" s="179">
        <f t="shared" si="308"/>
        <v>0</v>
      </c>
      <c r="Y93" s="180">
        <f t="shared" si="308"/>
        <v>0</v>
      </c>
      <c r="Z93" s="180">
        <f t="shared" si="308"/>
        <v>0</v>
      </c>
      <c r="AA93" s="181">
        <f t="shared" si="308"/>
        <v>0</v>
      </c>
      <c r="AB93" s="182">
        <f t="shared" si="308"/>
        <v>0</v>
      </c>
      <c r="AC93" s="180">
        <f t="shared" si="308"/>
        <v>0</v>
      </c>
      <c r="AD93" s="180">
        <f t="shared" si="308"/>
        <v>0</v>
      </c>
      <c r="AE93" s="181">
        <f t="shared" si="308"/>
        <v>0</v>
      </c>
      <c r="AF93" s="182">
        <f t="shared" si="308"/>
        <v>0</v>
      </c>
      <c r="AG93" s="180">
        <f t="shared" si="308"/>
        <v>0</v>
      </c>
      <c r="AH93" s="180">
        <f t="shared" si="308"/>
        <v>0</v>
      </c>
      <c r="AI93" s="181">
        <f t="shared" si="308"/>
        <v>0</v>
      </c>
      <c r="AJ93" s="182">
        <f t="shared" si="308"/>
        <v>0</v>
      </c>
      <c r="AK93" s="180">
        <f t="shared" si="308"/>
        <v>0</v>
      </c>
      <c r="AL93" s="180">
        <f t="shared" si="308"/>
        <v>0</v>
      </c>
      <c r="AM93" s="181">
        <f t="shared" si="308"/>
        <v>0</v>
      </c>
      <c r="AN93" s="182">
        <f t="shared" si="308"/>
        <v>0</v>
      </c>
      <c r="AO93" s="179">
        <f t="shared" si="308"/>
        <v>0</v>
      </c>
      <c r="AP93" s="180">
        <f t="shared" si="308"/>
        <v>0</v>
      </c>
      <c r="AQ93" s="180">
        <f t="shared" si="308"/>
        <v>0</v>
      </c>
      <c r="AR93" s="181">
        <f t="shared" si="308"/>
        <v>0</v>
      </c>
      <c r="AS93" s="182">
        <f t="shared" si="308"/>
        <v>0</v>
      </c>
      <c r="AT93" s="180">
        <f t="shared" si="308"/>
        <v>0</v>
      </c>
      <c r="AU93" s="180">
        <f t="shared" si="308"/>
        <v>0</v>
      </c>
      <c r="AV93" s="181">
        <f t="shared" si="308"/>
        <v>0</v>
      </c>
      <c r="AW93" s="182">
        <f t="shared" si="308"/>
        <v>0</v>
      </c>
      <c r="AX93" s="180">
        <f t="shared" si="308"/>
        <v>0</v>
      </c>
      <c r="AY93" s="180">
        <f t="shared" si="308"/>
        <v>0</v>
      </c>
      <c r="AZ93" s="181">
        <f t="shared" si="308"/>
        <v>0</v>
      </c>
      <c r="BA93" s="182">
        <f t="shared" si="308"/>
        <v>0</v>
      </c>
      <c r="BB93" s="180">
        <f t="shared" si="308"/>
        <v>0</v>
      </c>
      <c r="BC93" s="180">
        <f t="shared" ca="1" si="308"/>
        <v>-0.88733518399999989</v>
      </c>
      <c r="BD93" s="181">
        <f t="shared" ca="1" si="308"/>
        <v>-0.31408407634615376</v>
      </c>
      <c r="BE93" s="182">
        <f t="shared" ca="1" si="308"/>
        <v>-1.2014192603461535</v>
      </c>
      <c r="BF93" s="179">
        <f t="shared" ca="1" si="308"/>
        <v>-1.2014192603461535</v>
      </c>
      <c r="BG93" s="180">
        <f t="shared" ca="1" si="308"/>
        <v>-0.31408407634615376</v>
      </c>
      <c r="BH93" s="180">
        <f t="shared" ca="1" si="308"/>
        <v>-0.14620407634615384</v>
      </c>
      <c r="BI93" s="181">
        <f t="shared" ca="1" si="308"/>
        <v>-0.28302859634615385</v>
      </c>
      <c r="BJ93" s="182">
        <f t="shared" ca="1" si="308"/>
        <v>-0.74331674903846157</v>
      </c>
      <c r="BK93" s="180">
        <f t="shared" ca="1" si="308"/>
        <v>-0.28302859634615385</v>
      </c>
      <c r="BL93" s="180">
        <f t="shared" ca="1" si="308"/>
        <v>-10.986028596346152</v>
      </c>
      <c r="BM93" s="181">
        <f t="shared" si="308"/>
        <v>-7.6238899999999994</v>
      </c>
      <c r="BN93" s="182">
        <f t="shared" ca="1" si="308"/>
        <v>-18.892947192692308</v>
      </c>
      <c r="BO93" s="180">
        <f t="shared" ref="BO93:DF93" si="309">SUM(BO86:BO92)</f>
        <v>-7.6238899999999994</v>
      </c>
      <c r="BP93" s="180">
        <f t="shared" si="309"/>
        <v>0</v>
      </c>
      <c r="BQ93" s="181">
        <f t="shared" si="309"/>
        <v>0</v>
      </c>
      <c r="BR93" s="182">
        <f t="shared" si="309"/>
        <v>-7.6238899999999994</v>
      </c>
      <c r="BS93" s="180">
        <f t="shared" si="309"/>
        <v>0</v>
      </c>
      <c r="BT93" s="180">
        <f t="shared" si="309"/>
        <v>0</v>
      </c>
      <c r="BU93" s="181">
        <f t="shared" si="309"/>
        <v>0</v>
      </c>
      <c r="BV93" s="182">
        <f t="shared" si="309"/>
        <v>0</v>
      </c>
      <c r="BW93" s="179">
        <f t="shared" ca="1" si="309"/>
        <v>-27.260153941730771</v>
      </c>
      <c r="BX93" s="180">
        <f t="shared" si="309"/>
        <v>0</v>
      </c>
      <c r="BY93" s="180">
        <f t="shared" si="309"/>
        <v>0</v>
      </c>
      <c r="BZ93" s="181">
        <f t="shared" si="309"/>
        <v>0</v>
      </c>
      <c r="CA93" s="182">
        <f t="shared" si="309"/>
        <v>0</v>
      </c>
      <c r="CB93" s="180">
        <f t="shared" si="309"/>
        <v>0</v>
      </c>
      <c r="CC93" s="180">
        <f t="shared" si="309"/>
        <v>0</v>
      </c>
      <c r="CD93" s="181">
        <f t="shared" si="309"/>
        <v>0</v>
      </c>
      <c r="CE93" s="182">
        <f t="shared" si="309"/>
        <v>0</v>
      </c>
      <c r="CF93" s="180">
        <f t="shared" si="309"/>
        <v>0</v>
      </c>
      <c r="CG93" s="180">
        <f t="shared" si="309"/>
        <v>0</v>
      </c>
      <c r="CH93" s="181">
        <f t="shared" si="309"/>
        <v>0</v>
      </c>
      <c r="CI93" s="182">
        <f t="shared" si="309"/>
        <v>0</v>
      </c>
      <c r="CJ93" s="180">
        <f t="shared" si="309"/>
        <v>0</v>
      </c>
      <c r="CK93" s="180">
        <f t="shared" si="309"/>
        <v>0</v>
      </c>
      <c r="CL93" s="181">
        <f t="shared" si="309"/>
        <v>0</v>
      </c>
      <c r="CM93" s="182">
        <f t="shared" si="309"/>
        <v>0</v>
      </c>
      <c r="CN93" s="179">
        <f t="shared" si="309"/>
        <v>0</v>
      </c>
      <c r="CO93" s="180">
        <f t="shared" si="309"/>
        <v>0</v>
      </c>
      <c r="CP93" s="180">
        <f t="shared" si="309"/>
        <v>0</v>
      </c>
      <c r="CQ93" s="181">
        <f t="shared" si="309"/>
        <v>0</v>
      </c>
      <c r="CR93" s="182">
        <f t="shared" si="309"/>
        <v>0</v>
      </c>
      <c r="CS93" s="180">
        <f t="shared" si="309"/>
        <v>0</v>
      </c>
      <c r="CT93" s="180">
        <f t="shared" si="309"/>
        <v>0</v>
      </c>
      <c r="CU93" s="181">
        <f t="shared" si="309"/>
        <v>0</v>
      </c>
      <c r="CV93" s="182">
        <f t="shared" si="309"/>
        <v>0</v>
      </c>
      <c r="CW93" s="180">
        <f t="shared" si="309"/>
        <v>0</v>
      </c>
      <c r="CX93" s="180">
        <f t="shared" si="309"/>
        <v>0</v>
      </c>
      <c r="CY93" s="181">
        <f t="shared" si="309"/>
        <v>0</v>
      </c>
      <c r="CZ93" s="182">
        <f t="shared" si="309"/>
        <v>0</v>
      </c>
      <c r="DA93" s="180">
        <f t="shared" si="309"/>
        <v>0</v>
      </c>
      <c r="DB93" s="180">
        <f t="shared" si="309"/>
        <v>0</v>
      </c>
      <c r="DC93" s="181">
        <f t="shared" si="309"/>
        <v>0</v>
      </c>
      <c r="DD93" s="182">
        <f t="shared" si="309"/>
        <v>0</v>
      </c>
      <c r="DE93" s="179">
        <f t="shared" si="309"/>
        <v>0</v>
      </c>
      <c r="DF93" s="189">
        <f t="shared" ca="1" si="309"/>
        <v>-28.46157320207692</v>
      </c>
      <c r="DG93" s="79">
        <f t="shared" ca="1" si="303"/>
        <v>2.2204460492503131E-15</v>
      </c>
    </row>
    <row r="94" spans="1:111" ht="5.95" hidden="1" customHeight="1" outlineLevel="1">
      <c r="A94" s="587"/>
      <c r="B94" s="104"/>
      <c r="C94" s="184"/>
      <c r="D94" s="184"/>
      <c r="E94" s="184"/>
      <c r="F94" s="184"/>
      <c r="G94" s="184"/>
      <c r="H94" s="185"/>
      <c r="I94" s="185"/>
      <c r="J94" s="186"/>
      <c r="K94" s="187"/>
      <c r="L94" s="185"/>
      <c r="M94" s="185"/>
      <c r="N94" s="186"/>
      <c r="O94" s="187"/>
      <c r="P94" s="185"/>
      <c r="Q94" s="185"/>
      <c r="R94" s="186"/>
      <c r="S94" s="187"/>
      <c r="T94" s="185"/>
      <c r="U94" s="185"/>
      <c r="V94" s="186"/>
      <c r="W94" s="187"/>
      <c r="X94" s="184"/>
      <c r="Y94" s="185"/>
      <c r="Z94" s="185"/>
      <c r="AA94" s="186"/>
      <c r="AB94" s="187"/>
      <c r="AC94" s="185"/>
      <c r="AD94" s="185"/>
      <c r="AE94" s="186"/>
      <c r="AF94" s="187"/>
      <c r="AG94" s="185"/>
      <c r="AH94" s="185"/>
      <c r="AI94" s="186"/>
      <c r="AJ94" s="187"/>
      <c r="AK94" s="185"/>
      <c r="AL94" s="185"/>
      <c r="AM94" s="186"/>
      <c r="AN94" s="187"/>
      <c r="AO94" s="184"/>
      <c r="AP94" s="185"/>
      <c r="AQ94" s="185"/>
      <c r="AR94" s="186"/>
      <c r="AS94" s="187"/>
      <c r="AT94" s="185"/>
      <c r="AU94" s="185"/>
      <c r="AV94" s="186"/>
      <c r="AW94" s="187"/>
      <c r="AX94" s="185"/>
      <c r="AY94" s="185"/>
      <c r="AZ94" s="186"/>
      <c r="BA94" s="187"/>
      <c r="BB94" s="185"/>
      <c r="BC94" s="185"/>
      <c r="BD94" s="186"/>
      <c r="BE94" s="187"/>
      <c r="BF94" s="184"/>
      <c r="BG94" s="185"/>
      <c r="BH94" s="185"/>
      <c r="BI94" s="186"/>
      <c r="BJ94" s="187"/>
      <c r="BK94" s="185"/>
      <c r="BL94" s="185"/>
      <c r="BM94" s="186"/>
      <c r="BN94" s="187"/>
      <c r="BO94" s="185"/>
      <c r="BP94" s="185"/>
      <c r="BQ94" s="186"/>
      <c r="BR94" s="187"/>
      <c r="BS94" s="185"/>
      <c r="BT94" s="185"/>
      <c r="BU94" s="186"/>
      <c r="BV94" s="187"/>
      <c r="BW94" s="184"/>
      <c r="BX94" s="185"/>
      <c r="BY94" s="185"/>
      <c r="BZ94" s="186"/>
      <c r="CA94" s="187"/>
      <c r="CB94" s="185"/>
      <c r="CC94" s="185"/>
      <c r="CD94" s="186"/>
      <c r="CE94" s="187"/>
      <c r="CF94" s="185"/>
      <c r="CG94" s="185"/>
      <c r="CH94" s="186"/>
      <c r="CI94" s="187"/>
      <c r="CJ94" s="185"/>
      <c r="CK94" s="185"/>
      <c r="CL94" s="186"/>
      <c r="CM94" s="187"/>
      <c r="CN94" s="184"/>
      <c r="CO94" s="185"/>
      <c r="CP94" s="185"/>
      <c r="CQ94" s="186"/>
      <c r="CR94" s="187"/>
      <c r="CS94" s="185"/>
      <c r="CT94" s="185"/>
      <c r="CU94" s="186"/>
      <c r="CV94" s="187"/>
      <c r="CW94" s="185"/>
      <c r="CX94" s="185"/>
      <c r="CY94" s="186"/>
      <c r="CZ94" s="187"/>
      <c r="DA94" s="185"/>
      <c r="DB94" s="185"/>
      <c r="DC94" s="186"/>
      <c r="DD94" s="187"/>
      <c r="DE94" s="184"/>
      <c r="DF94" s="190"/>
    </row>
    <row r="95" spans="1:111" collapsed="1">
      <c r="A95" s="587"/>
      <c r="B95" s="105" t="s">
        <v>9</v>
      </c>
      <c r="C95" s="184">
        <f t="shared" ref="C95:BN95" si="310">C93+C84</f>
        <v>0</v>
      </c>
      <c r="D95" s="184">
        <f t="shared" si="310"/>
        <v>0</v>
      </c>
      <c r="E95" s="184">
        <f t="shared" si="310"/>
        <v>0</v>
      </c>
      <c r="F95" s="184">
        <f t="shared" si="310"/>
        <v>0</v>
      </c>
      <c r="G95" s="184">
        <f t="shared" si="310"/>
        <v>0</v>
      </c>
      <c r="H95" s="185">
        <f t="shared" si="310"/>
        <v>0</v>
      </c>
      <c r="I95" s="185">
        <f t="shared" si="310"/>
        <v>0</v>
      </c>
      <c r="J95" s="186">
        <f t="shared" si="310"/>
        <v>0</v>
      </c>
      <c r="K95" s="187">
        <f t="shared" si="310"/>
        <v>0</v>
      </c>
      <c r="L95" s="185">
        <f t="shared" si="310"/>
        <v>0</v>
      </c>
      <c r="M95" s="185">
        <f t="shared" si="310"/>
        <v>0</v>
      </c>
      <c r="N95" s="186">
        <f t="shared" si="310"/>
        <v>0</v>
      </c>
      <c r="O95" s="187">
        <f t="shared" si="310"/>
        <v>0</v>
      </c>
      <c r="P95" s="185">
        <f t="shared" si="310"/>
        <v>0</v>
      </c>
      <c r="Q95" s="185">
        <f t="shared" si="310"/>
        <v>0</v>
      </c>
      <c r="R95" s="186">
        <f t="shared" si="310"/>
        <v>0</v>
      </c>
      <c r="S95" s="187">
        <f t="shared" si="310"/>
        <v>0</v>
      </c>
      <c r="T95" s="185">
        <f t="shared" si="310"/>
        <v>0</v>
      </c>
      <c r="U95" s="185">
        <f t="shared" si="310"/>
        <v>0</v>
      </c>
      <c r="V95" s="186">
        <f t="shared" si="310"/>
        <v>0</v>
      </c>
      <c r="W95" s="187">
        <f t="shared" si="310"/>
        <v>0</v>
      </c>
      <c r="X95" s="184">
        <f t="shared" si="310"/>
        <v>0</v>
      </c>
      <c r="Y95" s="185">
        <f t="shared" si="310"/>
        <v>0</v>
      </c>
      <c r="Z95" s="185">
        <f t="shared" si="310"/>
        <v>0</v>
      </c>
      <c r="AA95" s="186">
        <f t="shared" si="310"/>
        <v>0</v>
      </c>
      <c r="AB95" s="187">
        <f t="shared" si="310"/>
        <v>0</v>
      </c>
      <c r="AC95" s="185">
        <f t="shared" si="310"/>
        <v>0</v>
      </c>
      <c r="AD95" s="185">
        <f t="shared" si="310"/>
        <v>0</v>
      </c>
      <c r="AE95" s="186">
        <f t="shared" si="310"/>
        <v>0</v>
      </c>
      <c r="AF95" s="187">
        <f t="shared" si="310"/>
        <v>0</v>
      </c>
      <c r="AG95" s="185">
        <f t="shared" si="310"/>
        <v>0</v>
      </c>
      <c r="AH95" s="185">
        <f t="shared" si="310"/>
        <v>0</v>
      </c>
      <c r="AI95" s="186">
        <f t="shared" si="310"/>
        <v>0</v>
      </c>
      <c r="AJ95" s="187">
        <f t="shared" si="310"/>
        <v>0</v>
      </c>
      <c r="AK95" s="185">
        <f t="shared" si="310"/>
        <v>0</v>
      </c>
      <c r="AL95" s="185">
        <f t="shared" si="310"/>
        <v>0</v>
      </c>
      <c r="AM95" s="186">
        <f t="shared" si="310"/>
        <v>0</v>
      </c>
      <c r="AN95" s="187">
        <f t="shared" si="310"/>
        <v>0</v>
      </c>
      <c r="AO95" s="184">
        <f t="shared" si="310"/>
        <v>0</v>
      </c>
      <c r="AP95" s="185">
        <f t="shared" si="310"/>
        <v>0</v>
      </c>
      <c r="AQ95" s="185">
        <f t="shared" si="310"/>
        <v>0</v>
      </c>
      <c r="AR95" s="186">
        <f t="shared" si="310"/>
        <v>0</v>
      </c>
      <c r="AS95" s="187">
        <f t="shared" si="310"/>
        <v>0</v>
      </c>
      <c r="AT95" s="185">
        <f t="shared" si="310"/>
        <v>0</v>
      </c>
      <c r="AU95" s="185">
        <f t="shared" si="310"/>
        <v>0</v>
      </c>
      <c r="AV95" s="186">
        <f t="shared" si="310"/>
        <v>0</v>
      </c>
      <c r="AW95" s="187">
        <f t="shared" si="310"/>
        <v>0</v>
      </c>
      <c r="AX95" s="185">
        <f t="shared" si="310"/>
        <v>0</v>
      </c>
      <c r="AY95" s="185">
        <f t="shared" si="310"/>
        <v>0</v>
      </c>
      <c r="AZ95" s="186">
        <f t="shared" si="310"/>
        <v>0</v>
      </c>
      <c r="BA95" s="187">
        <f t="shared" si="310"/>
        <v>0</v>
      </c>
      <c r="BB95" s="185">
        <f t="shared" si="310"/>
        <v>2.7374399999999999</v>
      </c>
      <c r="BC95" s="185">
        <f t="shared" ca="1" si="310"/>
        <v>-0.93046787630769279</v>
      </c>
      <c r="BD95" s="186">
        <f t="shared" ca="1" si="310"/>
        <v>-0.35721676865384666</v>
      </c>
      <c r="BE95" s="187">
        <f t="shared" ca="1" si="310"/>
        <v>1.449755355038461</v>
      </c>
      <c r="BF95" s="184">
        <f t="shared" ca="1" si="310"/>
        <v>1.449755355038461</v>
      </c>
      <c r="BG95" s="185">
        <f t="shared" ca="1" si="310"/>
        <v>-0.35721676865384666</v>
      </c>
      <c r="BH95" s="185">
        <f t="shared" ca="1" si="310"/>
        <v>-0.18933676865384674</v>
      </c>
      <c r="BI95" s="186">
        <f t="shared" ca="1" si="310"/>
        <v>-0.32616128865384675</v>
      </c>
      <c r="BJ95" s="187">
        <f t="shared" ca="1" si="310"/>
        <v>-0.87271482596153938</v>
      </c>
      <c r="BK95" s="185">
        <f t="shared" ca="1" si="310"/>
        <v>-0.32616128865384675</v>
      </c>
      <c r="BL95" s="185">
        <f t="shared" ca="1" si="310"/>
        <v>-14.261678596346153</v>
      </c>
      <c r="BM95" s="186">
        <f t="shared" si="310"/>
        <v>-10.89954</v>
      </c>
      <c r="BN95" s="187">
        <f t="shared" ca="1" si="310"/>
        <v>-25.487379885000003</v>
      </c>
      <c r="BO95" s="185">
        <f t="shared" ref="BO95:DF95" si="311">BO93+BO84</f>
        <v>-10.89954</v>
      </c>
      <c r="BP95" s="185">
        <f t="shared" si="311"/>
        <v>0</v>
      </c>
      <c r="BQ95" s="186">
        <f t="shared" si="311"/>
        <v>0</v>
      </c>
      <c r="BR95" s="187">
        <f t="shared" si="311"/>
        <v>-10.89954</v>
      </c>
      <c r="BS95" s="185">
        <f t="shared" si="311"/>
        <v>0</v>
      </c>
      <c r="BT95" s="185">
        <f t="shared" si="311"/>
        <v>0</v>
      </c>
      <c r="BU95" s="186">
        <f t="shared" si="311"/>
        <v>0</v>
      </c>
      <c r="BV95" s="187">
        <f t="shared" si="311"/>
        <v>0</v>
      </c>
      <c r="BW95" s="184">
        <f t="shared" ca="1" si="311"/>
        <v>-37.259634710961542</v>
      </c>
      <c r="BX95" s="185">
        <f t="shared" si="311"/>
        <v>0</v>
      </c>
      <c r="BY95" s="185">
        <f t="shared" si="311"/>
        <v>0</v>
      </c>
      <c r="BZ95" s="186">
        <f t="shared" si="311"/>
        <v>0</v>
      </c>
      <c r="CA95" s="187">
        <f t="shared" si="311"/>
        <v>0</v>
      </c>
      <c r="CB95" s="185">
        <f t="shared" si="311"/>
        <v>0</v>
      </c>
      <c r="CC95" s="185">
        <f t="shared" si="311"/>
        <v>0</v>
      </c>
      <c r="CD95" s="186">
        <f t="shared" si="311"/>
        <v>0</v>
      </c>
      <c r="CE95" s="187">
        <f t="shared" si="311"/>
        <v>0</v>
      </c>
      <c r="CF95" s="185">
        <f t="shared" si="311"/>
        <v>0</v>
      </c>
      <c r="CG95" s="185">
        <f t="shared" si="311"/>
        <v>0</v>
      </c>
      <c r="CH95" s="186">
        <f t="shared" si="311"/>
        <v>0</v>
      </c>
      <c r="CI95" s="187">
        <f t="shared" si="311"/>
        <v>0</v>
      </c>
      <c r="CJ95" s="185">
        <f t="shared" si="311"/>
        <v>0</v>
      </c>
      <c r="CK95" s="185">
        <f t="shared" si="311"/>
        <v>0</v>
      </c>
      <c r="CL95" s="186">
        <f t="shared" si="311"/>
        <v>0</v>
      </c>
      <c r="CM95" s="187">
        <f t="shared" si="311"/>
        <v>0</v>
      </c>
      <c r="CN95" s="184">
        <f t="shared" si="311"/>
        <v>0</v>
      </c>
      <c r="CO95" s="185">
        <f t="shared" si="311"/>
        <v>0</v>
      </c>
      <c r="CP95" s="185">
        <f t="shared" si="311"/>
        <v>0</v>
      </c>
      <c r="CQ95" s="186">
        <f t="shared" si="311"/>
        <v>0</v>
      </c>
      <c r="CR95" s="187">
        <f t="shared" si="311"/>
        <v>0</v>
      </c>
      <c r="CS95" s="185">
        <f t="shared" si="311"/>
        <v>0</v>
      </c>
      <c r="CT95" s="185">
        <f t="shared" si="311"/>
        <v>0</v>
      </c>
      <c r="CU95" s="186">
        <f t="shared" si="311"/>
        <v>0</v>
      </c>
      <c r="CV95" s="187">
        <f t="shared" si="311"/>
        <v>0</v>
      </c>
      <c r="CW95" s="185">
        <f t="shared" si="311"/>
        <v>0</v>
      </c>
      <c r="CX95" s="185">
        <f t="shared" si="311"/>
        <v>0</v>
      </c>
      <c r="CY95" s="186">
        <f t="shared" si="311"/>
        <v>0</v>
      </c>
      <c r="CZ95" s="187">
        <f t="shared" si="311"/>
        <v>0</v>
      </c>
      <c r="DA95" s="185">
        <f t="shared" si="311"/>
        <v>0</v>
      </c>
      <c r="DB95" s="185">
        <f t="shared" si="311"/>
        <v>0</v>
      </c>
      <c r="DC95" s="186">
        <f t="shared" si="311"/>
        <v>0</v>
      </c>
      <c r="DD95" s="187">
        <f t="shared" si="311"/>
        <v>0</v>
      </c>
      <c r="DE95" s="184">
        <f t="shared" si="311"/>
        <v>0</v>
      </c>
      <c r="DF95" s="190">
        <f t="shared" ca="1" si="311"/>
        <v>-35.809879355923073</v>
      </c>
      <c r="DG95" s="79">
        <f ca="1">DF95-DD95-CZ95-CV95-CR95-CM95-CI95-CE95-CA95-BV95-BR95-BN95-BJ95-BE95-BA95-AW95-AS95-AN95-AJ95-AF95-AB95-W95-S95-O95-K95-G95-F95-E95-D95-C95</f>
        <v>1.021405182655144E-14</v>
      </c>
    </row>
    <row r="96" spans="1:111" ht="5.95" hidden="1" customHeight="1" outlineLevel="1">
      <c r="A96" s="587"/>
      <c r="B96" s="104"/>
      <c r="C96" s="184"/>
      <c r="D96" s="184"/>
      <c r="E96" s="184"/>
      <c r="F96" s="184"/>
      <c r="G96" s="184"/>
      <c r="H96" s="185"/>
      <c r="I96" s="185"/>
      <c r="J96" s="186"/>
      <c r="K96" s="187"/>
      <c r="L96" s="185"/>
      <c r="M96" s="185"/>
      <c r="N96" s="186"/>
      <c r="O96" s="187"/>
      <c r="P96" s="185"/>
      <c r="Q96" s="185"/>
      <c r="R96" s="186"/>
      <c r="S96" s="187"/>
      <c r="T96" s="185"/>
      <c r="U96" s="185"/>
      <c r="V96" s="186"/>
      <c r="W96" s="187"/>
      <c r="X96" s="184"/>
      <c r="Y96" s="185"/>
      <c r="Z96" s="185"/>
      <c r="AA96" s="186"/>
      <c r="AB96" s="187"/>
      <c r="AC96" s="185"/>
      <c r="AD96" s="185"/>
      <c r="AE96" s="186"/>
      <c r="AF96" s="187"/>
      <c r="AG96" s="185"/>
      <c r="AH96" s="185"/>
      <c r="AI96" s="186"/>
      <c r="AJ96" s="187"/>
      <c r="AK96" s="185"/>
      <c r="AL96" s="185"/>
      <c r="AM96" s="186"/>
      <c r="AN96" s="187"/>
      <c r="AO96" s="184"/>
      <c r="AP96" s="185"/>
      <c r="AQ96" s="185"/>
      <c r="AR96" s="186"/>
      <c r="AS96" s="187"/>
      <c r="AT96" s="185"/>
      <c r="AU96" s="185"/>
      <c r="AV96" s="186"/>
      <c r="AW96" s="187"/>
      <c r="AX96" s="185"/>
      <c r="AY96" s="185"/>
      <c r="AZ96" s="186"/>
      <c r="BA96" s="187"/>
      <c r="BB96" s="185"/>
      <c r="BC96" s="185"/>
      <c r="BD96" s="186"/>
      <c r="BE96" s="187"/>
      <c r="BF96" s="184"/>
      <c r="BG96" s="185"/>
      <c r="BH96" s="185"/>
      <c r="BI96" s="186"/>
      <c r="BJ96" s="187"/>
      <c r="BK96" s="185"/>
      <c r="BL96" s="185"/>
      <c r="BM96" s="186"/>
      <c r="BN96" s="187"/>
      <c r="BO96" s="185"/>
      <c r="BP96" s="185"/>
      <c r="BQ96" s="186"/>
      <c r="BR96" s="187"/>
      <c r="BS96" s="185"/>
      <c r="BT96" s="185"/>
      <c r="BU96" s="186"/>
      <c r="BV96" s="187"/>
      <c r="BW96" s="184"/>
      <c r="BX96" s="185"/>
      <c r="BY96" s="185"/>
      <c r="BZ96" s="186"/>
      <c r="CA96" s="187"/>
      <c r="CB96" s="185"/>
      <c r="CC96" s="185"/>
      <c r="CD96" s="186"/>
      <c r="CE96" s="187"/>
      <c r="CF96" s="185"/>
      <c r="CG96" s="185"/>
      <c r="CH96" s="186"/>
      <c r="CI96" s="187"/>
      <c r="CJ96" s="185"/>
      <c r="CK96" s="185"/>
      <c r="CL96" s="186"/>
      <c r="CM96" s="187"/>
      <c r="CN96" s="184"/>
      <c r="CO96" s="185"/>
      <c r="CP96" s="185"/>
      <c r="CQ96" s="186"/>
      <c r="CR96" s="187"/>
      <c r="CS96" s="185"/>
      <c r="CT96" s="185"/>
      <c r="CU96" s="186"/>
      <c r="CV96" s="187"/>
      <c r="CW96" s="185"/>
      <c r="CX96" s="185"/>
      <c r="CY96" s="186"/>
      <c r="CZ96" s="187"/>
      <c r="DA96" s="185"/>
      <c r="DB96" s="185"/>
      <c r="DC96" s="186"/>
      <c r="DD96" s="187"/>
      <c r="DE96" s="184"/>
      <c r="DF96" s="190"/>
    </row>
    <row r="97" spans="1:111" collapsed="1">
      <c r="A97" s="587"/>
      <c r="B97" s="105" t="s">
        <v>107</v>
      </c>
      <c r="C97" s="184">
        <f t="shared" ref="C97:BN97" si="312">C82-C95</f>
        <v>0</v>
      </c>
      <c r="D97" s="184">
        <f t="shared" si="312"/>
        <v>0</v>
      </c>
      <c r="E97" s="184">
        <f t="shared" si="312"/>
        <v>0</v>
      </c>
      <c r="F97" s="184">
        <f t="shared" si="312"/>
        <v>0</v>
      </c>
      <c r="G97" s="184">
        <f t="shared" si="312"/>
        <v>0</v>
      </c>
      <c r="H97" s="185">
        <f t="shared" si="312"/>
        <v>0</v>
      </c>
      <c r="I97" s="185">
        <f t="shared" si="312"/>
        <v>0</v>
      </c>
      <c r="J97" s="186">
        <f t="shared" si="312"/>
        <v>0</v>
      </c>
      <c r="K97" s="187">
        <f t="shared" si="312"/>
        <v>0</v>
      </c>
      <c r="L97" s="185">
        <f t="shared" si="312"/>
        <v>0</v>
      </c>
      <c r="M97" s="185">
        <f t="shared" si="312"/>
        <v>0</v>
      </c>
      <c r="N97" s="186">
        <f t="shared" si="312"/>
        <v>0</v>
      </c>
      <c r="O97" s="187">
        <f t="shared" si="312"/>
        <v>0</v>
      </c>
      <c r="P97" s="185">
        <f t="shared" si="312"/>
        <v>0</v>
      </c>
      <c r="Q97" s="185">
        <f t="shared" si="312"/>
        <v>0</v>
      </c>
      <c r="R97" s="186">
        <f t="shared" si="312"/>
        <v>0</v>
      </c>
      <c r="S97" s="187">
        <f t="shared" si="312"/>
        <v>0</v>
      </c>
      <c r="T97" s="185">
        <f t="shared" si="312"/>
        <v>0</v>
      </c>
      <c r="U97" s="185">
        <f t="shared" si="312"/>
        <v>0</v>
      </c>
      <c r="V97" s="186">
        <f t="shared" si="312"/>
        <v>0</v>
      </c>
      <c r="W97" s="187">
        <f t="shared" si="312"/>
        <v>0</v>
      </c>
      <c r="X97" s="184">
        <f t="shared" si="312"/>
        <v>0</v>
      </c>
      <c r="Y97" s="185">
        <f t="shared" si="312"/>
        <v>0</v>
      </c>
      <c r="Z97" s="185">
        <f t="shared" si="312"/>
        <v>0</v>
      </c>
      <c r="AA97" s="186">
        <f t="shared" si="312"/>
        <v>0</v>
      </c>
      <c r="AB97" s="187">
        <f t="shared" si="312"/>
        <v>0</v>
      </c>
      <c r="AC97" s="185">
        <f t="shared" si="312"/>
        <v>0</v>
      </c>
      <c r="AD97" s="185">
        <f t="shared" si="312"/>
        <v>0</v>
      </c>
      <c r="AE97" s="186">
        <f t="shared" si="312"/>
        <v>0</v>
      </c>
      <c r="AF97" s="187">
        <f t="shared" si="312"/>
        <v>0</v>
      </c>
      <c r="AG97" s="185">
        <f t="shared" si="312"/>
        <v>0</v>
      </c>
      <c r="AH97" s="185">
        <f t="shared" si="312"/>
        <v>0</v>
      </c>
      <c r="AI97" s="186">
        <f t="shared" si="312"/>
        <v>0</v>
      </c>
      <c r="AJ97" s="187">
        <f t="shared" si="312"/>
        <v>0</v>
      </c>
      <c r="AK97" s="185">
        <f t="shared" si="312"/>
        <v>0</v>
      </c>
      <c r="AL97" s="185">
        <f t="shared" si="312"/>
        <v>0</v>
      </c>
      <c r="AM97" s="186">
        <f t="shared" si="312"/>
        <v>0</v>
      </c>
      <c r="AN97" s="187">
        <f t="shared" si="312"/>
        <v>0</v>
      </c>
      <c r="AO97" s="184">
        <f t="shared" si="312"/>
        <v>0</v>
      </c>
      <c r="AP97" s="185">
        <f t="shared" si="312"/>
        <v>0</v>
      </c>
      <c r="AQ97" s="185">
        <f t="shared" si="312"/>
        <v>0</v>
      </c>
      <c r="AR97" s="186">
        <f t="shared" si="312"/>
        <v>0</v>
      </c>
      <c r="AS97" s="187">
        <f t="shared" si="312"/>
        <v>0</v>
      </c>
      <c r="AT97" s="185">
        <f t="shared" si="312"/>
        <v>0</v>
      </c>
      <c r="AU97" s="185">
        <f t="shared" si="312"/>
        <v>0</v>
      </c>
      <c r="AV97" s="186">
        <f t="shared" si="312"/>
        <v>0</v>
      </c>
      <c r="AW97" s="187">
        <f t="shared" si="312"/>
        <v>0</v>
      </c>
      <c r="AX97" s="185">
        <f t="shared" si="312"/>
        <v>0</v>
      </c>
      <c r="AY97" s="185">
        <f t="shared" si="312"/>
        <v>0</v>
      </c>
      <c r="AZ97" s="186">
        <f t="shared" si="312"/>
        <v>0</v>
      </c>
      <c r="BA97" s="187">
        <f t="shared" si="312"/>
        <v>0</v>
      </c>
      <c r="BB97" s="185">
        <f t="shared" si="312"/>
        <v>-2.7374399999999999</v>
      </c>
      <c r="BC97" s="185">
        <f t="shared" ca="1" si="312"/>
        <v>-1.9035321236923104</v>
      </c>
      <c r="BD97" s="186">
        <f t="shared" ca="1" si="312"/>
        <v>-2.4767832313461566</v>
      </c>
      <c r="BE97" s="187">
        <f t="shared" ca="1" si="312"/>
        <v>-7.1177553550384669</v>
      </c>
      <c r="BF97" s="184">
        <f t="shared" ca="1" si="312"/>
        <v>-7.1177553550384669</v>
      </c>
      <c r="BG97" s="185">
        <f t="shared" ca="1" si="312"/>
        <v>-2.4767832313461566</v>
      </c>
      <c r="BH97" s="185">
        <f t="shared" ca="1" si="312"/>
        <v>3.0233367686538464</v>
      </c>
      <c r="BI97" s="186">
        <f t="shared" ca="1" si="312"/>
        <v>3.1601612886538462</v>
      </c>
      <c r="BJ97" s="187">
        <f t="shared" ca="1" si="312"/>
        <v>3.7067148259615283</v>
      </c>
      <c r="BK97" s="185">
        <f t="shared" ca="1" si="312"/>
        <v>3.1601612886538462</v>
      </c>
      <c r="BL97" s="185">
        <f t="shared" ca="1" si="312"/>
        <v>-4.6369614036538476</v>
      </c>
      <c r="BM97" s="186">
        <f t="shared" si="312"/>
        <v>-2.9372599999999984</v>
      </c>
      <c r="BN97" s="187">
        <f t="shared" ca="1" si="312"/>
        <v>-4.4140601149999945</v>
      </c>
      <c r="BO97" s="185">
        <f t="shared" ref="BO97:DF97" si="313">BO82-BO95</f>
        <v>-2.9372599999999984</v>
      </c>
      <c r="BP97" s="185">
        <f t="shared" si="313"/>
        <v>0</v>
      </c>
      <c r="BQ97" s="186">
        <f t="shared" si="313"/>
        <v>0</v>
      </c>
      <c r="BR97" s="187">
        <f t="shared" si="313"/>
        <v>-2.9372599999999984</v>
      </c>
      <c r="BS97" s="185">
        <f t="shared" si="313"/>
        <v>0</v>
      </c>
      <c r="BT97" s="185">
        <f t="shared" si="313"/>
        <v>0</v>
      </c>
      <c r="BU97" s="186">
        <f t="shared" si="313"/>
        <v>0</v>
      </c>
      <c r="BV97" s="187">
        <f t="shared" si="313"/>
        <v>0</v>
      </c>
      <c r="BW97" s="184">
        <f t="shared" ca="1" si="313"/>
        <v>-3.6446052890384593</v>
      </c>
      <c r="BX97" s="185">
        <f t="shared" si="313"/>
        <v>0</v>
      </c>
      <c r="BY97" s="185">
        <f t="shared" si="313"/>
        <v>0</v>
      </c>
      <c r="BZ97" s="186">
        <f t="shared" si="313"/>
        <v>0</v>
      </c>
      <c r="CA97" s="187">
        <f t="shared" si="313"/>
        <v>0</v>
      </c>
      <c r="CB97" s="185">
        <f t="shared" si="313"/>
        <v>0</v>
      </c>
      <c r="CC97" s="185">
        <f t="shared" si="313"/>
        <v>0</v>
      </c>
      <c r="CD97" s="186">
        <f t="shared" si="313"/>
        <v>0</v>
      </c>
      <c r="CE97" s="187">
        <f t="shared" si="313"/>
        <v>0</v>
      </c>
      <c r="CF97" s="185">
        <f t="shared" si="313"/>
        <v>0</v>
      </c>
      <c r="CG97" s="185">
        <f t="shared" si="313"/>
        <v>0</v>
      </c>
      <c r="CH97" s="186">
        <f t="shared" si="313"/>
        <v>0</v>
      </c>
      <c r="CI97" s="187">
        <f t="shared" si="313"/>
        <v>0</v>
      </c>
      <c r="CJ97" s="185">
        <f t="shared" si="313"/>
        <v>0</v>
      </c>
      <c r="CK97" s="185">
        <f t="shared" si="313"/>
        <v>0</v>
      </c>
      <c r="CL97" s="186">
        <f t="shared" si="313"/>
        <v>0</v>
      </c>
      <c r="CM97" s="187">
        <f t="shared" si="313"/>
        <v>0</v>
      </c>
      <c r="CN97" s="184">
        <f t="shared" si="313"/>
        <v>0</v>
      </c>
      <c r="CO97" s="185">
        <f t="shared" si="313"/>
        <v>0</v>
      </c>
      <c r="CP97" s="185">
        <f t="shared" si="313"/>
        <v>0</v>
      </c>
      <c r="CQ97" s="186">
        <f t="shared" si="313"/>
        <v>0</v>
      </c>
      <c r="CR97" s="187">
        <f t="shared" si="313"/>
        <v>0</v>
      </c>
      <c r="CS97" s="185">
        <f t="shared" si="313"/>
        <v>0</v>
      </c>
      <c r="CT97" s="185">
        <f t="shared" si="313"/>
        <v>0</v>
      </c>
      <c r="CU97" s="186">
        <f t="shared" si="313"/>
        <v>0</v>
      </c>
      <c r="CV97" s="187">
        <f t="shared" si="313"/>
        <v>0</v>
      </c>
      <c r="CW97" s="185">
        <f t="shared" si="313"/>
        <v>0</v>
      </c>
      <c r="CX97" s="185">
        <f t="shared" si="313"/>
        <v>0</v>
      </c>
      <c r="CY97" s="186">
        <f t="shared" si="313"/>
        <v>0</v>
      </c>
      <c r="CZ97" s="187">
        <f t="shared" si="313"/>
        <v>0</v>
      </c>
      <c r="DA97" s="185">
        <f t="shared" si="313"/>
        <v>0</v>
      </c>
      <c r="DB97" s="185">
        <f t="shared" si="313"/>
        <v>0</v>
      </c>
      <c r="DC97" s="186">
        <f t="shared" si="313"/>
        <v>0</v>
      </c>
      <c r="DD97" s="187">
        <f t="shared" si="313"/>
        <v>0</v>
      </c>
      <c r="DE97" s="184">
        <f t="shared" si="313"/>
        <v>0</v>
      </c>
      <c r="DF97" s="190">
        <f t="shared" ca="1" si="313"/>
        <v>-10.762360644076921</v>
      </c>
      <c r="DG97" s="79">
        <f ca="1">DF97-DD97-CZ97-CV97-CR97-CM97-CI97-CE97-CA97-BV97-BR97-BN97-BJ97-BE97-BA97-AW97-AS97-AN97-AJ97-AF97-AB97-W97-S97-O97-K97-G97-F97-E97-D97-C97</f>
        <v>1.0658141036401503E-14</v>
      </c>
    </row>
    <row r="98" spans="1:111">
      <c r="A98" s="587"/>
      <c r="B98" s="105" t="s">
        <v>108</v>
      </c>
      <c r="C98" s="118">
        <f t="shared" ref="C98:BN98" si="314">ROUND(((C27-C81)*100),0)</f>
        <v>0</v>
      </c>
      <c r="D98" s="118">
        <f t="shared" si="314"/>
        <v>0</v>
      </c>
      <c r="E98" s="118">
        <f t="shared" si="314"/>
        <v>0</v>
      </c>
      <c r="F98" s="118">
        <f t="shared" si="314"/>
        <v>0</v>
      </c>
      <c r="G98" s="118">
        <f t="shared" si="314"/>
        <v>0</v>
      </c>
      <c r="H98" s="119">
        <f t="shared" si="314"/>
        <v>0</v>
      </c>
      <c r="I98" s="119">
        <f t="shared" si="314"/>
        <v>0</v>
      </c>
      <c r="J98" s="120">
        <f t="shared" si="314"/>
        <v>0</v>
      </c>
      <c r="K98" s="121">
        <f t="shared" si="314"/>
        <v>0</v>
      </c>
      <c r="L98" s="119">
        <f t="shared" si="314"/>
        <v>0</v>
      </c>
      <c r="M98" s="119">
        <f t="shared" si="314"/>
        <v>0</v>
      </c>
      <c r="N98" s="120">
        <f t="shared" si="314"/>
        <v>0</v>
      </c>
      <c r="O98" s="121">
        <f t="shared" si="314"/>
        <v>0</v>
      </c>
      <c r="P98" s="119">
        <f t="shared" si="314"/>
        <v>0</v>
      </c>
      <c r="Q98" s="119">
        <f t="shared" si="314"/>
        <v>0</v>
      </c>
      <c r="R98" s="120">
        <f t="shared" si="314"/>
        <v>0</v>
      </c>
      <c r="S98" s="121">
        <f t="shared" si="314"/>
        <v>0</v>
      </c>
      <c r="T98" s="119">
        <f t="shared" si="314"/>
        <v>0</v>
      </c>
      <c r="U98" s="119">
        <f t="shared" si="314"/>
        <v>0</v>
      </c>
      <c r="V98" s="120">
        <f t="shared" si="314"/>
        <v>0</v>
      </c>
      <c r="W98" s="121">
        <f t="shared" si="314"/>
        <v>0</v>
      </c>
      <c r="X98" s="118">
        <f t="shared" si="314"/>
        <v>0</v>
      </c>
      <c r="Y98" s="119">
        <f t="shared" si="314"/>
        <v>0</v>
      </c>
      <c r="Z98" s="119">
        <f t="shared" si="314"/>
        <v>0</v>
      </c>
      <c r="AA98" s="120">
        <f t="shared" si="314"/>
        <v>0</v>
      </c>
      <c r="AB98" s="121">
        <f t="shared" si="314"/>
        <v>0</v>
      </c>
      <c r="AC98" s="119">
        <f t="shared" si="314"/>
        <v>0</v>
      </c>
      <c r="AD98" s="119">
        <f t="shared" si="314"/>
        <v>0</v>
      </c>
      <c r="AE98" s="120">
        <f t="shared" si="314"/>
        <v>0</v>
      </c>
      <c r="AF98" s="121">
        <f t="shared" si="314"/>
        <v>0</v>
      </c>
      <c r="AG98" s="119">
        <f t="shared" si="314"/>
        <v>0</v>
      </c>
      <c r="AH98" s="119">
        <f t="shared" si="314"/>
        <v>0</v>
      </c>
      <c r="AI98" s="120">
        <f t="shared" si="314"/>
        <v>0</v>
      </c>
      <c r="AJ98" s="121">
        <f t="shared" si="314"/>
        <v>0</v>
      </c>
      <c r="AK98" s="119">
        <f t="shared" si="314"/>
        <v>0</v>
      </c>
      <c r="AL98" s="119">
        <f t="shared" si="314"/>
        <v>0</v>
      </c>
      <c r="AM98" s="120">
        <f t="shared" si="314"/>
        <v>0</v>
      </c>
      <c r="AN98" s="121">
        <f t="shared" si="314"/>
        <v>0</v>
      </c>
      <c r="AO98" s="118">
        <f t="shared" si="314"/>
        <v>0</v>
      </c>
      <c r="AP98" s="119">
        <f t="shared" si="314"/>
        <v>0</v>
      </c>
      <c r="AQ98" s="119">
        <f t="shared" si="314"/>
        <v>0</v>
      </c>
      <c r="AR98" s="120">
        <f t="shared" si="314"/>
        <v>0</v>
      </c>
      <c r="AS98" s="121">
        <f t="shared" si="314"/>
        <v>0</v>
      </c>
      <c r="AT98" s="119">
        <f t="shared" si="314"/>
        <v>0</v>
      </c>
      <c r="AU98" s="119">
        <f t="shared" si="314"/>
        <v>0</v>
      </c>
      <c r="AV98" s="120">
        <f t="shared" si="314"/>
        <v>0</v>
      </c>
      <c r="AW98" s="121">
        <f t="shared" si="314"/>
        <v>0</v>
      </c>
      <c r="AX98" s="119">
        <f t="shared" si="314"/>
        <v>0</v>
      </c>
      <c r="AY98" s="119">
        <f t="shared" si="314"/>
        <v>0</v>
      </c>
      <c r="AZ98" s="120">
        <f t="shared" si="314"/>
        <v>0</v>
      </c>
      <c r="BA98" s="121">
        <f t="shared" si="314"/>
        <v>0</v>
      </c>
      <c r="BB98" s="119">
        <f t="shared" si="314"/>
        <v>0</v>
      </c>
      <c r="BC98" s="119">
        <f t="shared" ca="1" si="314"/>
        <v>-5</v>
      </c>
      <c r="BD98" s="120">
        <f t="shared" ca="1" si="314"/>
        <v>-85</v>
      </c>
      <c r="BE98" s="121">
        <f t="shared" ca="1" si="314"/>
        <v>-12</v>
      </c>
      <c r="BF98" s="118">
        <f t="shared" ca="1" si="314"/>
        <v>-12</v>
      </c>
      <c r="BG98" s="119">
        <f t="shared" ca="1" si="314"/>
        <v>-7</v>
      </c>
      <c r="BH98" s="119">
        <f t="shared" ca="1" si="314"/>
        <v>10</v>
      </c>
      <c r="BI98" s="120">
        <f t="shared" ca="1" si="314"/>
        <v>10</v>
      </c>
      <c r="BJ98" s="121">
        <f t="shared" ca="1" si="314"/>
        <v>4</v>
      </c>
      <c r="BK98" s="119">
        <f t="shared" ca="1" si="314"/>
        <v>10</v>
      </c>
      <c r="BL98" s="119">
        <f t="shared" si="314"/>
        <v>-22</v>
      </c>
      <c r="BM98" s="120">
        <f t="shared" si="314"/>
        <v>-21</v>
      </c>
      <c r="BN98" s="121">
        <f t="shared" ca="1" si="314"/>
        <v>9</v>
      </c>
      <c r="BO98" s="119">
        <f t="shared" ref="BO98:DF98" si="315">ROUND(((BO27-BO81)*100),0)</f>
        <v>-21</v>
      </c>
      <c r="BP98" s="119">
        <f t="shared" si="315"/>
        <v>0</v>
      </c>
      <c r="BQ98" s="120">
        <f t="shared" si="315"/>
        <v>0</v>
      </c>
      <c r="BR98" s="121">
        <f t="shared" si="315"/>
        <v>-21</v>
      </c>
      <c r="BS98" s="119">
        <f t="shared" si="315"/>
        <v>0</v>
      </c>
      <c r="BT98" s="119">
        <f t="shared" si="315"/>
        <v>0</v>
      </c>
      <c r="BU98" s="120">
        <f t="shared" si="315"/>
        <v>0</v>
      </c>
      <c r="BV98" s="121">
        <f t="shared" si="315"/>
        <v>0</v>
      </c>
      <c r="BW98" s="118">
        <f t="shared" ca="1" si="315"/>
        <v>5</v>
      </c>
      <c r="BX98" s="119">
        <f t="shared" si="315"/>
        <v>0</v>
      </c>
      <c r="BY98" s="119">
        <f t="shared" si="315"/>
        <v>0</v>
      </c>
      <c r="BZ98" s="120">
        <f t="shared" si="315"/>
        <v>0</v>
      </c>
      <c r="CA98" s="121">
        <f t="shared" si="315"/>
        <v>0</v>
      </c>
      <c r="CB98" s="119">
        <f t="shared" si="315"/>
        <v>0</v>
      </c>
      <c r="CC98" s="119">
        <f t="shared" si="315"/>
        <v>0</v>
      </c>
      <c r="CD98" s="120">
        <f t="shared" si="315"/>
        <v>0</v>
      </c>
      <c r="CE98" s="121">
        <f t="shared" si="315"/>
        <v>0</v>
      </c>
      <c r="CF98" s="119">
        <f t="shared" si="315"/>
        <v>0</v>
      </c>
      <c r="CG98" s="119">
        <f t="shared" si="315"/>
        <v>0</v>
      </c>
      <c r="CH98" s="120">
        <f t="shared" si="315"/>
        <v>0</v>
      </c>
      <c r="CI98" s="121">
        <f t="shared" si="315"/>
        <v>0</v>
      </c>
      <c r="CJ98" s="119">
        <f t="shared" si="315"/>
        <v>0</v>
      </c>
      <c r="CK98" s="119">
        <f t="shared" si="315"/>
        <v>0</v>
      </c>
      <c r="CL98" s="120">
        <f t="shared" si="315"/>
        <v>0</v>
      </c>
      <c r="CM98" s="121">
        <f t="shared" si="315"/>
        <v>0</v>
      </c>
      <c r="CN98" s="118">
        <f t="shared" si="315"/>
        <v>0</v>
      </c>
      <c r="CO98" s="119">
        <f t="shared" si="315"/>
        <v>0</v>
      </c>
      <c r="CP98" s="119">
        <f t="shared" si="315"/>
        <v>0</v>
      </c>
      <c r="CQ98" s="120">
        <f t="shared" si="315"/>
        <v>0</v>
      </c>
      <c r="CR98" s="121">
        <f t="shared" si="315"/>
        <v>0</v>
      </c>
      <c r="CS98" s="119">
        <f t="shared" si="315"/>
        <v>0</v>
      </c>
      <c r="CT98" s="119">
        <f t="shared" si="315"/>
        <v>0</v>
      </c>
      <c r="CU98" s="120">
        <f t="shared" si="315"/>
        <v>0</v>
      </c>
      <c r="CV98" s="121">
        <f t="shared" si="315"/>
        <v>0</v>
      </c>
      <c r="CW98" s="119">
        <f t="shared" si="315"/>
        <v>0</v>
      </c>
      <c r="CX98" s="119">
        <f t="shared" si="315"/>
        <v>0</v>
      </c>
      <c r="CY98" s="120">
        <f t="shared" si="315"/>
        <v>0</v>
      </c>
      <c r="CZ98" s="121">
        <f t="shared" si="315"/>
        <v>0</v>
      </c>
      <c r="DA98" s="119">
        <f t="shared" si="315"/>
        <v>0</v>
      </c>
      <c r="DB98" s="119">
        <f t="shared" si="315"/>
        <v>0</v>
      </c>
      <c r="DC98" s="120">
        <f t="shared" si="315"/>
        <v>0</v>
      </c>
      <c r="DD98" s="121">
        <f t="shared" si="315"/>
        <v>0</v>
      </c>
      <c r="DE98" s="118">
        <f t="shared" si="315"/>
        <v>0</v>
      </c>
      <c r="DF98" s="122">
        <f t="shared" ca="1" si="315"/>
        <v>0</v>
      </c>
    </row>
    <row r="99" spans="1:111" s="117" customFormat="1" hidden="1" outlineLevel="1">
      <c r="A99" s="587"/>
      <c r="B99" s="111" t="s">
        <v>111</v>
      </c>
      <c r="C99" s="112">
        <f t="shared" ref="C99:BN99" si="316">IF((C65=0),0,(C82/C65))</f>
        <v>0</v>
      </c>
      <c r="D99" s="112">
        <f t="shared" si="316"/>
        <v>0</v>
      </c>
      <c r="E99" s="112">
        <f t="shared" si="316"/>
        <v>0</v>
      </c>
      <c r="F99" s="112">
        <f t="shared" si="316"/>
        <v>0</v>
      </c>
      <c r="G99" s="112">
        <f t="shared" si="316"/>
        <v>0</v>
      </c>
      <c r="H99" s="113">
        <f t="shared" si="316"/>
        <v>0</v>
      </c>
      <c r="I99" s="113">
        <f t="shared" si="316"/>
        <v>0</v>
      </c>
      <c r="J99" s="114">
        <f t="shared" si="316"/>
        <v>0</v>
      </c>
      <c r="K99" s="115">
        <f t="shared" si="316"/>
        <v>0</v>
      </c>
      <c r="L99" s="113">
        <f t="shared" si="316"/>
        <v>0</v>
      </c>
      <c r="M99" s="113">
        <f t="shared" si="316"/>
        <v>0</v>
      </c>
      <c r="N99" s="114">
        <f t="shared" si="316"/>
        <v>0</v>
      </c>
      <c r="O99" s="115">
        <f t="shared" si="316"/>
        <v>0</v>
      </c>
      <c r="P99" s="113">
        <f t="shared" si="316"/>
        <v>0</v>
      </c>
      <c r="Q99" s="113">
        <f t="shared" si="316"/>
        <v>0</v>
      </c>
      <c r="R99" s="114">
        <f t="shared" si="316"/>
        <v>0</v>
      </c>
      <c r="S99" s="115">
        <f t="shared" si="316"/>
        <v>0</v>
      </c>
      <c r="T99" s="113">
        <f t="shared" si="316"/>
        <v>0</v>
      </c>
      <c r="U99" s="113">
        <f t="shared" si="316"/>
        <v>0</v>
      </c>
      <c r="V99" s="114">
        <f t="shared" si="316"/>
        <v>0</v>
      </c>
      <c r="W99" s="115">
        <f t="shared" si="316"/>
        <v>0</v>
      </c>
      <c r="X99" s="112">
        <f t="shared" si="316"/>
        <v>0</v>
      </c>
      <c r="Y99" s="113">
        <f t="shared" si="316"/>
        <v>0</v>
      </c>
      <c r="Z99" s="113">
        <f t="shared" si="316"/>
        <v>0</v>
      </c>
      <c r="AA99" s="114">
        <f t="shared" si="316"/>
        <v>0</v>
      </c>
      <c r="AB99" s="115">
        <f t="shared" si="316"/>
        <v>0</v>
      </c>
      <c r="AC99" s="113">
        <f t="shared" si="316"/>
        <v>0</v>
      </c>
      <c r="AD99" s="113">
        <f t="shared" si="316"/>
        <v>0</v>
      </c>
      <c r="AE99" s="114">
        <f t="shared" si="316"/>
        <v>0</v>
      </c>
      <c r="AF99" s="115">
        <f t="shared" si="316"/>
        <v>0</v>
      </c>
      <c r="AG99" s="113">
        <f t="shared" si="316"/>
        <v>0</v>
      </c>
      <c r="AH99" s="113">
        <f t="shared" si="316"/>
        <v>0</v>
      </c>
      <c r="AI99" s="114">
        <f t="shared" si="316"/>
        <v>0</v>
      </c>
      <c r="AJ99" s="115">
        <f t="shared" si="316"/>
        <v>0</v>
      </c>
      <c r="AK99" s="113">
        <f t="shared" si="316"/>
        <v>0</v>
      </c>
      <c r="AL99" s="113">
        <f t="shared" si="316"/>
        <v>0</v>
      </c>
      <c r="AM99" s="114">
        <f t="shared" si="316"/>
        <v>0</v>
      </c>
      <c r="AN99" s="115">
        <f t="shared" si="316"/>
        <v>0</v>
      </c>
      <c r="AO99" s="112">
        <f t="shared" si="316"/>
        <v>0</v>
      </c>
      <c r="AP99" s="113">
        <f t="shared" si="316"/>
        <v>0</v>
      </c>
      <c r="AQ99" s="113">
        <f t="shared" si="316"/>
        <v>0</v>
      </c>
      <c r="AR99" s="114">
        <f t="shared" si="316"/>
        <v>0</v>
      </c>
      <c r="AS99" s="115">
        <f t="shared" si="316"/>
        <v>0</v>
      </c>
      <c r="AT99" s="113">
        <f t="shared" si="316"/>
        <v>0</v>
      </c>
      <c r="AU99" s="113">
        <f t="shared" si="316"/>
        <v>0</v>
      </c>
      <c r="AV99" s="114">
        <f t="shared" si="316"/>
        <v>0</v>
      </c>
      <c r="AW99" s="115">
        <f t="shared" si="316"/>
        <v>0</v>
      </c>
      <c r="AX99" s="113">
        <f t="shared" si="316"/>
        <v>0</v>
      </c>
      <c r="AY99" s="113">
        <f t="shared" si="316"/>
        <v>0</v>
      </c>
      <c r="AZ99" s="114">
        <f t="shared" si="316"/>
        <v>0</v>
      </c>
      <c r="BA99" s="115">
        <f t="shared" si="316"/>
        <v>0</v>
      </c>
      <c r="BB99" s="113">
        <f t="shared" si="316"/>
        <v>0</v>
      </c>
      <c r="BC99" s="113">
        <f t="shared" si="316"/>
        <v>-0.10323473699548313</v>
      </c>
      <c r="BD99" s="114">
        <f t="shared" si="316"/>
        <v>-0.10323473699548313</v>
      </c>
      <c r="BE99" s="115">
        <f t="shared" si="316"/>
        <v>-0.10323473699548313</v>
      </c>
      <c r="BF99" s="112">
        <f t="shared" si="316"/>
        <v>-0.10323473699548313</v>
      </c>
      <c r="BG99" s="113">
        <f t="shared" si="316"/>
        <v>-0.10323473699548313</v>
      </c>
      <c r="BH99" s="113">
        <f t="shared" si="316"/>
        <v>0.13009548292324641</v>
      </c>
      <c r="BI99" s="114">
        <f t="shared" si="316"/>
        <v>0.13009548292324641</v>
      </c>
      <c r="BJ99" s="115">
        <f t="shared" si="316"/>
        <v>3.9904252323289056E-2</v>
      </c>
      <c r="BK99" s="113">
        <f t="shared" si="316"/>
        <v>0.13009548292324641</v>
      </c>
      <c r="BL99" s="113">
        <f t="shared" si="316"/>
        <v>-1</v>
      </c>
      <c r="BM99" s="114">
        <f t="shared" si="316"/>
        <v>-1</v>
      </c>
      <c r="BN99" s="115">
        <f t="shared" si="316"/>
        <v>-0.5484546429677194</v>
      </c>
      <c r="BO99" s="113">
        <f t="shared" ref="BO99:DF99" si="317">IF((BO65=0),0,(BO82/BO65))</f>
        <v>-1</v>
      </c>
      <c r="BP99" s="113">
        <f t="shared" si="317"/>
        <v>0</v>
      </c>
      <c r="BQ99" s="114">
        <f t="shared" si="317"/>
        <v>0</v>
      </c>
      <c r="BR99" s="115">
        <f t="shared" si="317"/>
        <v>-1</v>
      </c>
      <c r="BS99" s="113">
        <f t="shared" si="317"/>
        <v>0</v>
      </c>
      <c r="BT99" s="113">
        <f t="shared" si="317"/>
        <v>0</v>
      </c>
      <c r="BU99" s="114">
        <f t="shared" si="317"/>
        <v>0</v>
      </c>
      <c r="BV99" s="115">
        <f t="shared" si="317"/>
        <v>0</v>
      </c>
      <c r="BW99" s="112">
        <f t="shared" si="317"/>
        <v>-0.29348072526565505</v>
      </c>
      <c r="BX99" s="113">
        <f t="shared" si="317"/>
        <v>0</v>
      </c>
      <c r="BY99" s="113">
        <f t="shared" si="317"/>
        <v>0</v>
      </c>
      <c r="BZ99" s="114">
        <f t="shared" si="317"/>
        <v>0</v>
      </c>
      <c r="CA99" s="115">
        <f t="shared" si="317"/>
        <v>0</v>
      </c>
      <c r="CB99" s="113">
        <f t="shared" si="317"/>
        <v>0</v>
      </c>
      <c r="CC99" s="113">
        <f t="shared" si="317"/>
        <v>0</v>
      </c>
      <c r="CD99" s="114">
        <f t="shared" si="317"/>
        <v>0</v>
      </c>
      <c r="CE99" s="115">
        <f t="shared" si="317"/>
        <v>0</v>
      </c>
      <c r="CF99" s="113">
        <f t="shared" si="317"/>
        <v>0</v>
      </c>
      <c r="CG99" s="113">
        <f t="shared" si="317"/>
        <v>0</v>
      </c>
      <c r="CH99" s="114">
        <f t="shared" si="317"/>
        <v>0</v>
      </c>
      <c r="CI99" s="115">
        <f t="shared" si="317"/>
        <v>0</v>
      </c>
      <c r="CJ99" s="113">
        <f t="shared" si="317"/>
        <v>0</v>
      </c>
      <c r="CK99" s="113">
        <f t="shared" si="317"/>
        <v>0</v>
      </c>
      <c r="CL99" s="114">
        <f t="shared" si="317"/>
        <v>0</v>
      </c>
      <c r="CM99" s="115">
        <f t="shared" si="317"/>
        <v>0</v>
      </c>
      <c r="CN99" s="112">
        <f t="shared" si="317"/>
        <v>0</v>
      </c>
      <c r="CO99" s="113">
        <f t="shared" si="317"/>
        <v>0</v>
      </c>
      <c r="CP99" s="113">
        <f t="shared" si="317"/>
        <v>0</v>
      </c>
      <c r="CQ99" s="114">
        <f t="shared" si="317"/>
        <v>0</v>
      </c>
      <c r="CR99" s="115">
        <f t="shared" si="317"/>
        <v>0</v>
      </c>
      <c r="CS99" s="113">
        <f t="shared" si="317"/>
        <v>0</v>
      </c>
      <c r="CT99" s="113">
        <f t="shared" si="317"/>
        <v>0</v>
      </c>
      <c r="CU99" s="114">
        <f t="shared" si="317"/>
        <v>0</v>
      </c>
      <c r="CV99" s="115">
        <f t="shared" si="317"/>
        <v>0</v>
      </c>
      <c r="CW99" s="113">
        <f t="shared" si="317"/>
        <v>0</v>
      </c>
      <c r="CX99" s="113">
        <f t="shared" si="317"/>
        <v>0</v>
      </c>
      <c r="CY99" s="114">
        <f t="shared" si="317"/>
        <v>0</v>
      </c>
      <c r="CZ99" s="115">
        <f t="shared" si="317"/>
        <v>0</v>
      </c>
      <c r="DA99" s="113">
        <f t="shared" si="317"/>
        <v>0</v>
      </c>
      <c r="DB99" s="113">
        <f t="shared" si="317"/>
        <v>0</v>
      </c>
      <c r="DC99" s="114">
        <f t="shared" si="317"/>
        <v>0</v>
      </c>
      <c r="DD99" s="115">
        <f t="shared" si="317"/>
        <v>0</v>
      </c>
      <c r="DE99" s="112">
        <f t="shared" si="317"/>
        <v>0</v>
      </c>
      <c r="DF99" s="123">
        <f t="shared" si="317"/>
        <v>-0.23971681319726595</v>
      </c>
    </row>
    <row r="100" spans="1:111" s="117" customFormat="1" hidden="1" outlineLevel="1">
      <c r="A100" s="587"/>
      <c r="B100" s="111" t="s">
        <v>112</v>
      </c>
      <c r="C100" s="112">
        <f t="shared" ref="C100:BN100" si="318">IF((C78=0),0,(C95/C78))</f>
        <v>0</v>
      </c>
      <c r="D100" s="112">
        <f t="shared" si="318"/>
        <v>0</v>
      </c>
      <c r="E100" s="112">
        <f t="shared" si="318"/>
        <v>0</v>
      </c>
      <c r="F100" s="112">
        <f t="shared" si="318"/>
        <v>0</v>
      </c>
      <c r="G100" s="112">
        <f t="shared" si="318"/>
        <v>0</v>
      </c>
      <c r="H100" s="113">
        <f t="shared" si="318"/>
        <v>0</v>
      </c>
      <c r="I100" s="113">
        <f t="shared" si="318"/>
        <v>0</v>
      </c>
      <c r="J100" s="114">
        <f t="shared" si="318"/>
        <v>0</v>
      </c>
      <c r="K100" s="115">
        <f t="shared" si="318"/>
        <v>0</v>
      </c>
      <c r="L100" s="113">
        <f t="shared" si="318"/>
        <v>0</v>
      </c>
      <c r="M100" s="113">
        <f t="shared" si="318"/>
        <v>0</v>
      </c>
      <c r="N100" s="114">
        <f t="shared" si="318"/>
        <v>0</v>
      </c>
      <c r="O100" s="115">
        <f t="shared" si="318"/>
        <v>0</v>
      </c>
      <c r="P100" s="113">
        <f t="shared" si="318"/>
        <v>0</v>
      </c>
      <c r="Q100" s="113">
        <f t="shared" si="318"/>
        <v>0</v>
      </c>
      <c r="R100" s="114">
        <f t="shared" si="318"/>
        <v>0</v>
      </c>
      <c r="S100" s="115">
        <f t="shared" si="318"/>
        <v>0</v>
      </c>
      <c r="T100" s="113">
        <f t="shared" si="318"/>
        <v>0</v>
      </c>
      <c r="U100" s="113">
        <f t="shared" si="318"/>
        <v>0</v>
      </c>
      <c r="V100" s="114">
        <f t="shared" si="318"/>
        <v>0</v>
      </c>
      <c r="W100" s="115">
        <f t="shared" si="318"/>
        <v>0</v>
      </c>
      <c r="X100" s="112">
        <f t="shared" si="318"/>
        <v>0</v>
      </c>
      <c r="Y100" s="113">
        <f t="shared" si="318"/>
        <v>0</v>
      </c>
      <c r="Z100" s="113">
        <f t="shared" si="318"/>
        <v>0</v>
      </c>
      <c r="AA100" s="114">
        <f t="shared" si="318"/>
        <v>0</v>
      </c>
      <c r="AB100" s="115">
        <f t="shared" si="318"/>
        <v>0</v>
      </c>
      <c r="AC100" s="113">
        <f t="shared" si="318"/>
        <v>0</v>
      </c>
      <c r="AD100" s="113">
        <f t="shared" si="318"/>
        <v>0</v>
      </c>
      <c r="AE100" s="114">
        <f t="shared" si="318"/>
        <v>0</v>
      </c>
      <c r="AF100" s="115">
        <f t="shared" si="318"/>
        <v>0</v>
      </c>
      <c r="AG100" s="113">
        <f t="shared" si="318"/>
        <v>0</v>
      </c>
      <c r="AH100" s="113">
        <f t="shared" si="318"/>
        <v>0</v>
      </c>
      <c r="AI100" s="114">
        <f t="shared" si="318"/>
        <v>0</v>
      </c>
      <c r="AJ100" s="115">
        <f t="shared" si="318"/>
        <v>0</v>
      </c>
      <c r="AK100" s="113">
        <f t="shared" si="318"/>
        <v>0</v>
      </c>
      <c r="AL100" s="113">
        <f t="shared" si="318"/>
        <v>0</v>
      </c>
      <c r="AM100" s="114">
        <f t="shared" si="318"/>
        <v>0</v>
      </c>
      <c r="AN100" s="115">
        <f t="shared" si="318"/>
        <v>0</v>
      </c>
      <c r="AO100" s="112">
        <f t="shared" si="318"/>
        <v>0</v>
      </c>
      <c r="AP100" s="113">
        <f t="shared" si="318"/>
        <v>0</v>
      </c>
      <c r="AQ100" s="113">
        <f t="shared" si="318"/>
        <v>0</v>
      </c>
      <c r="AR100" s="114">
        <f t="shared" si="318"/>
        <v>0</v>
      </c>
      <c r="AS100" s="115">
        <f t="shared" si="318"/>
        <v>0</v>
      </c>
      <c r="AT100" s="113">
        <f t="shared" si="318"/>
        <v>0</v>
      </c>
      <c r="AU100" s="113">
        <f t="shared" si="318"/>
        <v>0</v>
      </c>
      <c r="AV100" s="114">
        <f t="shared" si="318"/>
        <v>0</v>
      </c>
      <c r="AW100" s="115">
        <f t="shared" si="318"/>
        <v>0</v>
      </c>
      <c r="AX100" s="113">
        <f t="shared" si="318"/>
        <v>0</v>
      </c>
      <c r="AY100" s="113">
        <f t="shared" si="318"/>
        <v>0</v>
      </c>
      <c r="AZ100" s="114">
        <f t="shared" si="318"/>
        <v>0</v>
      </c>
      <c r="BA100" s="115">
        <f t="shared" si="318"/>
        <v>0</v>
      </c>
      <c r="BB100" s="113">
        <f t="shared" si="318"/>
        <v>0</v>
      </c>
      <c r="BC100" s="113">
        <f t="shared" ca="1" si="318"/>
        <v>-4.3698688726743568E-2</v>
      </c>
      <c r="BD100" s="114">
        <f t="shared" ca="1" si="318"/>
        <v>-16.776403333042779</v>
      </c>
      <c r="BE100" s="115">
        <f t="shared" ca="1" si="318"/>
        <v>3.404330746008772E-2</v>
      </c>
      <c r="BF100" s="112">
        <f t="shared" ca="1" si="318"/>
        <v>3.404330746008772E-2</v>
      </c>
      <c r="BG100" s="113">
        <f t="shared" ca="1" si="318"/>
        <v>-1.677640333304278E-2</v>
      </c>
      <c r="BH100" s="113">
        <f t="shared" ca="1" si="318"/>
        <v>-1.115969102287008E-2</v>
      </c>
      <c r="BI100" s="114">
        <f t="shared" ca="1" si="318"/>
        <v>-1.9224259666396917E-2</v>
      </c>
      <c r="BJ100" s="115">
        <f t="shared" ca="1" si="318"/>
        <v>-1.5802874056321511E-2</v>
      </c>
      <c r="BK100" s="113">
        <f t="shared" ca="1" si="318"/>
        <v>-1.9224259666396917E-2</v>
      </c>
      <c r="BL100" s="113">
        <f t="shared" ca="1" si="318"/>
        <v>-0.96600735707152374</v>
      </c>
      <c r="BM100" s="114">
        <f t="shared" si="318"/>
        <v>-1</v>
      </c>
      <c r="BN100" s="115">
        <f t="shared" ca="1" si="318"/>
        <v>-0.59788548424554067</v>
      </c>
      <c r="BO100" s="113">
        <f t="shared" ref="BO100:DF100" si="319">IF((BO78=0),0,(BO95/BO78))</f>
        <v>-1</v>
      </c>
      <c r="BP100" s="113">
        <f t="shared" si="319"/>
        <v>0</v>
      </c>
      <c r="BQ100" s="114">
        <f t="shared" si="319"/>
        <v>0</v>
      </c>
      <c r="BR100" s="115">
        <f t="shared" si="319"/>
        <v>-1</v>
      </c>
      <c r="BS100" s="113">
        <f t="shared" si="319"/>
        <v>0</v>
      </c>
      <c r="BT100" s="113">
        <f t="shared" si="319"/>
        <v>0</v>
      </c>
      <c r="BU100" s="114">
        <f t="shared" si="319"/>
        <v>0</v>
      </c>
      <c r="BV100" s="115">
        <f t="shared" si="319"/>
        <v>0</v>
      </c>
      <c r="BW100" s="112">
        <f t="shared" ca="1" si="319"/>
        <v>-0.34260532767506297</v>
      </c>
      <c r="BX100" s="113">
        <f t="shared" si="319"/>
        <v>0</v>
      </c>
      <c r="BY100" s="113">
        <f t="shared" si="319"/>
        <v>0</v>
      </c>
      <c r="BZ100" s="114">
        <f t="shared" si="319"/>
        <v>0</v>
      </c>
      <c r="CA100" s="115">
        <f t="shared" si="319"/>
        <v>0</v>
      </c>
      <c r="CB100" s="113">
        <f t="shared" si="319"/>
        <v>0</v>
      </c>
      <c r="CC100" s="113">
        <f t="shared" si="319"/>
        <v>0</v>
      </c>
      <c r="CD100" s="114">
        <f t="shared" si="319"/>
        <v>0</v>
      </c>
      <c r="CE100" s="115">
        <f t="shared" si="319"/>
        <v>0</v>
      </c>
      <c r="CF100" s="113">
        <f t="shared" si="319"/>
        <v>0</v>
      </c>
      <c r="CG100" s="113">
        <f t="shared" si="319"/>
        <v>0</v>
      </c>
      <c r="CH100" s="114">
        <f t="shared" si="319"/>
        <v>0</v>
      </c>
      <c r="CI100" s="115">
        <f t="shared" si="319"/>
        <v>0</v>
      </c>
      <c r="CJ100" s="113">
        <f t="shared" si="319"/>
        <v>0</v>
      </c>
      <c r="CK100" s="113">
        <f t="shared" si="319"/>
        <v>0</v>
      </c>
      <c r="CL100" s="114">
        <f t="shared" si="319"/>
        <v>0</v>
      </c>
      <c r="CM100" s="115">
        <f t="shared" si="319"/>
        <v>0</v>
      </c>
      <c r="CN100" s="112">
        <f t="shared" si="319"/>
        <v>0</v>
      </c>
      <c r="CO100" s="113">
        <f t="shared" si="319"/>
        <v>0</v>
      </c>
      <c r="CP100" s="113">
        <f t="shared" si="319"/>
        <v>0</v>
      </c>
      <c r="CQ100" s="114">
        <f t="shared" si="319"/>
        <v>0</v>
      </c>
      <c r="CR100" s="115">
        <f t="shared" si="319"/>
        <v>0</v>
      </c>
      <c r="CS100" s="113">
        <f t="shared" si="319"/>
        <v>0</v>
      </c>
      <c r="CT100" s="113">
        <f t="shared" si="319"/>
        <v>0</v>
      </c>
      <c r="CU100" s="114">
        <f t="shared" si="319"/>
        <v>0</v>
      </c>
      <c r="CV100" s="115">
        <f t="shared" si="319"/>
        <v>0</v>
      </c>
      <c r="CW100" s="113">
        <f t="shared" si="319"/>
        <v>0</v>
      </c>
      <c r="CX100" s="113">
        <f t="shared" si="319"/>
        <v>0</v>
      </c>
      <c r="CY100" s="114">
        <f t="shared" si="319"/>
        <v>0</v>
      </c>
      <c r="CZ100" s="115">
        <f t="shared" si="319"/>
        <v>0</v>
      </c>
      <c r="DA100" s="113">
        <f t="shared" si="319"/>
        <v>0</v>
      </c>
      <c r="DB100" s="113">
        <f t="shared" si="319"/>
        <v>0</v>
      </c>
      <c r="DC100" s="114">
        <f t="shared" si="319"/>
        <v>0</v>
      </c>
      <c r="DD100" s="115">
        <f t="shared" si="319"/>
        <v>0</v>
      </c>
      <c r="DE100" s="112">
        <f t="shared" si="319"/>
        <v>0</v>
      </c>
      <c r="DF100" s="123">
        <f t="shared" ca="1" si="319"/>
        <v>-0.23661962620001328</v>
      </c>
    </row>
    <row r="101" spans="1:111" s="117" customFormat="1" hidden="1" outlineLevel="1">
      <c r="A101" s="588"/>
      <c r="B101" s="124" t="s">
        <v>113</v>
      </c>
      <c r="C101" s="125">
        <f t="shared" ref="C101:BN101" si="320">IF((C80=0),0,(C97/C80))</f>
        <v>0</v>
      </c>
      <c r="D101" s="125">
        <f t="shared" si="320"/>
        <v>0</v>
      </c>
      <c r="E101" s="125">
        <f t="shared" si="320"/>
        <v>0</v>
      </c>
      <c r="F101" s="125">
        <f t="shared" si="320"/>
        <v>0</v>
      </c>
      <c r="G101" s="125">
        <f t="shared" si="320"/>
        <v>0</v>
      </c>
      <c r="H101" s="126">
        <f t="shared" si="320"/>
        <v>0</v>
      </c>
      <c r="I101" s="126">
        <f t="shared" si="320"/>
        <v>0</v>
      </c>
      <c r="J101" s="127">
        <f t="shared" si="320"/>
        <v>0</v>
      </c>
      <c r="K101" s="128">
        <f t="shared" si="320"/>
        <v>0</v>
      </c>
      <c r="L101" s="126">
        <f t="shared" si="320"/>
        <v>0</v>
      </c>
      <c r="M101" s="126">
        <f t="shared" si="320"/>
        <v>0</v>
      </c>
      <c r="N101" s="127">
        <f t="shared" si="320"/>
        <v>0</v>
      </c>
      <c r="O101" s="128">
        <f t="shared" si="320"/>
        <v>0</v>
      </c>
      <c r="P101" s="126">
        <f t="shared" si="320"/>
        <v>0</v>
      </c>
      <c r="Q101" s="126">
        <f t="shared" si="320"/>
        <v>0</v>
      </c>
      <c r="R101" s="127">
        <f t="shared" si="320"/>
        <v>0</v>
      </c>
      <c r="S101" s="128">
        <f t="shared" si="320"/>
        <v>0</v>
      </c>
      <c r="T101" s="126">
        <f t="shared" si="320"/>
        <v>0</v>
      </c>
      <c r="U101" s="126">
        <f t="shared" si="320"/>
        <v>0</v>
      </c>
      <c r="V101" s="127">
        <f t="shared" si="320"/>
        <v>0</v>
      </c>
      <c r="W101" s="128">
        <f t="shared" si="320"/>
        <v>0</v>
      </c>
      <c r="X101" s="125">
        <f t="shared" si="320"/>
        <v>0</v>
      </c>
      <c r="Y101" s="126">
        <f t="shared" si="320"/>
        <v>0</v>
      </c>
      <c r="Z101" s="126">
        <f t="shared" si="320"/>
        <v>0</v>
      </c>
      <c r="AA101" s="127">
        <f t="shared" si="320"/>
        <v>0</v>
      </c>
      <c r="AB101" s="128">
        <f t="shared" si="320"/>
        <v>0</v>
      </c>
      <c r="AC101" s="126">
        <f t="shared" si="320"/>
        <v>0</v>
      </c>
      <c r="AD101" s="126">
        <f t="shared" si="320"/>
        <v>0</v>
      </c>
      <c r="AE101" s="127">
        <f t="shared" si="320"/>
        <v>0</v>
      </c>
      <c r="AF101" s="128">
        <f t="shared" si="320"/>
        <v>0</v>
      </c>
      <c r="AG101" s="126">
        <f t="shared" si="320"/>
        <v>0</v>
      </c>
      <c r="AH101" s="126">
        <f t="shared" si="320"/>
        <v>0</v>
      </c>
      <c r="AI101" s="127">
        <f t="shared" si="320"/>
        <v>0</v>
      </c>
      <c r="AJ101" s="128">
        <f t="shared" si="320"/>
        <v>0</v>
      </c>
      <c r="AK101" s="126">
        <f t="shared" si="320"/>
        <v>0</v>
      </c>
      <c r="AL101" s="126">
        <f t="shared" si="320"/>
        <v>0</v>
      </c>
      <c r="AM101" s="127">
        <f t="shared" si="320"/>
        <v>0</v>
      </c>
      <c r="AN101" s="128">
        <f t="shared" si="320"/>
        <v>0</v>
      </c>
      <c r="AO101" s="125">
        <f t="shared" si="320"/>
        <v>0</v>
      </c>
      <c r="AP101" s="126">
        <f t="shared" si="320"/>
        <v>0</v>
      </c>
      <c r="AQ101" s="126">
        <f t="shared" si="320"/>
        <v>0</v>
      </c>
      <c r="AR101" s="127">
        <f t="shared" si="320"/>
        <v>0</v>
      </c>
      <c r="AS101" s="128">
        <f t="shared" si="320"/>
        <v>0</v>
      </c>
      <c r="AT101" s="126">
        <f t="shared" si="320"/>
        <v>0</v>
      </c>
      <c r="AU101" s="126">
        <f t="shared" si="320"/>
        <v>0</v>
      </c>
      <c r="AV101" s="127">
        <f t="shared" si="320"/>
        <v>0</v>
      </c>
      <c r="AW101" s="128">
        <f t="shared" si="320"/>
        <v>0</v>
      </c>
      <c r="AX101" s="126">
        <f t="shared" si="320"/>
        <v>0</v>
      </c>
      <c r="AY101" s="126">
        <f t="shared" si="320"/>
        <v>0</v>
      </c>
      <c r="AZ101" s="127">
        <f t="shared" si="320"/>
        <v>0</v>
      </c>
      <c r="BA101" s="128">
        <f t="shared" si="320"/>
        <v>0</v>
      </c>
      <c r="BB101" s="126">
        <f t="shared" si="320"/>
        <v>0</v>
      </c>
      <c r="BC101" s="126">
        <f t="shared" ca="1" si="320"/>
        <v>-0.30905559394860538</v>
      </c>
      <c r="BD101" s="127">
        <f t="shared" ca="1" si="320"/>
        <v>-9.0292357910811721E-2</v>
      </c>
      <c r="BE101" s="128">
        <f t="shared" ca="1" si="320"/>
        <v>-0.5778158617479302</v>
      </c>
      <c r="BF101" s="125">
        <f t="shared" ca="1" si="320"/>
        <v>-0.5778158617479302</v>
      </c>
      <c r="BG101" s="126">
        <f t="shared" ca="1" si="320"/>
        <v>-0.40212807712477733</v>
      </c>
      <c r="BH101" s="126">
        <f t="shared" ca="1" si="320"/>
        <v>0.62752560128310786</v>
      </c>
      <c r="BI101" s="127">
        <f t="shared" ca="1" si="320"/>
        <v>0.65592498109202757</v>
      </c>
      <c r="BJ101" s="128">
        <f t="shared" ca="1" si="320"/>
        <v>0.23467750891973099</v>
      </c>
      <c r="BK101" s="126">
        <f t="shared" ca="1" si="320"/>
        <v>0.65592498109202757</v>
      </c>
      <c r="BL101" s="126">
        <f t="shared" ca="1" si="320"/>
        <v>-1.1213634954460332</v>
      </c>
      <c r="BM101" s="127">
        <f t="shared" si="320"/>
        <v>-1</v>
      </c>
      <c r="BN101" s="128">
        <f t="shared" ca="1" si="320"/>
        <v>-0.37123389561522685</v>
      </c>
      <c r="BO101" s="126">
        <f t="shared" ref="BO101:DF101" si="321">IF((BO80=0),0,(BO97/BO80))</f>
        <v>-1</v>
      </c>
      <c r="BP101" s="126">
        <f t="shared" si="321"/>
        <v>0</v>
      </c>
      <c r="BQ101" s="127">
        <f t="shared" si="321"/>
        <v>0</v>
      </c>
      <c r="BR101" s="128">
        <f t="shared" si="321"/>
        <v>-1</v>
      </c>
      <c r="BS101" s="126">
        <f t="shared" si="321"/>
        <v>0</v>
      </c>
      <c r="BT101" s="126">
        <f t="shared" si="321"/>
        <v>0</v>
      </c>
      <c r="BU101" s="127">
        <f t="shared" si="321"/>
        <v>0</v>
      </c>
      <c r="BV101" s="128">
        <f t="shared" si="321"/>
        <v>0</v>
      </c>
      <c r="BW101" s="125">
        <f t="shared" ca="1" si="321"/>
        <v>-0.11901750739697867</v>
      </c>
      <c r="BX101" s="126">
        <f t="shared" si="321"/>
        <v>0</v>
      </c>
      <c r="BY101" s="126">
        <f t="shared" si="321"/>
        <v>0</v>
      </c>
      <c r="BZ101" s="127">
        <f t="shared" si="321"/>
        <v>0</v>
      </c>
      <c r="CA101" s="128">
        <f t="shared" si="321"/>
        <v>0</v>
      </c>
      <c r="CB101" s="126">
        <f t="shared" si="321"/>
        <v>0</v>
      </c>
      <c r="CC101" s="126">
        <f t="shared" si="321"/>
        <v>0</v>
      </c>
      <c r="CD101" s="127">
        <f t="shared" si="321"/>
        <v>0</v>
      </c>
      <c r="CE101" s="128">
        <f t="shared" si="321"/>
        <v>0</v>
      </c>
      <c r="CF101" s="126">
        <f t="shared" si="321"/>
        <v>0</v>
      </c>
      <c r="CG101" s="126">
        <f t="shared" si="321"/>
        <v>0</v>
      </c>
      <c r="CH101" s="127">
        <f t="shared" si="321"/>
        <v>0</v>
      </c>
      <c r="CI101" s="128">
        <f t="shared" si="321"/>
        <v>0</v>
      </c>
      <c r="CJ101" s="126">
        <f t="shared" si="321"/>
        <v>0</v>
      </c>
      <c r="CK101" s="126">
        <f t="shared" si="321"/>
        <v>0</v>
      </c>
      <c r="CL101" s="127">
        <f t="shared" si="321"/>
        <v>0</v>
      </c>
      <c r="CM101" s="128">
        <f t="shared" si="321"/>
        <v>0</v>
      </c>
      <c r="CN101" s="125">
        <f t="shared" si="321"/>
        <v>0</v>
      </c>
      <c r="CO101" s="126">
        <f t="shared" si="321"/>
        <v>0</v>
      </c>
      <c r="CP101" s="126">
        <f t="shared" si="321"/>
        <v>0</v>
      </c>
      <c r="CQ101" s="127">
        <f t="shared" si="321"/>
        <v>0</v>
      </c>
      <c r="CR101" s="128">
        <f t="shared" si="321"/>
        <v>0</v>
      </c>
      <c r="CS101" s="126">
        <f t="shared" si="321"/>
        <v>0</v>
      </c>
      <c r="CT101" s="126">
        <f t="shared" si="321"/>
        <v>0</v>
      </c>
      <c r="CU101" s="127">
        <f t="shared" si="321"/>
        <v>0</v>
      </c>
      <c r="CV101" s="128">
        <f t="shared" si="321"/>
        <v>0</v>
      </c>
      <c r="CW101" s="126">
        <f t="shared" si="321"/>
        <v>0</v>
      </c>
      <c r="CX101" s="126">
        <f t="shared" si="321"/>
        <v>0</v>
      </c>
      <c r="CY101" s="127">
        <f t="shared" si="321"/>
        <v>0</v>
      </c>
      <c r="CZ101" s="128">
        <f t="shared" si="321"/>
        <v>0</v>
      </c>
      <c r="DA101" s="126">
        <f t="shared" si="321"/>
        <v>0</v>
      </c>
      <c r="DB101" s="126">
        <f t="shared" si="321"/>
        <v>0</v>
      </c>
      <c r="DC101" s="127">
        <f t="shared" si="321"/>
        <v>0</v>
      </c>
      <c r="DD101" s="128">
        <f t="shared" si="321"/>
        <v>0</v>
      </c>
      <c r="DE101" s="125">
        <f t="shared" si="321"/>
        <v>0</v>
      </c>
      <c r="DF101" s="129">
        <f t="shared" ca="1" si="321"/>
        <v>-0.25063245532808814</v>
      </c>
    </row>
    <row r="102" spans="1:111" s="134" customFormat="1" ht="14.95" collapsed="1" thickBot="1">
      <c r="A102" s="130"/>
      <c r="B102" s="131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3"/>
    </row>
    <row r="103" spans="1:111" ht="19.7" thickBot="1">
      <c r="A103" s="583" t="s">
        <v>116</v>
      </c>
      <c r="B103" s="584"/>
      <c r="C103" s="584"/>
      <c r="D103" s="584"/>
      <c r="E103" s="584"/>
      <c r="F103" s="584"/>
      <c r="G103" s="584"/>
      <c r="H103" s="584"/>
      <c r="I103" s="584"/>
      <c r="J103" s="584"/>
      <c r="K103" s="584"/>
      <c r="L103" s="584"/>
      <c r="M103" s="584"/>
      <c r="N103" s="584"/>
      <c r="O103" s="584"/>
      <c r="P103" s="584"/>
      <c r="Q103" s="584"/>
      <c r="R103" s="584"/>
      <c r="S103" s="584"/>
      <c r="T103" s="584"/>
      <c r="U103" s="584"/>
      <c r="V103" s="584"/>
      <c r="W103" s="584"/>
      <c r="X103" s="584"/>
      <c r="Y103" s="584"/>
      <c r="Z103" s="584"/>
      <c r="AA103" s="584"/>
      <c r="AB103" s="584"/>
      <c r="AC103" s="584"/>
      <c r="AD103" s="584"/>
      <c r="AE103" s="584"/>
      <c r="AF103" s="584"/>
      <c r="AG103" s="584"/>
      <c r="AH103" s="584"/>
      <c r="AI103" s="584"/>
      <c r="AJ103" s="584"/>
      <c r="AK103" s="584"/>
      <c r="AL103" s="584"/>
      <c r="AM103" s="584"/>
      <c r="AN103" s="584"/>
      <c r="AO103" s="584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584"/>
      <c r="BA103" s="584"/>
      <c r="BB103" s="584"/>
      <c r="BC103" s="584"/>
      <c r="BD103" s="584"/>
      <c r="BE103" s="584"/>
      <c r="BF103" s="584"/>
      <c r="BG103" s="584"/>
      <c r="BH103" s="584"/>
      <c r="BI103" s="584"/>
      <c r="BJ103" s="584"/>
      <c r="BK103" s="584"/>
      <c r="BL103" s="584"/>
      <c r="BM103" s="584"/>
      <c r="BN103" s="584"/>
      <c r="BO103" s="584"/>
      <c r="BP103" s="584"/>
      <c r="BQ103" s="584"/>
      <c r="BR103" s="584"/>
      <c r="BS103" s="584"/>
      <c r="BT103" s="584"/>
      <c r="BU103" s="584"/>
      <c r="BV103" s="584"/>
      <c r="BW103" s="584"/>
      <c r="BX103" s="584"/>
      <c r="BY103" s="584"/>
      <c r="BZ103" s="584"/>
      <c r="CA103" s="584"/>
      <c r="CB103" s="584"/>
      <c r="CC103" s="584"/>
      <c r="CD103" s="584"/>
      <c r="CE103" s="584"/>
      <c r="CF103" s="584"/>
      <c r="CG103" s="584"/>
      <c r="CH103" s="584"/>
      <c r="CI103" s="584"/>
      <c r="CJ103" s="584"/>
      <c r="CK103" s="584"/>
      <c r="CL103" s="584"/>
      <c r="CM103" s="584"/>
      <c r="CN103" s="584"/>
      <c r="CO103" s="584"/>
      <c r="CP103" s="584"/>
      <c r="CQ103" s="584"/>
      <c r="CR103" s="584"/>
      <c r="CS103" s="584"/>
      <c r="CT103" s="584"/>
      <c r="CU103" s="584"/>
      <c r="CV103" s="584"/>
      <c r="CW103" s="584"/>
      <c r="CX103" s="584"/>
      <c r="CY103" s="584"/>
      <c r="CZ103" s="584"/>
      <c r="DA103" s="584"/>
      <c r="DB103" s="584"/>
      <c r="DC103" s="584"/>
      <c r="DD103" s="584"/>
      <c r="DE103" s="584"/>
      <c r="DF103" s="585"/>
    </row>
    <row r="104" spans="1:111" s="144" customFormat="1" ht="32.299999999999997" customHeight="1">
      <c r="A104" s="135" t="s">
        <v>8</v>
      </c>
      <c r="B104" s="579" t="s">
        <v>496</v>
      </c>
      <c r="C104" s="136">
        <v>0</v>
      </c>
      <c r="D104" s="136">
        <v>0</v>
      </c>
      <c r="E104" s="136">
        <v>0</v>
      </c>
      <c r="F104" s="136">
        <v>0</v>
      </c>
      <c r="G104" s="136">
        <v>0</v>
      </c>
      <c r="H104" s="137">
        <v>0</v>
      </c>
      <c r="I104" s="138">
        <v>0</v>
      </c>
      <c r="J104" s="139">
        <v>0</v>
      </c>
      <c r="K104" s="140">
        <f>SUM(H104:J104)</f>
        <v>0</v>
      </c>
      <c r="L104" s="137">
        <v>0</v>
      </c>
      <c r="M104" s="138">
        <v>0</v>
      </c>
      <c r="N104" s="139"/>
      <c r="O104" s="140">
        <f>SUM(L104:N104)</f>
        <v>0</v>
      </c>
      <c r="P104" s="137">
        <v>0</v>
      </c>
      <c r="Q104" s="138">
        <v>0</v>
      </c>
      <c r="R104" s="139">
        <v>0</v>
      </c>
      <c r="S104" s="140">
        <f>SUM(P104:R104)</f>
        <v>0</v>
      </c>
      <c r="T104" s="137">
        <v>0</v>
      </c>
      <c r="U104" s="138">
        <v>0</v>
      </c>
      <c r="V104" s="139">
        <v>0</v>
      </c>
      <c r="W104" s="140">
        <f>SUM(T104:V104)</f>
        <v>0</v>
      </c>
      <c r="X104" s="141">
        <f>W104+S104+O104+K104</f>
        <v>0</v>
      </c>
      <c r="Y104" s="137"/>
      <c r="Z104" s="138"/>
      <c r="AA104" s="139"/>
      <c r="AB104" s="140">
        <f>SUM(Y104:AA104)</f>
        <v>0</v>
      </c>
      <c r="AC104" s="137"/>
      <c r="AD104" s="138"/>
      <c r="AE104" s="139"/>
      <c r="AF104" s="140">
        <f>SUM(AC104:AE104)</f>
        <v>0</v>
      </c>
      <c r="AG104" s="137">
        <f t="shared" ref="AG104:AH104" si="322">AG45</f>
        <v>0</v>
      </c>
      <c r="AH104" s="138">
        <f t="shared" si="322"/>
        <v>0</v>
      </c>
      <c r="AI104" s="139">
        <f>AI45</f>
        <v>0</v>
      </c>
      <c r="AJ104" s="140">
        <f>SUM(AG104:AI104)</f>
        <v>0</v>
      </c>
      <c r="AK104" s="137">
        <f t="shared" ref="AK104:AL104" si="323">AK45</f>
        <v>0</v>
      </c>
      <c r="AL104" s="138">
        <f t="shared" si="323"/>
        <v>0</v>
      </c>
      <c r="AM104" s="139">
        <f t="shared" ref="AM104" si="324">AM45</f>
        <v>0</v>
      </c>
      <c r="AN104" s="140">
        <f>SUM(AK104:AM104)</f>
        <v>0</v>
      </c>
      <c r="AO104" s="141">
        <f>AN104+AJ104+AF104+AB104</f>
        <v>0</v>
      </c>
      <c r="AP104" s="137"/>
      <c r="AQ104" s="138"/>
      <c r="AR104" s="139"/>
      <c r="AS104" s="140">
        <f>SUM(AP104:AR104)</f>
        <v>0</v>
      </c>
      <c r="AT104" s="137"/>
      <c r="AU104" s="138"/>
      <c r="AV104" s="139"/>
      <c r="AW104" s="140">
        <f>SUM(AT104:AV104)</f>
        <v>0</v>
      </c>
      <c r="AX104" s="137"/>
      <c r="AY104" s="138"/>
      <c r="AZ104" s="139"/>
      <c r="BA104" s="140">
        <f>SUM(AX104:AZ104)</f>
        <v>0</v>
      </c>
      <c r="BB104" s="137">
        <v>0</v>
      </c>
      <c r="BC104" s="138">
        <v>-2.8340000000000032</v>
      </c>
      <c r="BD104" s="139">
        <v>-2.8340000000000032</v>
      </c>
      <c r="BE104" s="140">
        <f>SUM(BB104:BD104)</f>
        <v>-5.6680000000000064</v>
      </c>
      <c r="BF104" s="141">
        <f>BE104+BA104+AW104+AS104</f>
        <v>-5.6680000000000064</v>
      </c>
      <c r="BG104" s="137">
        <v>-2.8340000000000032</v>
      </c>
      <c r="BH104" s="138">
        <v>2.8339999999999996</v>
      </c>
      <c r="BI104" s="139">
        <v>2.8339999999999996</v>
      </c>
      <c r="BJ104" s="140">
        <f>SUM(BG104:BI104)</f>
        <v>2.8339999999999961</v>
      </c>
      <c r="BK104" s="137">
        <v>2.8339999999999996</v>
      </c>
      <c r="BL104" s="138">
        <v>-18.89864</v>
      </c>
      <c r="BM104" s="139">
        <v>-13.836799999999998</v>
      </c>
      <c r="BN104" s="140">
        <f>SUM(BK104:BM104)</f>
        <v>-29.901440000000001</v>
      </c>
      <c r="BO104" s="137">
        <v>-13.836799999999998</v>
      </c>
      <c r="BP104" s="138">
        <v>0</v>
      </c>
      <c r="BQ104" s="139">
        <v>0</v>
      </c>
      <c r="BR104" s="140">
        <f>SUM(BO104:BQ104)</f>
        <v>-13.836799999999998</v>
      </c>
      <c r="BS104" s="137">
        <v>0</v>
      </c>
      <c r="BT104" s="138">
        <v>0</v>
      </c>
      <c r="BU104" s="139">
        <v>0</v>
      </c>
      <c r="BV104" s="140">
        <f>SUM(BS104:BU104)</f>
        <v>0</v>
      </c>
      <c r="BW104" s="141">
        <f>BV104+BR104+BN104+BJ104</f>
        <v>-40.904240000000001</v>
      </c>
      <c r="BX104" s="137">
        <v>0</v>
      </c>
      <c r="BY104" s="138">
        <v>0</v>
      </c>
      <c r="BZ104" s="139">
        <v>0</v>
      </c>
      <c r="CA104" s="140">
        <f>SUM(BX104:BZ104)</f>
        <v>0</v>
      </c>
      <c r="CB104" s="137">
        <v>0</v>
      </c>
      <c r="CC104" s="138">
        <v>0</v>
      </c>
      <c r="CD104" s="139">
        <v>0</v>
      </c>
      <c r="CE104" s="140">
        <f>SUM(CB104:CD104)</f>
        <v>0</v>
      </c>
      <c r="CF104" s="137">
        <v>0</v>
      </c>
      <c r="CG104" s="138">
        <v>0</v>
      </c>
      <c r="CH104" s="139">
        <v>0</v>
      </c>
      <c r="CI104" s="140">
        <f>SUM(CF104:CH104)</f>
        <v>0</v>
      </c>
      <c r="CJ104" s="137">
        <v>0</v>
      </c>
      <c r="CK104" s="138">
        <v>0</v>
      </c>
      <c r="CL104" s="139">
        <v>0</v>
      </c>
      <c r="CM104" s="140">
        <f>SUM(CJ104:CL104)</f>
        <v>0</v>
      </c>
      <c r="CN104" s="141">
        <f>CM104+CI104+CE104+CA104</f>
        <v>0</v>
      </c>
      <c r="CO104" s="137">
        <v>0</v>
      </c>
      <c r="CP104" s="138">
        <v>0</v>
      </c>
      <c r="CQ104" s="139">
        <v>0</v>
      </c>
      <c r="CR104" s="140">
        <f>SUM(CO104:CQ104)</f>
        <v>0</v>
      </c>
      <c r="CS104" s="137">
        <v>0</v>
      </c>
      <c r="CT104" s="138">
        <v>0</v>
      </c>
      <c r="CU104" s="139">
        <v>0</v>
      </c>
      <c r="CV104" s="140">
        <f>SUM(CS104:CU104)</f>
        <v>0</v>
      </c>
      <c r="CW104" s="137">
        <v>0</v>
      </c>
      <c r="CX104" s="138">
        <v>0</v>
      </c>
      <c r="CY104" s="139">
        <v>0</v>
      </c>
      <c r="CZ104" s="140">
        <f>SUM(CW104:CY104)</f>
        <v>0</v>
      </c>
      <c r="DA104" s="137">
        <v>0</v>
      </c>
      <c r="DB104" s="138">
        <v>0</v>
      </c>
      <c r="DC104" s="139">
        <v>0</v>
      </c>
      <c r="DD104" s="140">
        <f>SUM(DA104:DC104)</f>
        <v>0</v>
      </c>
      <c r="DE104" s="141">
        <f>DD104+CZ104+CV104+CR104</f>
        <v>0</v>
      </c>
      <c r="DF104" s="142">
        <f>DE104+CN104+BW104+BF104+AO104+X104+G104+F104+E104+D104+C104</f>
        <v>-46.572240000000008</v>
      </c>
      <c r="DG104" s="143">
        <f t="shared" ref="DG104:DG117" si="325">DF104-DD104-CZ104-CV104-CR104-CM104-CI104-CE104-CA104-BV104-BR104-BN104-BJ104-BE104-BA104-AW104-AS104-AN104-AJ104-AF104-AB104-W104-S104-O104-K104-G104-F104-E104-D104-C104</f>
        <v>0</v>
      </c>
    </row>
    <row r="105" spans="1:111" s="144" customFormat="1" ht="32.299999999999997" customHeight="1" thickBot="1">
      <c r="A105" s="145" t="s">
        <v>107</v>
      </c>
      <c r="B105" s="580"/>
      <c r="C105" s="146">
        <v>0</v>
      </c>
      <c r="D105" s="146">
        <v>0</v>
      </c>
      <c r="E105" s="146">
        <v>0</v>
      </c>
      <c r="F105" s="146">
        <v>0</v>
      </c>
      <c r="G105" s="146">
        <v>0</v>
      </c>
      <c r="H105" s="147">
        <v>0</v>
      </c>
      <c r="I105" s="148">
        <v>0</v>
      </c>
      <c r="J105" s="149">
        <v>0</v>
      </c>
      <c r="K105" s="150">
        <f t="shared" ref="K105:K115" si="326">SUM(H105:J105)</f>
        <v>0</v>
      </c>
      <c r="L105" s="147">
        <v>0</v>
      </c>
      <c r="M105" s="148">
        <v>0</v>
      </c>
      <c r="N105" s="149"/>
      <c r="O105" s="150">
        <f t="shared" ref="O105:O115" si="327">SUM(L105:N105)</f>
        <v>0</v>
      </c>
      <c r="P105" s="147"/>
      <c r="Q105" s="148"/>
      <c r="R105" s="149"/>
      <c r="S105" s="150">
        <f t="shared" ref="S105:S115" si="328">SUM(P105:R105)</f>
        <v>0</v>
      </c>
      <c r="T105" s="147"/>
      <c r="U105" s="148"/>
      <c r="V105" s="149"/>
      <c r="W105" s="150">
        <f t="shared" ref="W105:W115" si="329">SUM(T105:V105)</f>
        <v>0</v>
      </c>
      <c r="X105" s="151">
        <f t="shared" ref="X105:X115" si="330">W105+S105+O105+K105</f>
        <v>0</v>
      </c>
      <c r="Y105" s="147"/>
      <c r="Z105" s="148"/>
      <c r="AA105" s="149"/>
      <c r="AB105" s="150">
        <f t="shared" ref="AB105:AB115" si="331">SUM(Y105:AA105)</f>
        <v>0</v>
      </c>
      <c r="AC105" s="147"/>
      <c r="AD105" s="148"/>
      <c r="AE105" s="149"/>
      <c r="AF105" s="150">
        <f t="shared" ref="AF105:AF115" si="332">SUM(AC105:AE105)</f>
        <v>0</v>
      </c>
      <c r="AG105" s="147">
        <f t="shared" ref="AG105:AH105" si="333">AG60</f>
        <v>0</v>
      </c>
      <c r="AH105" s="148">
        <f t="shared" si="333"/>
        <v>0</v>
      </c>
      <c r="AI105" s="149">
        <f>AI60</f>
        <v>0</v>
      </c>
      <c r="AJ105" s="150">
        <f t="shared" ref="AJ105:AJ115" si="334">SUM(AG105:AI105)</f>
        <v>0</v>
      </c>
      <c r="AK105" s="147">
        <f t="shared" ref="AK105:AL105" si="335">AK60</f>
        <v>0</v>
      </c>
      <c r="AL105" s="148">
        <f t="shared" si="335"/>
        <v>0</v>
      </c>
      <c r="AM105" s="149">
        <f t="shared" ref="AM105" si="336">AM60</f>
        <v>0</v>
      </c>
      <c r="AN105" s="150">
        <f t="shared" ref="AN105:AN115" si="337">SUM(AK105:AM105)</f>
        <v>0</v>
      </c>
      <c r="AO105" s="151">
        <f t="shared" ref="AO105:AO115" si="338">AN105+AJ105+AF105+AB105</f>
        <v>0</v>
      </c>
      <c r="AP105" s="147"/>
      <c r="AQ105" s="148"/>
      <c r="AR105" s="149"/>
      <c r="AS105" s="150">
        <f t="shared" ref="AS105:AS115" si="339">SUM(AP105:AR105)</f>
        <v>0</v>
      </c>
      <c r="AT105" s="147"/>
      <c r="AU105" s="148"/>
      <c r="AV105" s="149"/>
      <c r="AW105" s="150">
        <f t="shared" ref="AW105:AW115" si="340">SUM(AT105:AV105)</f>
        <v>0</v>
      </c>
      <c r="AX105" s="147"/>
      <c r="AY105" s="148"/>
      <c r="AZ105" s="149"/>
      <c r="BA105" s="150">
        <f t="shared" ref="BA105:BA115" si="341">SUM(AX105:AZ105)</f>
        <v>0</v>
      </c>
      <c r="BB105" s="147">
        <v>-2.7374399999999999</v>
      </c>
      <c r="BC105" s="148">
        <v>-1.9035321236923104</v>
      </c>
      <c r="BD105" s="149">
        <v>-2.4767832313461566</v>
      </c>
      <c r="BE105" s="150">
        <f t="shared" ref="BE105:BE115" si="342">SUM(BB105:BD105)</f>
        <v>-7.1177553550384669</v>
      </c>
      <c r="BF105" s="151">
        <f t="shared" ref="BF105:BF115" si="343">BE105+BA105+AW105+AS105</f>
        <v>-7.1177553550384669</v>
      </c>
      <c r="BG105" s="147">
        <v>-2.4767832313461566</v>
      </c>
      <c r="BH105" s="148">
        <v>3.0233367686538464</v>
      </c>
      <c r="BI105" s="149">
        <v>3.1601612886538462</v>
      </c>
      <c r="BJ105" s="150">
        <f t="shared" ref="BJ105:BJ115" si="344">SUM(BG105:BI105)</f>
        <v>3.7067148259615359</v>
      </c>
      <c r="BK105" s="147">
        <v>3.1601612886538462</v>
      </c>
      <c r="BL105" s="148">
        <v>-4.6369614036538476</v>
      </c>
      <c r="BM105" s="149">
        <v>-2.9372599999999984</v>
      </c>
      <c r="BN105" s="150">
        <f t="shared" ref="BN105:BN115" si="345">SUM(BK105:BM105)</f>
        <v>-4.4140601149999998</v>
      </c>
      <c r="BO105" s="147">
        <v>-2.9372599999999984</v>
      </c>
      <c r="BP105" s="148">
        <v>0</v>
      </c>
      <c r="BQ105" s="149">
        <v>0</v>
      </c>
      <c r="BR105" s="150">
        <f t="shared" ref="BR105:BR115" si="346">SUM(BO105:BQ105)</f>
        <v>-2.9372599999999984</v>
      </c>
      <c r="BS105" s="147">
        <v>0</v>
      </c>
      <c r="BT105" s="148">
        <v>0</v>
      </c>
      <c r="BU105" s="149">
        <v>0</v>
      </c>
      <c r="BV105" s="150">
        <f t="shared" ref="BV105:BV115" si="347">SUM(BS105:BU105)</f>
        <v>0</v>
      </c>
      <c r="BW105" s="151">
        <f t="shared" ref="BW105:BW115" si="348">BV105+BR105+BN105+BJ105</f>
        <v>-3.6446052890384624</v>
      </c>
      <c r="BX105" s="147">
        <v>0</v>
      </c>
      <c r="BY105" s="148">
        <v>0</v>
      </c>
      <c r="BZ105" s="149">
        <v>0</v>
      </c>
      <c r="CA105" s="150">
        <f t="shared" ref="CA105:CA115" si="349">SUM(BX105:BZ105)</f>
        <v>0</v>
      </c>
      <c r="CB105" s="147">
        <v>0</v>
      </c>
      <c r="CC105" s="148">
        <v>0</v>
      </c>
      <c r="CD105" s="149">
        <v>0</v>
      </c>
      <c r="CE105" s="150">
        <f t="shared" ref="CE105:CE115" si="350">SUM(CB105:CD105)</f>
        <v>0</v>
      </c>
      <c r="CF105" s="147">
        <v>0</v>
      </c>
      <c r="CG105" s="148">
        <v>0</v>
      </c>
      <c r="CH105" s="149">
        <v>0</v>
      </c>
      <c r="CI105" s="150">
        <f t="shared" ref="CI105:CI115" si="351">SUM(CF105:CH105)</f>
        <v>0</v>
      </c>
      <c r="CJ105" s="147">
        <v>0</v>
      </c>
      <c r="CK105" s="148">
        <v>0</v>
      </c>
      <c r="CL105" s="149">
        <v>0</v>
      </c>
      <c r="CM105" s="150">
        <f t="shared" ref="CM105:CM115" si="352">SUM(CJ105:CL105)</f>
        <v>0</v>
      </c>
      <c r="CN105" s="151">
        <f t="shared" ref="CN105:CN115" si="353">CM105+CI105+CE105+CA105</f>
        <v>0</v>
      </c>
      <c r="CO105" s="147">
        <v>0</v>
      </c>
      <c r="CP105" s="148">
        <v>0</v>
      </c>
      <c r="CQ105" s="149">
        <v>0</v>
      </c>
      <c r="CR105" s="150">
        <f t="shared" ref="CR105:CR115" si="354">SUM(CO105:CQ105)</f>
        <v>0</v>
      </c>
      <c r="CS105" s="147">
        <v>0</v>
      </c>
      <c r="CT105" s="148">
        <v>0</v>
      </c>
      <c r="CU105" s="149">
        <v>0</v>
      </c>
      <c r="CV105" s="150">
        <f t="shared" ref="CV105:CV115" si="355">SUM(CS105:CU105)</f>
        <v>0</v>
      </c>
      <c r="CW105" s="147">
        <v>0</v>
      </c>
      <c r="CX105" s="148">
        <v>0</v>
      </c>
      <c r="CY105" s="149">
        <v>0</v>
      </c>
      <c r="CZ105" s="150">
        <f t="shared" ref="CZ105:CZ115" si="356">SUM(CW105:CY105)</f>
        <v>0</v>
      </c>
      <c r="DA105" s="147">
        <v>0</v>
      </c>
      <c r="DB105" s="148">
        <v>0</v>
      </c>
      <c r="DC105" s="149">
        <v>0</v>
      </c>
      <c r="DD105" s="150">
        <f t="shared" ref="DD105:DD115" si="357">SUM(DA105:DC105)</f>
        <v>0</v>
      </c>
      <c r="DE105" s="151">
        <f t="shared" ref="DE105:DE115" si="358">DD105+CZ105+CV105+CR105</f>
        <v>0</v>
      </c>
      <c r="DF105" s="152">
        <f t="shared" ref="DF105:DF115" si="359">DE105+CN105+BW105+BF105+AO105+X105+G105+F105+E105+D105+C105</f>
        <v>-10.76236064407693</v>
      </c>
      <c r="DG105" s="143">
        <f t="shared" si="325"/>
        <v>0</v>
      </c>
    </row>
    <row r="106" spans="1:111" s="144" customFormat="1" ht="22.6" hidden="1" customHeight="1">
      <c r="A106" s="135" t="s">
        <v>8</v>
      </c>
      <c r="B106" s="579"/>
      <c r="C106" s="136">
        <v>0</v>
      </c>
      <c r="D106" s="136">
        <v>0</v>
      </c>
      <c r="E106" s="136">
        <v>0</v>
      </c>
      <c r="F106" s="136">
        <v>0</v>
      </c>
      <c r="G106" s="136">
        <v>0</v>
      </c>
      <c r="H106" s="137">
        <v>0</v>
      </c>
      <c r="I106" s="138">
        <v>0</v>
      </c>
      <c r="J106" s="139">
        <v>0</v>
      </c>
      <c r="K106" s="140">
        <f t="shared" si="326"/>
        <v>0</v>
      </c>
      <c r="L106" s="137">
        <v>0</v>
      </c>
      <c r="M106" s="138">
        <v>0</v>
      </c>
      <c r="N106" s="139">
        <v>0</v>
      </c>
      <c r="O106" s="140">
        <f t="shared" si="327"/>
        <v>0</v>
      </c>
      <c r="P106" s="137"/>
      <c r="Q106" s="138">
        <v>0</v>
      </c>
      <c r="R106" s="139">
        <v>0</v>
      </c>
      <c r="S106" s="140">
        <f t="shared" si="328"/>
        <v>0</v>
      </c>
      <c r="T106" s="137">
        <v>0</v>
      </c>
      <c r="U106" s="138">
        <v>0</v>
      </c>
      <c r="V106" s="139">
        <v>0</v>
      </c>
      <c r="W106" s="140">
        <f t="shared" si="329"/>
        <v>0</v>
      </c>
      <c r="X106" s="141">
        <f t="shared" si="330"/>
        <v>0</v>
      </c>
      <c r="Y106" s="137"/>
      <c r="Z106" s="138"/>
      <c r="AA106" s="139"/>
      <c r="AB106" s="140">
        <f t="shared" si="331"/>
        <v>0</v>
      </c>
      <c r="AC106" s="137"/>
      <c r="AD106" s="138"/>
      <c r="AE106" s="139"/>
      <c r="AF106" s="140">
        <f t="shared" si="332"/>
        <v>0</v>
      </c>
      <c r="AG106" s="137"/>
      <c r="AH106" s="138"/>
      <c r="AI106" s="139"/>
      <c r="AJ106" s="140">
        <f t="shared" si="334"/>
        <v>0</v>
      </c>
      <c r="AK106" s="137"/>
      <c r="AL106" s="138"/>
      <c r="AM106" s="139"/>
      <c r="AN106" s="140">
        <f t="shared" si="337"/>
        <v>0</v>
      </c>
      <c r="AO106" s="141">
        <f t="shared" si="338"/>
        <v>0</v>
      </c>
      <c r="AP106" s="137"/>
      <c r="AQ106" s="138"/>
      <c r="AR106" s="139"/>
      <c r="AS106" s="140">
        <f t="shared" si="339"/>
        <v>0</v>
      </c>
      <c r="AT106" s="137"/>
      <c r="AU106" s="138"/>
      <c r="AV106" s="139"/>
      <c r="AW106" s="140">
        <f t="shared" si="340"/>
        <v>0</v>
      </c>
      <c r="AX106" s="137"/>
      <c r="AY106" s="138"/>
      <c r="AZ106" s="139"/>
      <c r="BA106" s="140">
        <f t="shared" si="341"/>
        <v>0</v>
      </c>
      <c r="BB106" s="137"/>
      <c r="BC106" s="138"/>
      <c r="BD106" s="139"/>
      <c r="BE106" s="140">
        <f t="shared" si="342"/>
        <v>0</v>
      </c>
      <c r="BF106" s="141">
        <f t="shared" si="343"/>
        <v>0</v>
      </c>
      <c r="BG106" s="137"/>
      <c r="BH106" s="138"/>
      <c r="BI106" s="139"/>
      <c r="BJ106" s="140">
        <f t="shared" si="344"/>
        <v>0</v>
      </c>
      <c r="BK106" s="137"/>
      <c r="BL106" s="138"/>
      <c r="BM106" s="139"/>
      <c r="BN106" s="140">
        <f t="shared" si="345"/>
        <v>0</v>
      </c>
      <c r="BO106" s="137">
        <v>0</v>
      </c>
      <c r="BP106" s="138">
        <v>0</v>
      </c>
      <c r="BQ106" s="139">
        <v>0</v>
      </c>
      <c r="BR106" s="140">
        <f t="shared" si="346"/>
        <v>0</v>
      </c>
      <c r="BS106" s="137">
        <v>0</v>
      </c>
      <c r="BT106" s="138">
        <v>0</v>
      </c>
      <c r="BU106" s="139">
        <v>0</v>
      </c>
      <c r="BV106" s="140">
        <f t="shared" si="347"/>
        <v>0</v>
      </c>
      <c r="BW106" s="141">
        <f t="shared" si="348"/>
        <v>0</v>
      </c>
      <c r="BX106" s="137">
        <v>0</v>
      </c>
      <c r="BY106" s="138">
        <v>0</v>
      </c>
      <c r="BZ106" s="139">
        <v>0</v>
      </c>
      <c r="CA106" s="140">
        <f t="shared" si="349"/>
        <v>0</v>
      </c>
      <c r="CB106" s="137">
        <v>0</v>
      </c>
      <c r="CC106" s="138">
        <v>0</v>
      </c>
      <c r="CD106" s="139">
        <v>0</v>
      </c>
      <c r="CE106" s="140">
        <f t="shared" si="350"/>
        <v>0</v>
      </c>
      <c r="CF106" s="137">
        <v>0</v>
      </c>
      <c r="CG106" s="138">
        <v>0</v>
      </c>
      <c r="CH106" s="139">
        <v>0</v>
      </c>
      <c r="CI106" s="140">
        <f t="shared" si="351"/>
        <v>0</v>
      </c>
      <c r="CJ106" s="137">
        <v>0</v>
      </c>
      <c r="CK106" s="138">
        <v>0</v>
      </c>
      <c r="CL106" s="139">
        <v>0</v>
      </c>
      <c r="CM106" s="140">
        <f t="shared" si="352"/>
        <v>0</v>
      </c>
      <c r="CN106" s="141">
        <f t="shared" si="353"/>
        <v>0</v>
      </c>
      <c r="CO106" s="137">
        <v>0</v>
      </c>
      <c r="CP106" s="138">
        <v>0</v>
      </c>
      <c r="CQ106" s="139">
        <v>0</v>
      </c>
      <c r="CR106" s="140">
        <f t="shared" si="354"/>
        <v>0</v>
      </c>
      <c r="CS106" s="137">
        <v>0</v>
      </c>
      <c r="CT106" s="138">
        <v>0</v>
      </c>
      <c r="CU106" s="139">
        <v>0</v>
      </c>
      <c r="CV106" s="140">
        <f t="shared" si="355"/>
        <v>0</v>
      </c>
      <c r="CW106" s="137">
        <v>0</v>
      </c>
      <c r="CX106" s="138">
        <v>0</v>
      </c>
      <c r="CY106" s="139">
        <v>0</v>
      </c>
      <c r="CZ106" s="140">
        <f t="shared" si="356"/>
        <v>0</v>
      </c>
      <c r="DA106" s="137">
        <v>0</v>
      </c>
      <c r="DB106" s="138">
        <v>0</v>
      </c>
      <c r="DC106" s="139">
        <v>0</v>
      </c>
      <c r="DD106" s="140">
        <f t="shared" si="357"/>
        <v>0</v>
      </c>
      <c r="DE106" s="141">
        <f t="shared" si="358"/>
        <v>0</v>
      </c>
      <c r="DF106" s="142">
        <f t="shared" si="359"/>
        <v>0</v>
      </c>
      <c r="DG106" s="143">
        <f t="shared" si="325"/>
        <v>0</v>
      </c>
    </row>
    <row r="107" spans="1:111" s="144" customFormat="1" ht="22.6" hidden="1" customHeight="1" thickBot="1">
      <c r="A107" s="145" t="s">
        <v>107</v>
      </c>
      <c r="B107" s="580"/>
      <c r="C107" s="146">
        <v>0</v>
      </c>
      <c r="D107" s="146">
        <v>0</v>
      </c>
      <c r="E107" s="146">
        <v>0</v>
      </c>
      <c r="F107" s="146">
        <v>0</v>
      </c>
      <c r="G107" s="146">
        <v>0</v>
      </c>
      <c r="H107" s="147">
        <v>0</v>
      </c>
      <c r="I107" s="148">
        <v>0</v>
      </c>
      <c r="J107" s="149">
        <v>0</v>
      </c>
      <c r="K107" s="150">
        <f t="shared" si="326"/>
        <v>0</v>
      </c>
      <c r="L107" s="147">
        <v>0</v>
      </c>
      <c r="M107" s="148">
        <v>0</v>
      </c>
      <c r="N107" s="149">
        <v>0</v>
      </c>
      <c r="O107" s="150">
        <f t="shared" si="327"/>
        <v>0</v>
      </c>
      <c r="P107" s="147"/>
      <c r="Q107" s="148"/>
      <c r="R107" s="149"/>
      <c r="S107" s="150">
        <f t="shared" si="328"/>
        <v>0</v>
      </c>
      <c r="T107" s="147"/>
      <c r="U107" s="148"/>
      <c r="V107" s="149"/>
      <c r="W107" s="150">
        <f t="shared" si="329"/>
        <v>0</v>
      </c>
      <c r="X107" s="151">
        <f t="shared" si="330"/>
        <v>0</v>
      </c>
      <c r="Y107" s="147"/>
      <c r="Z107" s="148"/>
      <c r="AA107" s="149"/>
      <c r="AB107" s="150">
        <f t="shared" si="331"/>
        <v>0</v>
      </c>
      <c r="AC107" s="147"/>
      <c r="AD107" s="148"/>
      <c r="AE107" s="149"/>
      <c r="AF107" s="150">
        <f t="shared" si="332"/>
        <v>0</v>
      </c>
      <c r="AG107" s="147"/>
      <c r="AH107" s="148"/>
      <c r="AI107" s="149"/>
      <c r="AJ107" s="150">
        <f t="shared" si="334"/>
        <v>0</v>
      </c>
      <c r="AK107" s="147"/>
      <c r="AL107" s="148"/>
      <c r="AM107" s="149"/>
      <c r="AN107" s="150">
        <f t="shared" si="337"/>
        <v>0</v>
      </c>
      <c r="AO107" s="151">
        <f t="shared" si="338"/>
        <v>0</v>
      </c>
      <c r="AP107" s="147"/>
      <c r="AQ107" s="148"/>
      <c r="AR107" s="149"/>
      <c r="AS107" s="150">
        <f t="shared" si="339"/>
        <v>0</v>
      </c>
      <c r="AT107" s="147"/>
      <c r="AU107" s="148"/>
      <c r="AV107" s="149"/>
      <c r="AW107" s="150">
        <f t="shared" si="340"/>
        <v>0</v>
      </c>
      <c r="AX107" s="147"/>
      <c r="AY107" s="148"/>
      <c r="AZ107" s="149"/>
      <c r="BA107" s="150">
        <f t="shared" si="341"/>
        <v>0</v>
      </c>
      <c r="BB107" s="147"/>
      <c r="BC107" s="148"/>
      <c r="BD107" s="149"/>
      <c r="BE107" s="150">
        <f t="shared" si="342"/>
        <v>0</v>
      </c>
      <c r="BF107" s="151">
        <f t="shared" si="343"/>
        <v>0</v>
      </c>
      <c r="BG107" s="147"/>
      <c r="BH107" s="148"/>
      <c r="BI107" s="149"/>
      <c r="BJ107" s="150">
        <f t="shared" si="344"/>
        <v>0</v>
      </c>
      <c r="BK107" s="147"/>
      <c r="BL107" s="148"/>
      <c r="BM107" s="149"/>
      <c r="BN107" s="150">
        <f t="shared" si="345"/>
        <v>0</v>
      </c>
      <c r="BO107" s="147">
        <v>0</v>
      </c>
      <c r="BP107" s="148">
        <v>0</v>
      </c>
      <c r="BQ107" s="149">
        <v>0</v>
      </c>
      <c r="BR107" s="150">
        <f t="shared" si="346"/>
        <v>0</v>
      </c>
      <c r="BS107" s="147">
        <v>0</v>
      </c>
      <c r="BT107" s="148">
        <v>0</v>
      </c>
      <c r="BU107" s="149">
        <v>0</v>
      </c>
      <c r="BV107" s="150">
        <f t="shared" si="347"/>
        <v>0</v>
      </c>
      <c r="BW107" s="151">
        <f t="shared" si="348"/>
        <v>0</v>
      </c>
      <c r="BX107" s="147">
        <v>0</v>
      </c>
      <c r="BY107" s="148">
        <v>0</v>
      </c>
      <c r="BZ107" s="149">
        <v>0</v>
      </c>
      <c r="CA107" s="150">
        <f t="shared" si="349"/>
        <v>0</v>
      </c>
      <c r="CB107" s="147">
        <v>0</v>
      </c>
      <c r="CC107" s="148">
        <v>0</v>
      </c>
      <c r="CD107" s="149">
        <v>0</v>
      </c>
      <c r="CE107" s="150">
        <f t="shared" si="350"/>
        <v>0</v>
      </c>
      <c r="CF107" s="147">
        <v>0</v>
      </c>
      <c r="CG107" s="148">
        <v>0</v>
      </c>
      <c r="CH107" s="149">
        <v>0</v>
      </c>
      <c r="CI107" s="150">
        <f t="shared" si="351"/>
        <v>0</v>
      </c>
      <c r="CJ107" s="147">
        <v>0</v>
      </c>
      <c r="CK107" s="148">
        <v>0</v>
      </c>
      <c r="CL107" s="149">
        <v>0</v>
      </c>
      <c r="CM107" s="150">
        <f t="shared" si="352"/>
        <v>0</v>
      </c>
      <c r="CN107" s="151">
        <f t="shared" si="353"/>
        <v>0</v>
      </c>
      <c r="CO107" s="147">
        <v>0</v>
      </c>
      <c r="CP107" s="148">
        <v>0</v>
      </c>
      <c r="CQ107" s="149">
        <v>0</v>
      </c>
      <c r="CR107" s="150">
        <f t="shared" si="354"/>
        <v>0</v>
      </c>
      <c r="CS107" s="147">
        <v>0</v>
      </c>
      <c r="CT107" s="148">
        <v>0</v>
      </c>
      <c r="CU107" s="149">
        <v>0</v>
      </c>
      <c r="CV107" s="150">
        <f t="shared" si="355"/>
        <v>0</v>
      </c>
      <c r="CW107" s="147">
        <v>0</v>
      </c>
      <c r="CX107" s="148">
        <v>0</v>
      </c>
      <c r="CY107" s="149">
        <v>0</v>
      </c>
      <c r="CZ107" s="150">
        <f t="shared" si="356"/>
        <v>0</v>
      </c>
      <c r="DA107" s="147">
        <v>0</v>
      </c>
      <c r="DB107" s="148">
        <v>0</v>
      </c>
      <c r="DC107" s="149">
        <v>0</v>
      </c>
      <c r="DD107" s="150">
        <f t="shared" si="357"/>
        <v>0</v>
      </c>
      <c r="DE107" s="151">
        <f t="shared" si="358"/>
        <v>0</v>
      </c>
      <c r="DF107" s="152">
        <f t="shared" si="359"/>
        <v>0</v>
      </c>
      <c r="DG107" s="143">
        <f t="shared" si="325"/>
        <v>0</v>
      </c>
    </row>
    <row r="108" spans="1:111" s="144" customFormat="1" ht="39.75" hidden="1" customHeight="1">
      <c r="A108" s="135" t="s">
        <v>8</v>
      </c>
      <c r="B108" s="579"/>
      <c r="C108" s="136">
        <v>0</v>
      </c>
      <c r="D108" s="136">
        <v>0</v>
      </c>
      <c r="E108" s="136">
        <v>0</v>
      </c>
      <c r="F108" s="136">
        <v>0</v>
      </c>
      <c r="G108" s="136">
        <v>0</v>
      </c>
      <c r="H108" s="137">
        <v>0</v>
      </c>
      <c r="I108" s="138">
        <v>0</v>
      </c>
      <c r="J108" s="139">
        <v>0</v>
      </c>
      <c r="K108" s="140">
        <f t="shared" si="326"/>
        <v>0</v>
      </c>
      <c r="L108" s="137">
        <v>0</v>
      </c>
      <c r="M108" s="138">
        <v>0</v>
      </c>
      <c r="N108" s="139">
        <v>0</v>
      </c>
      <c r="O108" s="140">
        <f t="shared" si="327"/>
        <v>0</v>
      </c>
      <c r="P108" s="137">
        <v>0</v>
      </c>
      <c r="Q108" s="138">
        <v>0</v>
      </c>
      <c r="R108" s="139">
        <v>0</v>
      </c>
      <c r="S108" s="140">
        <f t="shared" si="328"/>
        <v>0</v>
      </c>
      <c r="T108" s="137"/>
      <c r="U108" s="138"/>
      <c r="V108" s="139">
        <v>0</v>
      </c>
      <c r="W108" s="140">
        <f t="shared" si="329"/>
        <v>0</v>
      </c>
      <c r="X108" s="141">
        <f t="shared" si="330"/>
        <v>0</v>
      </c>
      <c r="Y108" s="137"/>
      <c r="Z108" s="138"/>
      <c r="AA108" s="139"/>
      <c r="AB108" s="140">
        <f t="shared" si="331"/>
        <v>0</v>
      </c>
      <c r="AC108" s="137"/>
      <c r="AD108" s="138"/>
      <c r="AE108" s="139"/>
      <c r="AF108" s="140">
        <f t="shared" si="332"/>
        <v>0</v>
      </c>
      <c r="AG108" s="137"/>
      <c r="AH108" s="138"/>
      <c r="AI108" s="139"/>
      <c r="AJ108" s="140">
        <f t="shared" si="334"/>
        <v>0</v>
      </c>
      <c r="AK108" s="137"/>
      <c r="AL108" s="138"/>
      <c r="AM108" s="139"/>
      <c r="AN108" s="140">
        <f t="shared" si="337"/>
        <v>0</v>
      </c>
      <c r="AO108" s="141">
        <f t="shared" si="338"/>
        <v>0</v>
      </c>
      <c r="AP108" s="137"/>
      <c r="AQ108" s="138"/>
      <c r="AR108" s="139"/>
      <c r="AS108" s="140">
        <f t="shared" si="339"/>
        <v>0</v>
      </c>
      <c r="AT108" s="390"/>
      <c r="AU108" s="138"/>
      <c r="AV108" s="139"/>
      <c r="AW108" s="140">
        <f t="shared" si="340"/>
        <v>0</v>
      </c>
      <c r="AX108" s="137"/>
      <c r="AY108" s="138"/>
      <c r="AZ108" s="139"/>
      <c r="BA108" s="140">
        <f t="shared" si="341"/>
        <v>0</v>
      </c>
      <c r="BB108" s="137"/>
      <c r="BC108" s="138"/>
      <c r="BD108" s="139"/>
      <c r="BE108" s="140">
        <f t="shared" si="342"/>
        <v>0</v>
      </c>
      <c r="BF108" s="141">
        <f t="shared" si="343"/>
        <v>0</v>
      </c>
      <c r="BG108" s="137"/>
      <c r="BH108" s="138"/>
      <c r="BI108" s="139"/>
      <c r="BJ108" s="140">
        <f t="shared" si="344"/>
        <v>0</v>
      </c>
      <c r="BK108" s="137"/>
      <c r="BL108" s="138"/>
      <c r="BM108" s="139"/>
      <c r="BN108" s="140">
        <f t="shared" si="345"/>
        <v>0</v>
      </c>
      <c r="BO108" s="137">
        <v>0</v>
      </c>
      <c r="BP108" s="138">
        <v>0</v>
      </c>
      <c r="BQ108" s="139">
        <v>0</v>
      </c>
      <c r="BR108" s="140">
        <f t="shared" si="346"/>
        <v>0</v>
      </c>
      <c r="BS108" s="137">
        <v>0</v>
      </c>
      <c r="BT108" s="138">
        <v>0</v>
      </c>
      <c r="BU108" s="139">
        <v>0</v>
      </c>
      <c r="BV108" s="140">
        <f t="shared" si="347"/>
        <v>0</v>
      </c>
      <c r="BW108" s="141">
        <f t="shared" si="348"/>
        <v>0</v>
      </c>
      <c r="BX108" s="137">
        <v>0</v>
      </c>
      <c r="BY108" s="138">
        <v>0</v>
      </c>
      <c r="BZ108" s="139">
        <v>0</v>
      </c>
      <c r="CA108" s="140">
        <f t="shared" si="349"/>
        <v>0</v>
      </c>
      <c r="CB108" s="137">
        <v>0</v>
      </c>
      <c r="CC108" s="138">
        <v>0</v>
      </c>
      <c r="CD108" s="139">
        <v>0</v>
      </c>
      <c r="CE108" s="140">
        <f t="shared" si="350"/>
        <v>0</v>
      </c>
      <c r="CF108" s="137">
        <v>0</v>
      </c>
      <c r="CG108" s="138">
        <v>0</v>
      </c>
      <c r="CH108" s="139">
        <v>0</v>
      </c>
      <c r="CI108" s="140">
        <f t="shared" si="351"/>
        <v>0</v>
      </c>
      <c r="CJ108" s="137">
        <v>0</v>
      </c>
      <c r="CK108" s="138">
        <v>0</v>
      </c>
      <c r="CL108" s="139">
        <v>0</v>
      </c>
      <c r="CM108" s="140">
        <f t="shared" si="352"/>
        <v>0</v>
      </c>
      <c r="CN108" s="141">
        <f t="shared" si="353"/>
        <v>0</v>
      </c>
      <c r="CO108" s="137">
        <v>0</v>
      </c>
      <c r="CP108" s="138">
        <v>0</v>
      </c>
      <c r="CQ108" s="139">
        <v>0</v>
      </c>
      <c r="CR108" s="140">
        <f t="shared" si="354"/>
        <v>0</v>
      </c>
      <c r="CS108" s="137">
        <v>0</v>
      </c>
      <c r="CT108" s="138">
        <v>0</v>
      </c>
      <c r="CU108" s="139">
        <v>0</v>
      </c>
      <c r="CV108" s="140">
        <f t="shared" si="355"/>
        <v>0</v>
      </c>
      <c r="CW108" s="137">
        <v>0</v>
      </c>
      <c r="CX108" s="138">
        <v>0</v>
      </c>
      <c r="CY108" s="139">
        <v>0</v>
      </c>
      <c r="CZ108" s="140">
        <f t="shared" si="356"/>
        <v>0</v>
      </c>
      <c r="DA108" s="137">
        <v>0</v>
      </c>
      <c r="DB108" s="138">
        <v>0</v>
      </c>
      <c r="DC108" s="139">
        <v>0</v>
      </c>
      <c r="DD108" s="140">
        <f t="shared" si="357"/>
        <v>0</v>
      </c>
      <c r="DE108" s="141">
        <f t="shared" si="358"/>
        <v>0</v>
      </c>
      <c r="DF108" s="142">
        <f t="shared" si="359"/>
        <v>0</v>
      </c>
      <c r="DG108" s="143">
        <f t="shared" si="325"/>
        <v>0</v>
      </c>
    </row>
    <row r="109" spans="1:111" s="144" customFormat="1" ht="39.75" hidden="1" customHeight="1" thickBot="1">
      <c r="A109" s="145" t="s">
        <v>107</v>
      </c>
      <c r="B109" s="580"/>
      <c r="C109" s="146">
        <v>0</v>
      </c>
      <c r="D109" s="146">
        <v>0</v>
      </c>
      <c r="E109" s="146">
        <v>0</v>
      </c>
      <c r="F109" s="146">
        <v>0</v>
      </c>
      <c r="G109" s="146">
        <v>0</v>
      </c>
      <c r="H109" s="147">
        <v>0</v>
      </c>
      <c r="I109" s="148">
        <v>0</v>
      </c>
      <c r="J109" s="149">
        <v>0</v>
      </c>
      <c r="K109" s="150">
        <f t="shared" si="326"/>
        <v>0</v>
      </c>
      <c r="L109" s="147">
        <v>0</v>
      </c>
      <c r="M109" s="148">
        <v>0</v>
      </c>
      <c r="N109" s="149">
        <v>0</v>
      </c>
      <c r="O109" s="150">
        <f t="shared" si="327"/>
        <v>0</v>
      </c>
      <c r="P109" s="147">
        <v>0</v>
      </c>
      <c r="Q109" s="148">
        <v>0</v>
      </c>
      <c r="R109" s="149"/>
      <c r="S109" s="150">
        <f t="shared" si="328"/>
        <v>0</v>
      </c>
      <c r="T109" s="147"/>
      <c r="U109" s="148"/>
      <c r="V109" s="149">
        <v>0</v>
      </c>
      <c r="W109" s="150">
        <f t="shared" si="329"/>
        <v>0</v>
      </c>
      <c r="X109" s="151">
        <f t="shared" si="330"/>
        <v>0</v>
      </c>
      <c r="Y109" s="147"/>
      <c r="Z109" s="148"/>
      <c r="AA109" s="149"/>
      <c r="AB109" s="150">
        <f t="shared" si="331"/>
        <v>0</v>
      </c>
      <c r="AC109" s="147"/>
      <c r="AD109" s="148"/>
      <c r="AE109" s="149"/>
      <c r="AF109" s="150">
        <f t="shared" si="332"/>
        <v>0</v>
      </c>
      <c r="AG109" s="147"/>
      <c r="AH109" s="148"/>
      <c r="AI109" s="149"/>
      <c r="AJ109" s="150">
        <f t="shared" si="334"/>
        <v>0</v>
      </c>
      <c r="AK109" s="147"/>
      <c r="AL109" s="148"/>
      <c r="AM109" s="149"/>
      <c r="AN109" s="150">
        <f t="shared" si="337"/>
        <v>0</v>
      </c>
      <c r="AO109" s="151">
        <f t="shared" si="338"/>
        <v>0</v>
      </c>
      <c r="AP109" s="147"/>
      <c r="AQ109" s="148"/>
      <c r="AR109" s="149">
        <f>-AR50</f>
        <v>0</v>
      </c>
      <c r="AS109" s="150">
        <f t="shared" si="339"/>
        <v>0</v>
      </c>
      <c r="AT109" s="147"/>
      <c r="AU109" s="148"/>
      <c r="AV109" s="149"/>
      <c r="AW109" s="150">
        <f t="shared" si="340"/>
        <v>0</v>
      </c>
      <c r="AX109" s="147"/>
      <c r="AY109" s="147"/>
      <c r="AZ109" s="147"/>
      <c r="BA109" s="150">
        <f t="shared" si="341"/>
        <v>0</v>
      </c>
      <c r="BB109" s="147"/>
      <c r="BC109" s="148"/>
      <c r="BD109" s="149"/>
      <c r="BE109" s="150">
        <f t="shared" si="342"/>
        <v>0</v>
      </c>
      <c r="BF109" s="151">
        <f t="shared" si="343"/>
        <v>0</v>
      </c>
      <c r="BG109" s="147"/>
      <c r="BH109" s="148"/>
      <c r="BI109" s="149"/>
      <c r="BJ109" s="150">
        <f t="shared" si="344"/>
        <v>0</v>
      </c>
      <c r="BK109" s="147"/>
      <c r="BL109" s="148"/>
      <c r="BM109" s="149"/>
      <c r="BN109" s="150">
        <f t="shared" si="345"/>
        <v>0</v>
      </c>
      <c r="BO109" s="147">
        <v>0</v>
      </c>
      <c r="BP109" s="148">
        <v>0</v>
      </c>
      <c r="BQ109" s="149">
        <v>0</v>
      </c>
      <c r="BR109" s="150">
        <f t="shared" si="346"/>
        <v>0</v>
      </c>
      <c r="BS109" s="147">
        <v>0</v>
      </c>
      <c r="BT109" s="148">
        <v>0</v>
      </c>
      <c r="BU109" s="149">
        <v>0</v>
      </c>
      <c r="BV109" s="150">
        <f t="shared" si="347"/>
        <v>0</v>
      </c>
      <c r="BW109" s="151">
        <f t="shared" si="348"/>
        <v>0</v>
      </c>
      <c r="BX109" s="147">
        <v>0</v>
      </c>
      <c r="BY109" s="148">
        <v>0</v>
      </c>
      <c r="BZ109" s="149">
        <v>0</v>
      </c>
      <c r="CA109" s="150">
        <f t="shared" si="349"/>
        <v>0</v>
      </c>
      <c r="CB109" s="147">
        <v>0</v>
      </c>
      <c r="CC109" s="148">
        <v>0</v>
      </c>
      <c r="CD109" s="149">
        <v>0</v>
      </c>
      <c r="CE109" s="150">
        <f t="shared" si="350"/>
        <v>0</v>
      </c>
      <c r="CF109" s="147">
        <v>0</v>
      </c>
      <c r="CG109" s="148">
        <v>0</v>
      </c>
      <c r="CH109" s="149">
        <v>0</v>
      </c>
      <c r="CI109" s="150">
        <f t="shared" si="351"/>
        <v>0</v>
      </c>
      <c r="CJ109" s="147">
        <v>0</v>
      </c>
      <c r="CK109" s="148">
        <v>0</v>
      </c>
      <c r="CL109" s="149">
        <v>0</v>
      </c>
      <c r="CM109" s="150">
        <f t="shared" si="352"/>
        <v>0</v>
      </c>
      <c r="CN109" s="151">
        <f t="shared" si="353"/>
        <v>0</v>
      </c>
      <c r="CO109" s="147">
        <v>0</v>
      </c>
      <c r="CP109" s="148">
        <v>0</v>
      </c>
      <c r="CQ109" s="149">
        <v>0</v>
      </c>
      <c r="CR109" s="150">
        <f t="shared" si="354"/>
        <v>0</v>
      </c>
      <c r="CS109" s="147">
        <v>0</v>
      </c>
      <c r="CT109" s="148">
        <v>0</v>
      </c>
      <c r="CU109" s="149">
        <v>0</v>
      </c>
      <c r="CV109" s="150">
        <f t="shared" si="355"/>
        <v>0</v>
      </c>
      <c r="CW109" s="147">
        <v>0</v>
      </c>
      <c r="CX109" s="148">
        <v>0</v>
      </c>
      <c r="CY109" s="149">
        <v>0</v>
      </c>
      <c r="CZ109" s="150">
        <f t="shared" si="356"/>
        <v>0</v>
      </c>
      <c r="DA109" s="147">
        <v>0</v>
      </c>
      <c r="DB109" s="148">
        <v>0</v>
      </c>
      <c r="DC109" s="149">
        <v>0</v>
      </c>
      <c r="DD109" s="150">
        <f t="shared" si="357"/>
        <v>0</v>
      </c>
      <c r="DE109" s="151">
        <f t="shared" si="358"/>
        <v>0</v>
      </c>
      <c r="DF109" s="152">
        <f t="shared" si="359"/>
        <v>0</v>
      </c>
      <c r="DG109" s="143">
        <f t="shared" si="325"/>
        <v>0</v>
      </c>
    </row>
    <row r="110" spans="1:111" s="144" customFormat="1" ht="14.95" hidden="1" thickBot="1">
      <c r="A110" s="135" t="s">
        <v>8</v>
      </c>
      <c r="B110" s="579"/>
      <c r="C110" s="136">
        <v>0</v>
      </c>
      <c r="D110" s="136">
        <v>0</v>
      </c>
      <c r="E110" s="136">
        <v>0</v>
      </c>
      <c r="F110" s="136">
        <v>0</v>
      </c>
      <c r="G110" s="136">
        <v>0</v>
      </c>
      <c r="H110" s="137">
        <v>0</v>
      </c>
      <c r="I110" s="138">
        <v>0</v>
      </c>
      <c r="J110" s="139">
        <v>0</v>
      </c>
      <c r="K110" s="140">
        <f t="shared" si="326"/>
        <v>0</v>
      </c>
      <c r="L110" s="137">
        <v>0</v>
      </c>
      <c r="M110" s="138">
        <v>0</v>
      </c>
      <c r="N110" s="139">
        <v>0</v>
      </c>
      <c r="O110" s="140">
        <f t="shared" si="327"/>
        <v>0</v>
      </c>
      <c r="P110" s="137">
        <v>0</v>
      </c>
      <c r="Q110" s="138">
        <v>0</v>
      </c>
      <c r="R110" s="139">
        <v>0</v>
      </c>
      <c r="S110" s="140">
        <f t="shared" si="328"/>
        <v>0</v>
      </c>
      <c r="T110" s="137">
        <v>0</v>
      </c>
      <c r="U110" s="138">
        <v>0</v>
      </c>
      <c r="V110" s="139">
        <v>0</v>
      </c>
      <c r="W110" s="140">
        <f t="shared" si="329"/>
        <v>0</v>
      </c>
      <c r="X110" s="141">
        <f t="shared" si="330"/>
        <v>0</v>
      </c>
      <c r="Y110" s="137">
        <v>0</v>
      </c>
      <c r="Z110" s="138">
        <v>0</v>
      </c>
      <c r="AA110" s="139">
        <v>0</v>
      </c>
      <c r="AB110" s="140">
        <f t="shared" si="331"/>
        <v>0</v>
      </c>
      <c r="AC110" s="137">
        <v>0</v>
      </c>
      <c r="AD110" s="138">
        <v>0</v>
      </c>
      <c r="AE110" s="139">
        <v>0</v>
      </c>
      <c r="AF110" s="140">
        <f t="shared" si="332"/>
        <v>0</v>
      </c>
      <c r="AG110" s="137">
        <v>0</v>
      </c>
      <c r="AH110" s="138">
        <v>0</v>
      </c>
      <c r="AI110" s="139">
        <v>0</v>
      </c>
      <c r="AJ110" s="140">
        <f t="shared" si="334"/>
        <v>0</v>
      </c>
      <c r="AK110" s="137"/>
      <c r="AL110" s="138"/>
      <c r="AM110" s="139"/>
      <c r="AN110" s="140">
        <f t="shared" si="337"/>
        <v>0</v>
      </c>
      <c r="AO110" s="141">
        <f t="shared" si="338"/>
        <v>0</v>
      </c>
      <c r="AP110" s="137"/>
      <c r="AQ110" s="138"/>
      <c r="AR110" s="139"/>
      <c r="AS110" s="140">
        <f t="shared" si="339"/>
        <v>0</v>
      </c>
      <c r="AT110" s="137"/>
      <c r="AU110" s="138"/>
      <c r="AV110" s="139"/>
      <c r="AW110" s="140">
        <f t="shared" si="340"/>
        <v>0</v>
      </c>
      <c r="AX110" s="137"/>
      <c r="AY110" s="138"/>
      <c r="AZ110" s="139"/>
      <c r="BA110" s="140">
        <f t="shared" si="341"/>
        <v>0</v>
      </c>
      <c r="BB110" s="137"/>
      <c r="BC110" s="138"/>
      <c r="BD110" s="139"/>
      <c r="BE110" s="140">
        <f t="shared" si="342"/>
        <v>0</v>
      </c>
      <c r="BF110" s="141">
        <f t="shared" si="343"/>
        <v>0</v>
      </c>
      <c r="BG110" s="137"/>
      <c r="BH110" s="138"/>
      <c r="BI110" s="139"/>
      <c r="BJ110" s="140">
        <f t="shared" si="344"/>
        <v>0</v>
      </c>
      <c r="BK110" s="137"/>
      <c r="BL110" s="138"/>
      <c r="BM110" s="139"/>
      <c r="BN110" s="140">
        <f t="shared" si="345"/>
        <v>0</v>
      </c>
      <c r="BO110" s="137">
        <v>0</v>
      </c>
      <c r="BP110" s="138">
        <v>0</v>
      </c>
      <c r="BQ110" s="139">
        <v>0</v>
      </c>
      <c r="BR110" s="140">
        <f t="shared" si="346"/>
        <v>0</v>
      </c>
      <c r="BS110" s="137">
        <v>0</v>
      </c>
      <c r="BT110" s="138">
        <v>0</v>
      </c>
      <c r="BU110" s="139">
        <v>0</v>
      </c>
      <c r="BV110" s="140">
        <f t="shared" si="347"/>
        <v>0</v>
      </c>
      <c r="BW110" s="141">
        <f t="shared" si="348"/>
        <v>0</v>
      </c>
      <c r="BX110" s="137">
        <v>0</v>
      </c>
      <c r="BY110" s="138">
        <v>0</v>
      </c>
      <c r="BZ110" s="139">
        <v>0</v>
      </c>
      <c r="CA110" s="140">
        <f t="shared" si="349"/>
        <v>0</v>
      </c>
      <c r="CB110" s="137">
        <v>0</v>
      </c>
      <c r="CC110" s="138">
        <v>0</v>
      </c>
      <c r="CD110" s="139">
        <v>0</v>
      </c>
      <c r="CE110" s="140">
        <f t="shared" si="350"/>
        <v>0</v>
      </c>
      <c r="CF110" s="137">
        <v>0</v>
      </c>
      <c r="CG110" s="138">
        <v>0</v>
      </c>
      <c r="CH110" s="139">
        <v>0</v>
      </c>
      <c r="CI110" s="140">
        <f t="shared" si="351"/>
        <v>0</v>
      </c>
      <c r="CJ110" s="137">
        <v>0</v>
      </c>
      <c r="CK110" s="138">
        <v>0</v>
      </c>
      <c r="CL110" s="139">
        <v>0</v>
      </c>
      <c r="CM110" s="140">
        <f t="shared" si="352"/>
        <v>0</v>
      </c>
      <c r="CN110" s="141">
        <f t="shared" si="353"/>
        <v>0</v>
      </c>
      <c r="CO110" s="137">
        <v>0</v>
      </c>
      <c r="CP110" s="138">
        <v>0</v>
      </c>
      <c r="CQ110" s="139">
        <v>0</v>
      </c>
      <c r="CR110" s="140">
        <f t="shared" si="354"/>
        <v>0</v>
      </c>
      <c r="CS110" s="137">
        <v>0</v>
      </c>
      <c r="CT110" s="138">
        <v>0</v>
      </c>
      <c r="CU110" s="139">
        <v>0</v>
      </c>
      <c r="CV110" s="140">
        <f t="shared" si="355"/>
        <v>0</v>
      </c>
      <c r="CW110" s="137">
        <v>0</v>
      </c>
      <c r="CX110" s="138">
        <v>0</v>
      </c>
      <c r="CY110" s="139">
        <v>0</v>
      </c>
      <c r="CZ110" s="140">
        <f t="shared" si="356"/>
        <v>0</v>
      </c>
      <c r="DA110" s="137">
        <v>0</v>
      </c>
      <c r="DB110" s="138">
        <v>0</v>
      </c>
      <c r="DC110" s="139">
        <v>0</v>
      </c>
      <c r="DD110" s="140">
        <f t="shared" si="357"/>
        <v>0</v>
      </c>
      <c r="DE110" s="141">
        <f t="shared" si="358"/>
        <v>0</v>
      </c>
      <c r="DF110" s="142">
        <f t="shared" si="359"/>
        <v>0</v>
      </c>
      <c r="DG110" s="143">
        <f t="shared" si="325"/>
        <v>0</v>
      </c>
    </row>
    <row r="111" spans="1:111" s="144" customFormat="1" ht="14.95" hidden="1" thickBot="1">
      <c r="A111" s="145" t="s">
        <v>107</v>
      </c>
      <c r="B111" s="580"/>
      <c r="C111" s="146">
        <v>0</v>
      </c>
      <c r="D111" s="146">
        <v>0</v>
      </c>
      <c r="E111" s="146">
        <v>0</v>
      </c>
      <c r="F111" s="146">
        <v>0</v>
      </c>
      <c r="G111" s="146">
        <v>0</v>
      </c>
      <c r="H111" s="147">
        <v>0</v>
      </c>
      <c r="I111" s="148">
        <v>0</v>
      </c>
      <c r="J111" s="149">
        <v>0</v>
      </c>
      <c r="K111" s="150">
        <f t="shared" si="326"/>
        <v>0</v>
      </c>
      <c r="L111" s="147">
        <v>0</v>
      </c>
      <c r="M111" s="148">
        <v>0</v>
      </c>
      <c r="N111" s="149">
        <v>0</v>
      </c>
      <c r="O111" s="150">
        <f t="shared" si="327"/>
        <v>0</v>
      </c>
      <c r="P111" s="147">
        <v>0</v>
      </c>
      <c r="Q111" s="148">
        <v>0</v>
      </c>
      <c r="R111" s="149">
        <v>0</v>
      </c>
      <c r="S111" s="150">
        <f t="shared" si="328"/>
        <v>0</v>
      </c>
      <c r="T111" s="147"/>
      <c r="U111" s="148"/>
      <c r="V111" s="149"/>
      <c r="W111" s="150">
        <f t="shared" si="329"/>
        <v>0</v>
      </c>
      <c r="X111" s="151">
        <f t="shared" si="330"/>
        <v>0</v>
      </c>
      <c r="Y111" s="147"/>
      <c r="Z111" s="148"/>
      <c r="AA111" s="149">
        <v>0</v>
      </c>
      <c r="AB111" s="150">
        <f t="shared" si="331"/>
        <v>0</v>
      </c>
      <c r="AC111" s="147">
        <v>0</v>
      </c>
      <c r="AD111" s="148">
        <v>0</v>
      </c>
      <c r="AE111" s="149">
        <v>0</v>
      </c>
      <c r="AF111" s="150">
        <f t="shared" si="332"/>
        <v>0</v>
      </c>
      <c r="AG111" s="147">
        <v>0</v>
      </c>
      <c r="AH111" s="148">
        <v>0</v>
      </c>
      <c r="AI111" s="149">
        <v>0</v>
      </c>
      <c r="AJ111" s="150">
        <f t="shared" si="334"/>
        <v>0</v>
      </c>
      <c r="AK111" s="147"/>
      <c r="AL111" s="148"/>
      <c r="AM111" s="149"/>
      <c r="AN111" s="150">
        <f t="shared" si="337"/>
        <v>0</v>
      </c>
      <c r="AO111" s="151">
        <f t="shared" si="338"/>
        <v>0</v>
      </c>
      <c r="AP111" s="147"/>
      <c r="AQ111" s="148"/>
      <c r="AR111" s="149"/>
      <c r="AS111" s="150">
        <f t="shared" si="339"/>
        <v>0</v>
      </c>
      <c r="AT111" s="147"/>
      <c r="AU111" s="148"/>
      <c r="AV111" s="149"/>
      <c r="AW111" s="150">
        <f t="shared" si="340"/>
        <v>0</v>
      </c>
      <c r="AX111" s="147"/>
      <c r="AY111" s="148"/>
      <c r="AZ111" s="149"/>
      <c r="BA111" s="150">
        <f t="shared" si="341"/>
        <v>0</v>
      </c>
      <c r="BB111" s="147"/>
      <c r="BC111" s="148"/>
      <c r="BD111" s="149"/>
      <c r="BE111" s="150">
        <f t="shared" si="342"/>
        <v>0</v>
      </c>
      <c r="BF111" s="151">
        <f t="shared" si="343"/>
        <v>0</v>
      </c>
      <c r="BG111" s="147"/>
      <c r="BH111" s="148"/>
      <c r="BI111" s="149"/>
      <c r="BJ111" s="150">
        <f t="shared" si="344"/>
        <v>0</v>
      </c>
      <c r="BK111" s="147"/>
      <c r="BL111" s="148"/>
      <c r="BM111" s="149"/>
      <c r="BN111" s="150">
        <f t="shared" si="345"/>
        <v>0</v>
      </c>
      <c r="BO111" s="147">
        <v>0</v>
      </c>
      <c r="BP111" s="148">
        <v>0</v>
      </c>
      <c r="BQ111" s="149">
        <v>0</v>
      </c>
      <c r="BR111" s="150">
        <f t="shared" si="346"/>
        <v>0</v>
      </c>
      <c r="BS111" s="147">
        <v>0</v>
      </c>
      <c r="BT111" s="148">
        <v>0</v>
      </c>
      <c r="BU111" s="149">
        <v>0</v>
      </c>
      <c r="BV111" s="150">
        <f t="shared" si="347"/>
        <v>0</v>
      </c>
      <c r="BW111" s="151">
        <f t="shared" si="348"/>
        <v>0</v>
      </c>
      <c r="BX111" s="147">
        <v>0</v>
      </c>
      <c r="BY111" s="148">
        <v>0</v>
      </c>
      <c r="BZ111" s="149">
        <v>0</v>
      </c>
      <c r="CA111" s="150">
        <f t="shared" si="349"/>
        <v>0</v>
      </c>
      <c r="CB111" s="147">
        <v>0</v>
      </c>
      <c r="CC111" s="148">
        <v>0</v>
      </c>
      <c r="CD111" s="149">
        <v>0</v>
      </c>
      <c r="CE111" s="150">
        <f t="shared" si="350"/>
        <v>0</v>
      </c>
      <c r="CF111" s="147">
        <v>0</v>
      </c>
      <c r="CG111" s="148">
        <v>0</v>
      </c>
      <c r="CH111" s="149">
        <v>0</v>
      </c>
      <c r="CI111" s="150">
        <f t="shared" si="351"/>
        <v>0</v>
      </c>
      <c r="CJ111" s="147">
        <v>0</v>
      </c>
      <c r="CK111" s="148">
        <v>0</v>
      </c>
      <c r="CL111" s="149">
        <v>0</v>
      </c>
      <c r="CM111" s="150">
        <f t="shared" si="352"/>
        <v>0</v>
      </c>
      <c r="CN111" s="151">
        <f t="shared" si="353"/>
        <v>0</v>
      </c>
      <c r="CO111" s="147">
        <v>0</v>
      </c>
      <c r="CP111" s="148">
        <v>0</v>
      </c>
      <c r="CQ111" s="149">
        <v>0</v>
      </c>
      <c r="CR111" s="150">
        <f t="shared" si="354"/>
        <v>0</v>
      </c>
      <c r="CS111" s="147">
        <v>0</v>
      </c>
      <c r="CT111" s="148">
        <v>0</v>
      </c>
      <c r="CU111" s="149">
        <v>0</v>
      </c>
      <c r="CV111" s="150">
        <f t="shared" si="355"/>
        <v>0</v>
      </c>
      <c r="CW111" s="147">
        <v>0</v>
      </c>
      <c r="CX111" s="148">
        <v>0</v>
      </c>
      <c r="CY111" s="149">
        <v>0</v>
      </c>
      <c r="CZ111" s="150">
        <f t="shared" si="356"/>
        <v>0</v>
      </c>
      <c r="DA111" s="147">
        <v>0</v>
      </c>
      <c r="DB111" s="148">
        <v>0</v>
      </c>
      <c r="DC111" s="149">
        <v>0</v>
      </c>
      <c r="DD111" s="150">
        <f t="shared" si="357"/>
        <v>0</v>
      </c>
      <c r="DE111" s="151">
        <f t="shared" si="358"/>
        <v>0</v>
      </c>
      <c r="DF111" s="152">
        <f t="shared" si="359"/>
        <v>0</v>
      </c>
      <c r="DG111" s="143">
        <f t="shared" si="325"/>
        <v>0</v>
      </c>
    </row>
    <row r="112" spans="1:111" s="144" customFormat="1" ht="14.95" hidden="1" thickBot="1">
      <c r="A112" s="135" t="s">
        <v>8</v>
      </c>
      <c r="B112" s="581"/>
      <c r="C112" s="136">
        <v>0</v>
      </c>
      <c r="D112" s="136">
        <v>0</v>
      </c>
      <c r="E112" s="136">
        <v>0</v>
      </c>
      <c r="F112" s="136">
        <v>0</v>
      </c>
      <c r="G112" s="136">
        <v>0</v>
      </c>
      <c r="H112" s="137">
        <v>0</v>
      </c>
      <c r="I112" s="138">
        <v>0</v>
      </c>
      <c r="J112" s="139">
        <v>0</v>
      </c>
      <c r="K112" s="140">
        <f t="shared" si="326"/>
        <v>0</v>
      </c>
      <c r="L112" s="137">
        <v>0</v>
      </c>
      <c r="M112" s="138">
        <v>0</v>
      </c>
      <c r="N112" s="139">
        <v>0</v>
      </c>
      <c r="O112" s="140">
        <f t="shared" si="327"/>
        <v>0</v>
      </c>
      <c r="P112" s="137">
        <v>0</v>
      </c>
      <c r="Q112" s="138">
        <v>0</v>
      </c>
      <c r="R112" s="139">
        <v>0</v>
      </c>
      <c r="S112" s="140">
        <f t="shared" si="328"/>
        <v>0</v>
      </c>
      <c r="T112" s="137">
        <v>0</v>
      </c>
      <c r="U112" s="138">
        <v>0</v>
      </c>
      <c r="V112" s="139">
        <v>0</v>
      </c>
      <c r="W112" s="140">
        <f t="shared" si="329"/>
        <v>0</v>
      </c>
      <c r="X112" s="141">
        <f t="shared" si="330"/>
        <v>0</v>
      </c>
      <c r="Y112" s="137">
        <v>0</v>
      </c>
      <c r="Z112" s="138">
        <v>0</v>
      </c>
      <c r="AA112" s="139">
        <v>0</v>
      </c>
      <c r="AB112" s="140">
        <f t="shared" si="331"/>
        <v>0</v>
      </c>
      <c r="AC112" s="137">
        <v>0</v>
      </c>
      <c r="AD112" s="138">
        <v>0</v>
      </c>
      <c r="AE112" s="139">
        <v>0</v>
      </c>
      <c r="AF112" s="140">
        <f t="shared" si="332"/>
        <v>0</v>
      </c>
      <c r="AG112" s="137">
        <v>0</v>
      </c>
      <c r="AH112" s="138">
        <v>0</v>
      </c>
      <c r="AI112" s="139">
        <v>0</v>
      </c>
      <c r="AJ112" s="140">
        <f t="shared" si="334"/>
        <v>0</v>
      </c>
      <c r="AK112" s="137"/>
      <c r="AL112" s="138"/>
      <c r="AM112" s="139"/>
      <c r="AN112" s="140">
        <f t="shared" si="337"/>
        <v>0</v>
      </c>
      <c r="AO112" s="141">
        <f t="shared" si="338"/>
        <v>0</v>
      </c>
      <c r="AP112" s="137"/>
      <c r="AQ112" s="138"/>
      <c r="AR112" s="139"/>
      <c r="AS112" s="140">
        <f t="shared" si="339"/>
        <v>0</v>
      </c>
      <c r="AT112" s="137"/>
      <c r="AU112" s="138"/>
      <c r="AV112" s="139"/>
      <c r="AW112" s="140">
        <f t="shared" si="340"/>
        <v>0</v>
      </c>
      <c r="AX112" s="137"/>
      <c r="AY112" s="138"/>
      <c r="AZ112" s="139"/>
      <c r="BA112" s="140">
        <f t="shared" si="341"/>
        <v>0</v>
      </c>
      <c r="BB112" s="137"/>
      <c r="BC112" s="138"/>
      <c r="BD112" s="139"/>
      <c r="BE112" s="140">
        <f t="shared" si="342"/>
        <v>0</v>
      </c>
      <c r="BF112" s="141">
        <f t="shared" si="343"/>
        <v>0</v>
      </c>
      <c r="BG112" s="137">
        <v>0</v>
      </c>
      <c r="BH112" s="138">
        <v>0</v>
      </c>
      <c r="BI112" s="139">
        <v>0</v>
      </c>
      <c r="BJ112" s="140">
        <f t="shared" si="344"/>
        <v>0</v>
      </c>
      <c r="BK112" s="137">
        <v>0</v>
      </c>
      <c r="BL112" s="138">
        <v>0</v>
      </c>
      <c r="BM112" s="139">
        <v>0</v>
      </c>
      <c r="BN112" s="140">
        <f t="shared" si="345"/>
        <v>0</v>
      </c>
      <c r="BO112" s="137">
        <v>0</v>
      </c>
      <c r="BP112" s="138">
        <v>0</v>
      </c>
      <c r="BQ112" s="139">
        <v>0</v>
      </c>
      <c r="BR112" s="140">
        <f t="shared" si="346"/>
        <v>0</v>
      </c>
      <c r="BS112" s="137">
        <v>0</v>
      </c>
      <c r="BT112" s="138">
        <v>0</v>
      </c>
      <c r="BU112" s="139">
        <v>0</v>
      </c>
      <c r="BV112" s="140">
        <f t="shared" si="347"/>
        <v>0</v>
      </c>
      <c r="BW112" s="141">
        <f t="shared" si="348"/>
        <v>0</v>
      </c>
      <c r="BX112" s="137">
        <v>0</v>
      </c>
      <c r="BY112" s="138">
        <v>0</v>
      </c>
      <c r="BZ112" s="139">
        <v>0</v>
      </c>
      <c r="CA112" s="140">
        <f t="shared" si="349"/>
        <v>0</v>
      </c>
      <c r="CB112" s="137">
        <v>0</v>
      </c>
      <c r="CC112" s="138">
        <v>0</v>
      </c>
      <c r="CD112" s="139">
        <v>0</v>
      </c>
      <c r="CE112" s="140">
        <f t="shared" si="350"/>
        <v>0</v>
      </c>
      <c r="CF112" s="137">
        <v>0</v>
      </c>
      <c r="CG112" s="138">
        <v>0</v>
      </c>
      <c r="CH112" s="139">
        <v>0</v>
      </c>
      <c r="CI112" s="140">
        <f t="shared" si="351"/>
        <v>0</v>
      </c>
      <c r="CJ112" s="137">
        <v>0</v>
      </c>
      <c r="CK112" s="138">
        <v>0</v>
      </c>
      <c r="CL112" s="139">
        <v>0</v>
      </c>
      <c r="CM112" s="140">
        <f t="shared" si="352"/>
        <v>0</v>
      </c>
      <c r="CN112" s="141">
        <f t="shared" si="353"/>
        <v>0</v>
      </c>
      <c r="CO112" s="137">
        <v>0</v>
      </c>
      <c r="CP112" s="138">
        <v>0</v>
      </c>
      <c r="CQ112" s="139">
        <v>0</v>
      </c>
      <c r="CR112" s="140">
        <f t="shared" si="354"/>
        <v>0</v>
      </c>
      <c r="CS112" s="137">
        <v>0</v>
      </c>
      <c r="CT112" s="138">
        <v>0</v>
      </c>
      <c r="CU112" s="139">
        <v>0</v>
      </c>
      <c r="CV112" s="140">
        <f t="shared" si="355"/>
        <v>0</v>
      </c>
      <c r="CW112" s="137">
        <v>0</v>
      </c>
      <c r="CX112" s="138">
        <v>0</v>
      </c>
      <c r="CY112" s="139">
        <v>0</v>
      </c>
      <c r="CZ112" s="140">
        <f t="shared" si="356"/>
        <v>0</v>
      </c>
      <c r="DA112" s="137">
        <v>0</v>
      </c>
      <c r="DB112" s="138">
        <v>0</v>
      </c>
      <c r="DC112" s="139">
        <v>0</v>
      </c>
      <c r="DD112" s="140">
        <f t="shared" si="357"/>
        <v>0</v>
      </c>
      <c r="DE112" s="141">
        <f t="shared" si="358"/>
        <v>0</v>
      </c>
      <c r="DF112" s="142">
        <f t="shared" si="359"/>
        <v>0</v>
      </c>
      <c r="DG112" s="143">
        <f t="shared" si="325"/>
        <v>0</v>
      </c>
    </row>
    <row r="113" spans="1:111" s="144" customFormat="1" ht="14.95" hidden="1" thickBot="1">
      <c r="A113" s="145" t="s">
        <v>107</v>
      </c>
      <c r="B113" s="582"/>
      <c r="C113" s="146">
        <v>0</v>
      </c>
      <c r="D113" s="146">
        <v>0</v>
      </c>
      <c r="E113" s="146">
        <v>0</v>
      </c>
      <c r="F113" s="146">
        <v>0</v>
      </c>
      <c r="G113" s="146">
        <v>0</v>
      </c>
      <c r="H113" s="147">
        <v>0</v>
      </c>
      <c r="I113" s="148">
        <v>0</v>
      </c>
      <c r="J113" s="149">
        <v>0</v>
      </c>
      <c r="K113" s="150">
        <f t="shared" si="326"/>
        <v>0</v>
      </c>
      <c r="L113" s="147">
        <v>0</v>
      </c>
      <c r="M113" s="148">
        <v>0</v>
      </c>
      <c r="N113" s="149">
        <v>0</v>
      </c>
      <c r="O113" s="150">
        <f t="shared" si="327"/>
        <v>0</v>
      </c>
      <c r="P113" s="147">
        <v>0</v>
      </c>
      <c r="Q113" s="148">
        <v>0</v>
      </c>
      <c r="R113" s="149">
        <v>0</v>
      </c>
      <c r="S113" s="150">
        <f t="shared" si="328"/>
        <v>0</v>
      </c>
      <c r="T113" s="147">
        <v>0</v>
      </c>
      <c r="U113" s="148">
        <v>0</v>
      </c>
      <c r="V113" s="149">
        <v>0</v>
      </c>
      <c r="W113" s="150">
        <f t="shared" si="329"/>
        <v>0</v>
      </c>
      <c r="X113" s="151">
        <f t="shared" si="330"/>
        <v>0</v>
      </c>
      <c r="Y113" s="147"/>
      <c r="Z113" s="148">
        <v>0</v>
      </c>
      <c r="AA113" s="149">
        <v>0</v>
      </c>
      <c r="AB113" s="150">
        <f t="shared" si="331"/>
        <v>0</v>
      </c>
      <c r="AC113" s="147">
        <v>0</v>
      </c>
      <c r="AD113" s="148">
        <v>0</v>
      </c>
      <c r="AE113" s="149">
        <v>0</v>
      </c>
      <c r="AF113" s="150">
        <f t="shared" si="332"/>
        <v>0</v>
      </c>
      <c r="AG113" s="147"/>
      <c r="AH113" s="148">
        <v>0</v>
      </c>
      <c r="AI113" s="149">
        <v>0</v>
      </c>
      <c r="AJ113" s="150">
        <f t="shared" si="334"/>
        <v>0</v>
      </c>
      <c r="AK113" s="147"/>
      <c r="AL113" s="148"/>
      <c r="AM113" s="149"/>
      <c r="AN113" s="150">
        <f t="shared" si="337"/>
        <v>0</v>
      </c>
      <c r="AO113" s="151">
        <f t="shared" si="338"/>
        <v>0</v>
      </c>
      <c r="AP113" s="147"/>
      <c r="AQ113" s="148"/>
      <c r="AR113" s="149"/>
      <c r="AS113" s="150">
        <f t="shared" si="339"/>
        <v>0</v>
      </c>
      <c r="AT113" s="147"/>
      <c r="AU113" s="148"/>
      <c r="AV113" s="149"/>
      <c r="AW113" s="150">
        <f t="shared" si="340"/>
        <v>0</v>
      </c>
      <c r="AX113" s="147"/>
      <c r="AY113" s="148"/>
      <c r="AZ113" s="149"/>
      <c r="BA113" s="150">
        <f t="shared" si="341"/>
        <v>0</v>
      </c>
      <c r="BB113" s="147"/>
      <c r="BC113" s="148"/>
      <c r="BD113" s="149"/>
      <c r="BE113" s="150">
        <f t="shared" si="342"/>
        <v>0</v>
      </c>
      <c r="BF113" s="151">
        <f t="shared" si="343"/>
        <v>0</v>
      </c>
      <c r="BG113" s="147">
        <v>0</v>
      </c>
      <c r="BH113" s="148">
        <v>0</v>
      </c>
      <c r="BI113" s="149">
        <v>0</v>
      </c>
      <c r="BJ113" s="150">
        <f t="shared" si="344"/>
        <v>0</v>
      </c>
      <c r="BK113" s="147">
        <v>0</v>
      </c>
      <c r="BL113" s="148">
        <v>0</v>
      </c>
      <c r="BM113" s="149">
        <v>0</v>
      </c>
      <c r="BN113" s="150">
        <f t="shared" si="345"/>
        <v>0</v>
      </c>
      <c r="BO113" s="147"/>
      <c r="BP113" s="148">
        <v>0</v>
      </c>
      <c r="BQ113" s="149">
        <v>0</v>
      </c>
      <c r="BR113" s="150">
        <f t="shared" si="346"/>
        <v>0</v>
      </c>
      <c r="BS113" s="147">
        <v>0</v>
      </c>
      <c r="BT113" s="148">
        <v>0</v>
      </c>
      <c r="BU113" s="149">
        <v>0</v>
      </c>
      <c r="BV113" s="150">
        <f t="shared" si="347"/>
        <v>0</v>
      </c>
      <c r="BW113" s="151">
        <f t="shared" si="348"/>
        <v>0</v>
      </c>
      <c r="BX113" s="147">
        <v>0</v>
      </c>
      <c r="BY113" s="148">
        <v>0</v>
      </c>
      <c r="BZ113" s="149">
        <v>0</v>
      </c>
      <c r="CA113" s="150">
        <f t="shared" si="349"/>
        <v>0</v>
      </c>
      <c r="CB113" s="147">
        <v>0</v>
      </c>
      <c r="CC113" s="148">
        <v>0</v>
      </c>
      <c r="CD113" s="149">
        <v>0</v>
      </c>
      <c r="CE113" s="150">
        <f t="shared" si="350"/>
        <v>0</v>
      </c>
      <c r="CF113" s="147">
        <v>0</v>
      </c>
      <c r="CG113" s="148">
        <v>0</v>
      </c>
      <c r="CH113" s="149">
        <v>0</v>
      </c>
      <c r="CI113" s="150">
        <f t="shared" si="351"/>
        <v>0</v>
      </c>
      <c r="CJ113" s="147">
        <v>0</v>
      </c>
      <c r="CK113" s="148">
        <v>0</v>
      </c>
      <c r="CL113" s="149">
        <v>0</v>
      </c>
      <c r="CM113" s="150">
        <f t="shared" si="352"/>
        <v>0</v>
      </c>
      <c r="CN113" s="151">
        <f t="shared" si="353"/>
        <v>0</v>
      </c>
      <c r="CO113" s="147">
        <v>0</v>
      </c>
      <c r="CP113" s="148">
        <v>0</v>
      </c>
      <c r="CQ113" s="149">
        <v>0</v>
      </c>
      <c r="CR113" s="150">
        <f t="shared" si="354"/>
        <v>0</v>
      </c>
      <c r="CS113" s="147">
        <v>0</v>
      </c>
      <c r="CT113" s="148">
        <v>0</v>
      </c>
      <c r="CU113" s="149">
        <v>0</v>
      </c>
      <c r="CV113" s="150">
        <f t="shared" si="355"/>
        <v>0</v>
      </c>
      <c r="CW113" s="147">
        <v>0</v>
      </c>
      <c r="CX113" s="148">
        <v>0</v>
      </c>
      <c r="CY113" s="149">
        <v>0</v>
      </c>
      <c r="CZ113" s="150">
        <f t="shared" si="356"/>
        <v>0</v>
      </c>
      <c r="DA113" s="147">
        <v>0</v>
      </c>
      <c r="DB113" s="148">
        <v>0</v>
      </c>
      <c r="DC113" s="149">
        <v>0</v>
      </c>
      <c r="DD113" s="150">
        <f t="shared" si="357"/>
        <v>0</v>
      </c>
      <c r="DE113" s="151">
        <f t="shared" si="358"/>
        <v>0</v>
      </c>
      <c r="DF113" s="152">
        <f t="shared" si="359"/>
        <v>0</v>
      </c>
      <c r="DG113" s="143">
        <f t="shared" si="325"/>
        <v>0</v>
      </c>
    </row>
    <row r="114" spans="1:111" s="144" customFormat="1" ht="14.95" hidden="1" thickBot="1">
      <c r="A114" s="135" t="s">
        <v>8</v>
      </c>
      <c r="B114" s="579"/>
      <c r="C114" s="136">
        <v>0</v>
      </c>
      <c r="D114" s="136">
        <v>0</v>
      </c>
      <c r="E114" s="136">
        <v>0</v>
      </c>
      <c r="F114" s="136">
        <v>0</v>
      </c>
      <c r="G114" s="136">
        <v>0</v>
      </c>
      <c r="H114" s="137">
        <v>0</v>
      </c>
      <c r="I114" s="138">
        <v>0</v>
      </c>
      <c r="J114" s="139">
        <v>0</v>
      </c>
      <c r="K114" s="140">
        <f t="shared" si="326"/>
        <v>0</v>
      </c>
      <c r="L114" s="137">
        <v>0</v>
      </c>
      <c r="M114" s="138">
        <v>0</v>
      </c>
      <c r="N114" s="139">
        <v>0</v>
      </c>
      <c r="O114" s="140">
        <f t="shared" si="327"/>
        <v>0</v>
      </c>
      <c r="P114" s="137">
        <v>0</v>
      </c>
      <c r="Q114" s="138">
        <v>0</v>
      </c>
      <c r="R114" s="139">
        <v>0</v>
      </c>
      <c r="S114" s="140">
        <f t="shared" si="328"/>
        <v>0</v>
      </c>
      <c r="T114" s="137">
        <v>0</v>
      </c>
      <c r="U114" s="138">
        <v>0</v>
      </c>
      <c r="V114" s="139">
        <v>0</v>
      </c>
      <c r="W114" s="140">
        <f t="shared" si="329"/>
        <v>0</v>
      </c>
      <c r="X114" s="141">
        <f t="shared" si="330"/>
        <v>0</v>
      </c>
      <c r="Y114" s="137">
        <v>0</v>
      </c>
      <c r="Z114" s="138">
        <v>0</v>
      </c>
      <c r="AA114" s="139">
        <v>0</v>
      </c>
      <c r="AB114" s="140">
        <f t="shared" si="331"/>
        <v>0</v>
      </c>
      <c r="AC114" s="137">
        <v>0</v>
      </c>
      <c r="AD114" s="138">
        <v>0</v>
      </c>
      <c r="AE114" s="139">
        <v>0</v>
      </c>
      <c r="AF114" s="140">
        <f t="shared" si="332"/>
        <v>0</v>
      </c>
      <c r="AG114" s="137">
        <v>0</v>
      </c>
      <c r="AH114" s="138">
        <v>0</v>
      </c>
      <c r="AI114" s="139">
        <v>0</v>
      </c>
      <c r="AJ114" s="140">
        <f t="shared" si="334"/>
        <v>0</v>
      </c>
      <c r="AK114" s="137"/>
      <c r="AL114" s="138"/>
      <c r="AM114" s="139"/>
      <c r="AN114" s="140">
        <f t="shared" si="337"/>
        <v>0</v>
      </c>
      <c r="AO114" s="141">
        <f t="shared" si="338"/>
        <v>0</v>
      </c>
      <c r="AP114" s="137"/>
      <c r="AQ114" s="138"/>
      <c r="AR114" s="139"/>
      <c r="AS114" s="140">
        <f t="shared" si="339"/>
        <v>0</v>
      </c>
      <c r="AT114" s="137"/>
      <c r="AU114" s="138"/>
      <c r="AV114" s="139"/>
      <c r="AW114" s="140">
        <f t="shared" si="340"/>
        <v>0</v>
      </c>
      <c r="AX114" s="137"/>
      <c r="AY114" s="138"/>
      <c r="AZ114" s="139"/>
      <c r="BA114" s="140">
        <f t="shared" si="341"/>
        <v>0</v>
      </c>
      <c r="BB114" s="137"/>
      <c r="BC114" s="138"/>
      <c r="BD114" s="139"/>
      <c r="BE114" s="140">
        <f t="shared" si="342"/>
        <v>0</v>
      </c>
      <c r="BF114" s="141">
        <f t="shared" si="343"/>
        <v>0</v>
      </c>
      <c r="BG114" s="137">
        <v>0</v>
      </c>
      <c r="BH114" s="138">
        <v>0</v>
      </c>
      <c r="BI114" s="139">
        <v>0</v>
      </c>
      <c r="BJ114" s="140">
        <f t="shared" si="344"/>
        <v>0</v>
      </c>
      <c r="BK114" s="137">
        <v>0</v>
      </c>
      <c r="BL114" s="138">
        <v>0</v>
      </c>
      <c r="BM114" s="139">
        <v>0</v>
      </c>
      <c r="BN114" s="140">
        <f t="shared" si="345"/>
        <v>0</v>
      </c>
      <c r="BO114" s="137">
        <v>0</v>
      </c>
      <c r="BP114" s="138">
        <v>0</v>
      </c>
      <c r="BQ114" s="139">
        <v>0</v>
      </c>
      <c r="BR114" s="140">
        <f t="shared" si="346"/>
        <v>0</v>
      </c>
      <c r="BS114" s="137">
        <v>0</v>
      </c>
      <c r="BT114" s="138">
        <v>0</v>
      </c>
      <c r="BU114" s="139">
        <v>0</v>
      </c>
      <c r="BV114" s="140">
        <f t="shared" si="347"/>
        <v>0</v>
      </c>
      <c r="BW114" s="141">
        <f t="shared" si="348"/>
        <v>0</v>
      </c>
      <c r="BX114" s="137">
        <v>0</v>
      </c>
      <c r="BY114" s="138">
        <v>0</v>
      </c>
      <c r="BZ114" s="139">
        <v>0</v>
      </c>
      <c r="CA114" s="140">
        <f t="shared" si="349"/>
        <v>0</v>
      </c>
      <c r="CB114" s="137">
        <v>0</v>
      </c>
      <c r="CC114" s="138">
        <v>0</v>
      </c>
      <c r="CD114" s="139">
        <v>0</v>
      </c>
      <c r="CE114" s="140">
        <f t="shared" si="350"/>
        <v>0</v>
      </c>
      <c r="CF114" s="137">
        <v>0</v>
      </c>
      <c r="CG114" s="138">
        <v>0</v>
      </c>
      <c r="CH114" s="139">
        <v>0</v>
      </c>
      <c r="CI114" s="140">
        <f t="shared" si="351"/>
        <v>0</v>
      </c>
      <c r="CJ114" s="137">
        <v>0</v>
      </c>
      <c r="CK114" s="138">
        <v>0</v>
      </c>
      <c r="CL114" s="139">
        <v>0</v>
      </c>
      <c r="CM114" s="140">
        <f t="shared" si="352"/>
        <v>0</v>
      </c>
      <c r="CN114" s="141">
        <f t="shared" si="353"/>
        <v>0</v>
      </c>
      <c r="CO114" s="137">
        <v>0</v>
      </c>
      <c r="CP114" s="138">
        <v>0</v>
      </c>
      <c r="CQ114" s="139">
        <v>0</v>
      </c>
      <c r="CR114" s="140">
        <f t="shared" si="354"/>
        <v>0</v>
      </c>
      <c r="CS114" s="137">
        <v>0</v>
      </c>
      <c r="CT114" s="138">
        <v>0</v>
      </c>
      <c r="CU114" s="139">
        <v>0</v>
      </c>
      <c r="CV114" s="140">
        <f t="shared" si="355"/>
        <v>0</v>
      </c>
      <c r="CW114" s="137">
        <v>0</v>
      </c>
      <c r="CX114" s="138">
        <v>0</v>
      </c>
      <c r="CY114" s="139">
        <v>0</v>
      </c>
      <c r="CZ114" s="140">
        <f t="shared" si="356"/>
        <v>0</v>
      </c>
      <c r="DA114" s="137">
        <v>0</v>
      </c>
      <c r="DB114" s="138">
        <v>0</v>
      </c>
      <c r="DC114" s="139">
        <v>0</v>
      </c>
      <c r="DD114" s="140">
        <f t="shared" si="357"/>
        <v>0</v>
      </c>
      <c r="DE114" s="141">
        <f t="shared" si="358"/>
        <v>0</v>
      </c>
      <c r="DF114" s="142">
        <f t="shared" si="359"/>
        <v>0</v>
      </c>
      <c r="DG114" s="143">
        <f t="shared" si="325"/>
        <v>0</v>
      </c>
    </row>
    <row r="115" spans="1:111" s="144" customFormat="1" ht="14.95" hidden="1" thickBot="1">
      <c r="A115" s="145" t="s">
        <v>107</v>
      </c>
      <c r="B115" s="580"/>
      <c r="C115" s="146">
        <v>0</v>
      </c>
      <c r="D115" s="146">
        <v>0</v>
      </c>
      <c r="E115" s="146">
        <v>0</v>
      </c>
      <c r="F115" s="146">
        <v>0</v>
      </c>
      <c r="G115" s="146">
        <v>0</v>
      </c>
      <c r="H115" s="147">
        <v>0</v>
      </c>
      <c r="I115" s="148">
        <v>0</v>
      </c>
      <c r="J115" s="149">
        <v>0</v>
      </c>
      <c r="K115" s="150">
        <f t="shared" si="326"/>
        <v>0</v>
      </c>
      <c r="L115" s="147">
        <v>0</v>
      </c>
      <c r="M115" s="148">
        <v>0</v>
      </c>
      <c r="N115" s="149">
        <v>0</v>
      </c>
      <c r="O115" s="150">
        <f t="shared" si="327"/>
        <v>0</v>
      </c>
      <c r="P115" s="147">
        <v>0</v>
      </c>
      <c r="Q115" s="148">
        <v>0</v>
      </c>
      <c r="R115" s="149">
        <v>0</v>
      </c>
      <c r="S115" s="150">
        <f t="shared" si="328"/>
        <v>0</v>
      </c>
      <c r="T115" s="147">
        <v>0</v>
      </c>
      <c r="U115" s="148">
        <v>0</v>
      </c>
      <c r="V115" s="149">
        <v>0</v>
      </c>
      <c r="W115" s="150">
        <f t="shared" si="329"/>
        <v>0</v>
      </c>
      <c r="X115" s="151">
        <f t="shared" si="330"/>
        <v>0</v>
      </c>
      <c r="Y115" s="147">
        <v>0</v>
      </c>
      <c r="Z115" s="148">
        <v>0</v>
      </c>
      <c r="AA115" s="149">
        <v>0</v>
      </c>
      <c r="AB115" s="150">
        <f t="shared" si="331"/>
        <v>0</v>
      </c>
      <c r="AC115" s="147">
        <v>0</v>
      </c>
      <c r="AD115" s="148">
        <v>0</v>
      </c>
      <c r="AE115" s="149">
        <v>0</v>
      </c>
      <c r="AF115" s="150">
        <f t="shared" si="332"/>
        <v>0</v>
      </c>
      <c r="AG115" s="147">
        <v>0</v>
      </c>
      <c r="AH115" s="148">
        <v>0</v>
      </c>
      <c r="AI115" s="149">
        <v>0</v>
      </c>
      <c r="AJ115" s="150">
        <f t="shared" si="334"/>
        <v>0</v>
      </c>
      <c r="AK115" s="147"/>
      <c r="AL115" s="148"/>
      <c r="AM115" s="149"/>
      <c r="AN115" s="150">
        <f t="shared" si="337"/>
        <v>0</v>
      </c>
      <c r="AO115" s="151">
        <f t="shared" si="338"/>
        <v>0</v>
      </c>
      <c r="AP115" s="147"/>
      <c r="AQ115" s="148"/>
      <c r="AR115" s="149"/>
      <c r="AS115" s="150">
        <f t="shared" si="339"/>
        <v>0</v>
      </c>
      <c r="AT115" s="147"/>
      <c r="AU115" s="148"/>
      <c r="AV115" s="149"/>
      <c r="AW115" s="150">
        <f t="shared" si="340"/>
        <v>0</v>
      </c>
      <c r="AX115" s="147"/>
      <c r="AY115" s="148"/>
      <c r="AZ115" s="149"/>
      <c r="BA115" s="150">
        <f t="shared" si="341"/>
        <v>0</v>
      </c>
      <c r="BB115" s="147"/>
      <c r="BC115" s="148"/>
      <c r="BD115" s="149"/>
      <c r="BE115" s="150">
        <f t="shared" si="342"/>
        <v>0</v>
      </c>
      <c r="BF115" s="151">
        <f t="shared" si="343"/>
        <v>0</v>
      </c>
      <c r="BG115" s="147">
        <v>0</v>
      </c>
      <c r="BH115" s="148">
        <v>0</v>
      </c>
      <c r="BI115" s="149">
        <v>0</v>
      </c>
      <c r="BJ115" s="150">
        <f t="shared" si="344"/>
        <v>0</v>
      </c>
      <c r="BK115" s="147">
        <v>0</v>
      </c>
      <c r="BL115" s="148">
        <v>0</v>
      </c>
      <c r="BM115" s="149">
        <v>0</v>
      </c>
      <c r="BN115" s="150">
        <f t="shared" si="345"/>
        <v>0</v>
      </c>
      <c r="BO115" s="147">
        <v>0</v>
      </c>
      <c r="BP115" s="148">
        <v>0</v>
      </c>
      <c r="BQ115" s="149">
        <v>0</v>
      </c>
      <c r="BR115" s="150">
        <f t="shared" si="346"/>
        <v>0</v>
      </c>
      <c r="BS115" s="147">
        <v>0</v>
      </c>
      <c r="BT115" s="148">
        <v>0</v>
      </c>
      <c r="BU115" s="149">
        <v>0</v>
      </c>
      <c r="BV115" s="150">
        <f t="shared" si="347"/>
        <v>0</v>
      </c>
      <c r="BW115" s="151">
        <f t="shared" si="348"/>
        <v>0</v>
      </c>
      <c r="BX115" s="147">
        <v>0</v>
      </c>
      <c r="BY115" s="148">
        <v>0</v>
      </c>
      <c r="BZ115" s="149">
        <v>0</v>
      </c>
      <c r="CA115" s="150">
        <f t="shared" si="349"/>
        <v>0</v>
      </c>
      <c r="CB115" s="147">
        <v>0</v>
      </c>
      <c r="CC115" s="148">
        <v>0</v>
      </c>
      <c r="CD115" s="149">
        <v>0</v>
      </c>
      <c r="CE115" s="150">
        <f t="shared" si="350"/>
        <v>0</v>
      </c>
      <c r="CF115" s="147">
        <v>0</v>
      </c>
      <c r="CG115" s="148">
        <v>0</v>
      </c>
      <c r="CH115" s="149">
        <v>0</v>
      </c>
      <c r="CI115" s="150">
        <f t="shared" si="351"/>
        <v>0</v>
      </c>
      <c r="CJ115" s="147">
        <v>0</v>
      </c>
      <c r="CK115" s="148">
        <v>0</v>
      </c>
      <c r="CL115" s="149">
        <v>0</v>
      </c>
      <c r="CM115" s="150">
        <f t="shared" si="352"/>
        <v>0</v>
      </c>
      <c r="CN115" s="151">
        <f t="shared" si="353"/>
        <v>0</v>
      </c>
      <c r="CO115" s="147">
        <v>0</v>
      </c>
      <c r="CP115" s="148">
        <v>0</v>
      </c>
      <c r="CQ115" s="149">
        <v>0</v>
      </c>
      <c r="CR115" s="150">
        <f t="shared" si="354"/>
        <v>0</v>
      </c>
      <c r="CS115" s="147">
        <v>0</v>
      </c>
      <c r="CT115" s="148">
        <v>0</v>
      </c>
      <c r="CU115" s="149">
        <v>0</v>
      </c>
      <c r="CV115" s="150">
        <f t="shared" si="355"/>
        <v>0</v>
      </c>
      <c r="CW115" s="147">
        <v>0</v>
      </c>
      <c r="CX115" s="148">
        <v>0</v>
      </c>
      <c r="CY115" s="149">
        <v>0</v>
      </c>
      <c r="CZ115" s="150">
        <f t="shared" si="356"/>
        <v>0</v>
      </c>
      <c r="DA115" s="147">
        <v>0</v>
      </c>
      <c r="DB115" s="148">
        <v>0</v>
      </c>
      <c r="DC115" s="149">
        <v>0</v>
      </c>
      <c r="DD115" s="150">
        <f t="shared" si="357"/>
        <v>0</v>
      </c>
      <c r="DE115" s="151">
        <f t="shared" si="358"/>
        <v>0</v>
      </c>
      <c r="DF115" s="152">
        <f t="shared" si="359"/>
        <v>0</v>
      </c>
      <c r="DG115" s="143">
        <f t="shared" si="325"/>
        <v>0</v>
      </c>
    </row>
    <row r="116" spans="1:111" s="144" customFormat="1">
      <c r="A116" s="135" t="s">
        <v>8</v>
      </c>
      <c r="B116" s="577" t="s">
        <v>10</v>
      </c>
      <c r="C116" s="153">
        <f t="shared" ref="C116:J117" si="360">C104+C106+C108+C110+C112+C114</f>
        <v>0</v>
      </c>
      <c r="D116" s="153">
        <f t="shared" si="360"/>
        <v>0</v>
      </c>
      <c r="E116" s="153">
        <f t="shared" si="360"/>
        <v>0</v>
      </c>
      <c r="F116" s="153">
        <f t="shared" si="360"/>
        <v>0</v>
      </c>
      <c r="G116" s="153">
        <f t="shared" si="360"/>
        <v>0</v>
      </c>
      <c r="H116" s="154">
        <f t="shared" si="360"/>
        <v>0</v>
      </c>
      <c r="I116" s="155">
        <f t="shared" si="360"/>
        <v>0</v>
      </c>
      <c r="J116" s="156">
        <f t="shared" si="360"/>
        <v>0</v>
      </c>
      <c r="K116" s="140">
        <f>SUM(H116:J116)</f>
        <v>0</v>
      </c>
      <c r="L116" s="154">
        <f t="shared" ref="L116:N117" si="361">L104+L106+L108+L110+L112+L114</f>
        <v>0</v>
      </c>
      <c r="M116" s="155">
        <f t="shared" si="361"/>
        <v>0</v>
      </c>
      <c r="N116" s="156">
        <f t="shared" si="361"/>
        <v>0</v>
      </c>
      <c r="O116" s="140">
        <f>SUM(L116:N116)</f>
        <v>0</v>
      </c>
      <c r="P116" s="154">
        <f t="shared" ref="P116:R117" si="362">P104+P106+P108+P110+P112+P114</f>
        <v>0</v>
      </c>
      <c r="Q116" s="155">
        <f t="shared" si="362"/>
        <v>0</v>
      </c>
      <c r="R116" s="156">
        <f t="shared" si="362"/>
        <v>0</v>
      </c>
      <c r="S116" s="140">
        <f>SUM(P116:R116)</f>
        <v>0</v>
      </c>
      <c r="T116" s="154">
        <f t="shared" ref="T116:V117" si="363">T104+T106+T108+T110+T112+T114</f>
        <v>0</v>
      </c>
      <c r="U116" s="155">
        <f t="shared" si="363"/>
        <v>0</v>
      </c>
      <c r="V116" s="156">
        <f t="shared" si="363"/>
        <v>0</v>
      </c>
      <c r="W116" s="140">
        <f>SUM(T116:V116)</f>
        <v>0</v>
      </c>
      <c r="X116" s="141">
        <f>W116+S116+O116+K116</f>
        <v>0</v>
      </c>
      <c r="Y116" s="154">
        <f t="shared" ref="Y116:AA117" si="364">Y104+Y106+Y108+Y110+Y112+Y114</f>
        <v>0</v>
      </c>
      <c r="Z116" s="155">
        <f t="shared" si="364"/>
        <v>0</v>
      </c>
      <c r="AA116" s="156">
        <f t="shared" si="364"/>
        <v>0</v>
      </c>
      <c r="AB116" s="140">
        <f>SUM(Y116:AA116)</f>
        <v>0</v>
      </c>
      <c r="AC116" s="154">
        <f t="shared" ref="AC116:AE117" si="365">AC104+AC106+AC108+AC110+AC112+AC114</f>
        <v>0</v>
      </c>
      <c r="AD116" s="155">
        <f t="shared" si="365"/>
        <v>0</v>
      </c>
      <c r="AE116" s="156">
        <f t="shared" si="365"/>
        <v>0</v>
      </c>
      <c r="AF116" s="140">
        <f>SUM(AC116:AE116)</f>
        <v>0</v>
      </c>
      <c r="AG116" s="154">
        <f t="shared" ref="AG116:AI116" si="366">AG104+AG106+AG108+AG110+AG112+AG114</f>
        <v>0</v>
      </c>
      <c r="AH116" s="155">
        <f t="shared" si="366"/>
        <v>0</v>
      </c>
      <c r="AI116" s="156">
        <f t="shared" si="366"/>
        <v>0</v>
      </c>
      <c r="AJ116" s="140">
        <f>SUM(AG116:AI116)</f>
        <v>0</v>
      </c>
      <c r="AK116" s="154">
        <f t="shared" ref="AK116:AM116" si="367">AK104+AK106+AK108+AK110+AK112+AK114</f>
        <v>0</v>
      </c>
      <c r="AL116" s="155">
        <f t="shared" si="367"/>
        <v>0</v>
      </c>
      <c r="AM116" s="156">
        <f t="shared" si="367"/>
        <v>0</v>
      </c>
      <c r="AN116" s="140">
        <f>SUM(AK116:AM116)</f>
        <v>0</v>
      </c>
      <c r="AO116" s="141">
        <f>AN116+AJ116+AF116+AB116</f>
        <v>0</v>
      </c>
      <c r="AP116" s="154">
        <f t="shared" ref="AP116:AR116" si="368">AP104+AP106+AP108+AP110+AP112+AP114</f>
        <v>0</v>
      </c>
      <c r="AQ116" s="155">
        <f t="shared" si="368"/>
        <v>0</v>
      </c>
      <c r="AR116" s="156">
        <f t="shared" si="368"/>
        <v>0</v>
      </c>
      <c r="AS116" s="140">
        <f>SUM(AP116:AR116)</f>
        <v>0</v>
      </c>
      <c r="AT116" s="154">
        <f t="shared" ref="AT116:AV116" si="369">AT104+AT106+AT108+AT110+AT112+AT114</f>
        <v>0</v>
      </c>
      <c r="AU116" s="155">
        <f t="shared" si="369"/>
        <v>0</v>
      </c>
      <c r="AV116" s="156">
        <f t="shared" si="369"/>
        <v>0</v>
      </c>
      <c r="AW116" s="140">
        <f>SUM(AT116:AV116)</f>
        <v>0</v>
      </c>
      <c r="AX116" s="154">
        <f t="shared" ref="AX116:AZ116" si="370">AX104+AX106+AX108+AX110+AX112+AX114</f>
        <v>0</v>
      </c>
      <c r="AY116" s="155">
        <f t="shared" si="370"/>
        <v>0</v>
      </c>
      <c r="AZ116" s="156">
        <f t="shared" si="370"/>
        <v>0</v>
      </c>
      <c r="BA116" s="140">
        <f>SUM(AX116:AZ116)</f>
        <v>0</v>
      </c>
      <c r="BB116" s="154">
        <f t="shared" ref="BB116:BD116" si="371">BB104+BB106+BB108+BB110+BB112+BB114</f>
        <v>0</v>
      </c>
      <c r="BC116" s="155">
        <f t="shared" si="371"/>
        <v>-2.8340000000000032</v>
      </c>
      <c r="BD116" s="156">
        <f t="shared" si="371"/>
        <v>-2.8340000000000032</v>
      </c>
      <c r="BE116" s="140">
        <f>SUM(BB116:BD116)</f>
        <v>-5.6680000000000064</v>
      </c>
      <c r="BF116" s="141">
        <f>BE116+BA116+AW116+AS116</f>
        <v>-5.6680000000000064</v>
      </c>
      <c r="BG116" s="154">
        <f t="shared" ref="BG116:BI116" si="372">BG104+BG106+BG108+BG110+BG112+BG114</f>
        <v>-2.8340000000000032</v>
      </c>
      <c r="BH116" s="155">
        <f t="shared" si="372"/>
        <v>2.8339999999999996</v>
      </c>
      <c r="BI116" s="156">
        <f t="shared" si="372"/>
        <v>2.8339999999999996</v>
      </c>
      <c r="BJ116" s="140">
        <f>SUM(BG116:BI116)</f>
        <v>2.8339999999999961</v>
      </c>
      <c r="BK116" s="154">
        <f t="shared" ref="BK116:BM116" si="373">BK104+BK106+BK108+BK110+BK112+BK114</f>
        <v>2.8339999999999996</v>
      </c>
      <c r="BL116" s="155">
        <f t="shared" si="373"/>
        <v>-18.89864</v>
      </c>
      <c r="BM116" s="156">
        <f t="shared" si="373"/>
        <v>-13.836799999999998</v>
      </c>
      <c r="BN116" s="140">
        <f>SUM(BK116:BM116)</f>
        <v>-29.901440000000001</v>
      </c>
      <c r="BO116" s="154">
        <f t="shared" ref="BO116:BQ116" si="374">BO104+BO106+BO108+BO110+BO112+BO114</f>
        <v>-13.836799999999998</v>
      </c>
      <c r="BP116" s="155">
        <f t="shared" si="374"/>
        <v>0</v>
      </c>
      <c r="BQ116" s="156">
        <f t="shared" si="374"/>
        <v>0</v>
      </c>
      <c r="BR116" s="140">
        <f>SUM(BO116:BQ116)</f>
        <v>-13.836799999999998</v>
      </c>
      <c r="BS116" s="154">
        <f t="shared" ref="BS116:BU117" si="375">BS104+BS106+BS108+BS110+BS112+BS114</f>
        <v>0</v>
      </c>
      <c r="BT116" s="155">
        <f t="shared" si="375"/>
        <v>0</v>
      </c>
      <c r="BU116" s="156">
        <f t="shared" si="375"/>
        <v>0</v>
      </c>
      <c r="BV116" s="140">
        <f>SUM(BS116:BU116)</f>
        <v>0</v>
      </c>
      <c r="BW116" s="141">
        <f>BV116+BR116+BN116+BJ116</f>
        <v>-40.904240000000001</v>
      </c>
      <c r="BX116" s="154">
        <f t="shared" ref="BX116:BZ117" si="376">BX104+BX106+BX108+BX110+BX112+BX114</f>
        <v>0</v>
      </c>
      <c r="BY116" s="155">
        <f t="shared" si="376"/>
        <v>0</v>
      </c>
      <c r="BZ116" s="156">
        <f t="shared" si="376"/>
        <v>0</v>
      </c>
      <c r="CA116" s="140">
        <f>SUM(BX116:BZ116)</f>
        <v>0</v>
      </c>
      <c r="CB116" s="154">
        <f t="shared" ref="CB116:CD117" si="377">CB104+CB106+CB108+CB110+CB112+CB114</f>
        <v>0</v>
      </c>
      <c r="CC116" s="155">
        <f t="shared" si="377"/>
        <v>0</v>
      </c>
      <c r="CD116" s="156">
        <f t="shared" si="377"/>
        <v>0</v>
      </c>
      <c r="CE116" s="140">
        <f>SUM(CB116:CD116)</f>
        <v>0</v>
      </c>
      <c r="CF116" s="154">
        <f t="shared" ref="CF116:CH117" si="378">CF104+CF106+CF108+CF110+CF112+CF114</f>
        <v>0</v>
      </c>
      <c r="CG116" s="155">
        <f t="shared" si="378"/>
        <v>0</v>
      </c>
      <c r="CH116" s="156">
        <f t="shared" si="378"/>
        <v>0</v>
      </c>
      <c r="CI116" s="140">
        <f>SUM(CF116:CH116)</f>
        <v>0</v>
      </c>
      <c r="CJ116" s="154">
        <f t="shared" ref="CJ116:CL117" si="379">CJ104+CJ106+CJ108+CJ110+CJ112+CJ114</f>
        <v>0</v>
      </c>
      <c r="CK116" s="155">
        <f t="shared" si="379"/>
        <v>0</v>
      </c>
      <c r="CL116" s="156">
        <f t="shared" si="379"/>
        <v>0</v>
      </c>
      <c r="CM116" s="140">
        <f>SUM(CJ116:CL116)</f>
        <v>0</v>
      </c>
      <c r="CN116" s="141">
        <f>CM116+CI116+CE116+CA116</f>
        <v>0</v>
      </c>
      <c r="CO116" s="154">
        <f t="shared" ref="CO116:CQ117" si="380">CO104+CO106+CO108+CO110+CO112+CO114</f>
        <v>0</v>
      </c>
      <c r="CP116" s="155">
        <f t="shared" si="380"/>
        <v>0</v>
      </c>
      <c r="CQ116" s="156">
        <f t="shared" si="380"/>
        <v>0</v>
      </c>
      <c r="CR116" s="140">
        <f>SUM(CO116:CQ116)</f>
        <v>0</v>
      </c>
      <c r="CS116" s="154">
        <f t="shared" ref="CS116:CU117" si="381">CS104+CS106+CS108+CS110+CS112+CS114</f>
        <v>0</v>
      </c>
      <c r="CT116" s="155">
        <f t="shared" si="381"/>
        <v>0</v>
      </c>
      <c r="CU116" s="156">
        <f t="shared" si="381"/>
        <v>0</v>
      </c>
      <c r="CV116" s="140">
        <f>SUM(CS116:CU116)</f>
        <v>0</v>
      </c>
      <c r="CW116" s="154">
        <f t="shared" ref="CW116:CY117" si="382">CW104+CW106+CW108+CW110+CW112+CW114</f>
        <v>0</v>
      </c>
      <c r="CX116" s="155">
        <f t="shared" si="382"/>
        <v>0</v>
      </c>
      <c r="CY116" s="156">
        <f t="shared" si="382"/>
        <v>0</v>
      </c>
      <c r="CZ116" s="140">
        <f>SUM(CW116:CY116)</f>
        <v>0</v>
      </c>
      <c r="DA116" s="154">
        <f t="shared" ref="DA116:DC117" si="383">DA104+DA106+DA108+DA110+DA112+DA114</f>
        <v>0</v>
      </c>
      <c r="DB116" s="155">
        <f t="shared" si="383"/>
        <v>0</v>
      </c>
      <c r="DC116" s="156">
        <f t="shared" si="383"/>
        <v>0</v>
      </c>
      <c r="DD116" s="140">
        <f>SUM(DA116:DC116)</f>
        <v>0</v>
      </c>
      <c r="DE116" s="141">
        <f>DD116+CZ116+CV116+CR116</f>
        <v>0</v>
      </c>
      <c r="DF116" s="142">
        <f>DE116+CN116+BW116+BF116+AO116+X116+G116+F116+E116+D116+C116</f>
        <v>-46.572240000000008</v>
      </c>
      <c r="DG116" s="143">
        <f t="shared" si="325"/>
        <v>0</v>
      </c>
    </row>
    <row r="117" spans="1:111" s="144" customFormat="1" ht="14.95" thickBot="1">
      <c r="A117" s="145" t="s">
        <v>107</v>
      </c>
      <c r="B117" s="578"/>
      <c r="C117" s="146">
        <f t="shared" si="360"/>
        <v>0</v>
      </c>
      <c r="D117" s="146">
        <f t="shared" si="360"/>
        <v>0</v>
      </c>
      <c r="E117" s="146">
        <f t="shared" si="360"/>
        <v>0</v>
      </c>
      <c r="F117" s="146">
        <f t="shared" si="360"/>
        <v>0</v>
      </c>
      <c r="G117" s="146">
        <f t="shared" si="360"/>
        <v>0</v>
      </c>
      <c r="H117" s="147">
        <f t="shared" si="360"/>
        <v>0</v>
      </c>
      <c r="I117" s="148">
        <f t="shared" si="360"/>
        <v>0</v>
      </c>
      <c r="J117" s="149">
        <f t="shared" si="360"/>
        <v>0</v>
      </c>
      <c r="K117" s="150">
        <f>SUM(H117:J117)</f>
        <v>0</v>
      </c>
      <c r="L117" s="147">
        <f t="shared" si="361"/>
        <v>0</v>
      </c>
      <c r="M117" s="148">
        <f t="shared" si="361"/>
        <v>0</v>
      </c>
      <c r="N117" s="149">
        <f t="shared" si="361"/>
        <v>0</v>
      </c>
      <c r="O117" s="150">
        <f>SUM(L117:N117)</f>
        <v>0</v>
      </c>
      <c r="P117" s="147">
        <f t="shared" si="362"/>
        <v>0</v>
      </c>
      <c r="Q117" s="148">
        <f t="shared" si="362"/>
        <v>0</v>
      </c>
      <c r="R117" s="149">
        <f t="shared" si="362"/>
        <v>0</v>
      </c>
      <c r="S117" s="150">
        <f>SUM(P117:R117)</f>
        <v>0</v>
      </c>
      <c r="T117" s="147">
        <f t="shared" si="363"/>
        <v>0</v>
      </c>
      <c r="U117" s="148">
        <f t="shared" si="363"/>
        <v>0</v>
      </c>
      <c r="V117" s="149">
        <f t="shared" si="363"/>
        <v>0</v>
      </c>
      <c r="W117" s="150">
        <f>SUM(T117:V117)</f>
        <v>0</v>
      </c>
      <c r="X117" s="151">
        <f>W117+S117+O117+K117</f>
        <v>0</v>
      </c>
      <c r="Y117" s="147">
        <f t="shared" si="364"/>
        <v>0</v>
      </c>
      <c r="Z117" s="148">
        <f t="shared" si="364"/>
        <v>0</v>
      </c>
      <c r="AA117" s="149">
        <f t="shared" si="364"/>
        <v>0</v>
      </c>
      <c r="AB117" s="150">
        <f>SUM(Y117:AA117)</f>
        <v>0</v>
      </c>
      <c r="AC117" s="147">
        <f t="shared" si="365"/>
        <v>0</v>
      </c>
      <c r="AD117" s="148">
        <f t="shared" si="365"/>
        <v>0</v>
      </c>
      <c r="AE117" s="149">
        <f t="shared" si="365"/>
        <v>0</v>
      </c>
      <c r="AF117" s="150">
        <f>SUM(AC117:AE117)</f>
        <v>0</v>
      </c>
      <c r="AG117" s="147">
        <f t="shared" ref="AG117:AI117" si="384">AG105+AG107+AG109+AG111+AG113+AG115</f>
        <v>0</v>
      </c>
      <c r="AH117" s="148">
        <f t="shared" si="384"/>
        <v>0</v>
      </c>
      <c r="AI117" s="149">
        <f t="shared" si="384"/>
        <v>0</v>
      </c>
      <c r="AJ117" s="150">
        <f>SUM(AG117:AI117)</f>
        <v>0</v>
      </c>
      <c r="AK117" s="147">
        <f t="shared" ref="AK117:AM117" si="385">AK105+AK107+AK109+AK111+AK113+AK115</f>
        <v>0</v>
      </c>
      <c r="AL117" s="148">
        <f t="shared" si="385"/>
        <v>0</v>
      </c>
      <c r="AM117" s="149">
        <f t="shared" si="385"/>
        <v>0</v>
      </c>
      <c r="AN117" s="150">
        <f>SUM(AK117:AM117)</f>
        <v>0</v>
      </c>
      <c r="AO117" s="151">
        <f>AN117+AJ117+AF117+AB117</f>
        <v>0</v>
      </c>
      <c r="AP117" s="147">
        <f t="shared" ref="AP117:AR117" si="386">AP105+AP107+AP109+AP111+AP113+AP115</f>
        <v>0</v>
      </c>
      <c r="AQ117" s="148">
        <f t="shared" si="386"/>
        <v>0</v>
      </c>
      <c r="AR117" s="149">
        <f t="shared" si="386"/>
        <v>0</v>
      </c>
      <c r="AS117" s="150">
        <f>SUM(AP117:AR117)</f>
        <v>0</v>
      </c>
      <c r="AT117" s="147">
        <f t="shared" ref="AT117:AV117" si="387">AT105+AT107+AT109+AT111+AT113+AT115</f>
        <v>0</v>
      </c>
      <c r="AU117" s="148">
        <f t="shared" si="387"/>
        <v>0</v>
      </c>
      <c r="AV117" s="149">
        <f t="shared" si="387"/>
        <v>0</v>
      </c>
      <c r="AW117" s="150">
        <f>SUM(AT117:AV117)</f>
        <v>0</v>
      </c>
      <c r="AX117" s="147">
        <f t="shared" ref="AX117:AZ117" si="388">AX105+AX107+AX109+AX111+AX113+AX115</f>
        <v>0</v>
      </c>
      <c r="AY117" s="148">
        <f t="shared" si="388"/>
        <v>0</v>
      </c>
      <c r="AZ117" s="149">
        <f t="shared" si="388"/>
        <v>0</v>
      </c>
      <c r="BA117" s="150">
        <f>SUM(AX117:AZ117)</f>
        <v>0</v>
      </c>
      <c r="BB117" s="147">
        <f t="shared" ref="BB117:BD117" si="389">BB105+BB107+BB109+BB111+BB113+BB115</f>
        <v>-2.7374399999999999</v>
      </c>
      <c r="BC117" s="148">
        <f t="shared" si="389"/>
        <v>-1.9035321236923104</v>
      </c>
      <c r="BD117" s="149">
        <f t="shared" si="389"/>
        <v>-2.4767832313461566</v>
      </c>
      <c r="BE117" s="150">
        <f>SUM(BB117:BD117)</f>
        <v>-7.1177553550384669</v>
      </c>
      <c r="BF117" s="151">
        <f>BE117+BA117+AW117+AS117</f>
        <v>-7.1177553550384669</v>
      </c>
      <c r="BG117" s="147">
        <f t="shared" ref="BG117:BI117" si="390">BG105+BG107+BG109+BG111+BG113+BG115</f>
        <v>-2.4767832313461566</v>
      </c>
      <c r="BH117" s="148">
        <f t="shared" si="390"/>
        <v>3.0233367686538464</v>
      </c>
      <c r="BI117" s="149">
        <f t="shared" si="390"/>
        <v>3.1601612886538462</v>
      </c>
      <c r="BJ117" s="150">
        <f>SUM(BG117:BI117)</f>
        <v>3.7067148259615359</v>
      </c>
      <c r="BK117" s="147">
        <f t="shared" ref="BK117:BM117" si="391">BK105+BK107+BK109+BK111+BK113+BK115</f>
        <v>3.1601612886538462</v>
      </c>
      <c r="BL117" s="148">
        <f t="shared" si="391"/>
        <v>-4.6369614036538476</v>
      </c>
      <c r="BM117" s="149">
        <f t="shared" si="391"/>
        <v>-2.9372599999999984</v>
      </c>
      <c r="BN117" s="150">
        <f>SUM(BK117:BM117)</f>
        <v>-4.4140601149999998</v>
      </c>
      <c r="BO117" s="147">
        <f t="shared" ref="BO117:BQ117" si="392">BO105+BO107+BO109+BO111+BO113+BO115</f>
        <v>-2.9372599999999984</v>
      </c>
      <c r="BP117" s="148">
        <f t="shared" si="392"/>
        <v>0</v>
      </c>
      <c r="BQ117" s="149">
        <f t="shared" si="392"/>
        <v>0</v>
      </c>
      <c r="BR117" s="150">
        <f>SUM(BO117:BQ117)</f>
        <v>-2.9372599999999984</v>
      </c>
      <c r="BS117" s="147">
        <f t="shared" si="375"/>
        <v>0</v>
      </c>
      <c r="BT117" s="148">
        <f t="shared" si="375"/>
        <v>0</v>
      </c>
      <c r="BU117" s="149">
        <f t="shared" si="375"/>
        <v>0</v>
      </c>
      <c r="BV117" s="150">
        <f>SUM(BS117:BU117)</f>
        <v>0</v>
      </c>
      <c r="BW117" s="151">
        <f>BV117+BR117+BN117+BJ117</f>
        <v>-3.6446052890384624</v>
      </c>
      <c r="BX117" s="147">
        <f t="shared" si="376"/>
        <v>0</v>
      </c>
      <c r="BY117" s="148">
        <f t="shared" si="376"/>
        <v>0</v>
      </c>
      <c r="BZ117" s="149">
        <f t="shared" si="376"/>
        <v>0</v>
      </c>
      <c r="CA117" s="150">
        <f>SUM(BX117:BZ117)</f>
        <v>0</v>
      </c>
      <c r="CB117" s="147">
        <f t="shared" si="377"/>
        <v>0</v>
      </c>
      <c r="CC117" s="148">
        <f t="shared" si="377"/>
        <v>0</v>
      </c>
      <c r="CD117" s="149">
        <f t="shared" si="377"/>
        <v>0</v>
      </c>
      <c r="CE117" s="150">
        <f>SUM(CB117:CD117)</f>
        <v>0</v>
      </c>
      <c r="CF117" s="147">
        <f t="shared" si="378"/>
        <v>0</v>
      </c>
      <c r="CG117" s="148">
        <f t="shared" si="378"/>
        <v>0</v>
      </c>
      <c r="CH117" s="149">
        <f t="shared" si="378"/>
        <v>0</v>
      </c>
      <c r="CI117" s="150">
        <f>SUM(CF117:CH117)</f>
        <v>0</v>
      </c>
      <c r="CJ117" s="147">
        <f t="shared" si="379"/>
        <v>0</v>
      </c>
      <c r="CK117" s="148">
        <f t="shared" si="379"/>
        <v>0</v>
      </c>
      <c r="CL117" s="149">
        <f t="shared" si="379"/>
        <v>0</v>
      </c>
      <c r="CM117" s="150">
        <f>SUM(CJ117:CL117)</f>
        <v>0</v>
      </c>
      <c r="CN117" s="151">
        <f>CM117+CI117+CE117+CA117</f>
        <v>0</v>
      </c>
      <c r="CO117" s="147">
        <f t="shared" si="380"/>
        <v>0</v>
      </c>
      <c r="CP117" s="148">
        <f t="shared" si="380"/>
        <v>0</v>
      </c>
      <c r="CQ117" s="149">
        <f t="shared" si="380"/>
        <v>0</v>
      </c>
      <c r="CR117" s="150">
        <f>SUM(CO117:CQ117)</f>
        <v>0</v>
      </c>
      <c r="CS117" s="147">
        <f t="shared" si="381"/>
        <v>0</v>
      </c>
      <c r="CT117" s="148">
        <f t="shared" si="381"/>
        <v>0</v>
      </c>
      <c r="CU117" s="149">
        <f t="shared" si="381"/>
        <v>0</v>
      </c>
      <c r="CV117" s="150">
        <f>SUM(CS117:CU117)</f>
        <v>0</v>
      </c>
      <c r="CW117" s="147">
        <f t="shared" si="382"/>
        <v>0</v>
      </c>
      <c r="CX117" s="148">
        <f t="shared" si="382"/>
        <v>0</v>
      </c>
      <c r="CY117" s="149">
        <f t="shared" si="382"/>
        <v>0</v>
      </c>
      <c r="CZ117" s="150">
        <f>SUM(CW117:CY117)</f>
        <v>0</v>
      </c>
      <c r="DA117" s="147">
        <f t="shared" si="383"/>
        <v>0</v>
      </c>
      <c r="DB117" s="148">
        <f t="shared" si="383"/>
        <v>0</v>
      </c>
      <c r="DC117" s="149">
        <f t="shared" si="383"/>
        <v>0</v>
      </c>
      <c r="DD117" s="150">
        <f>SUM(DA117:DC117)</f>
        <v>0</v>
      </c>
      <c r="DE117" s="151">
        <f>DD117+CZ117+CV117+CR117</f>
        <v>0</v>
      </c>
      <c r="DF117" s="152">
        <f>DE117+CN117+BW117+BF117+AO117+X117+G117+F117+E117+D117+C117</f>
        <v>-10.76236064407693</v>
      </c>
      <c r="DG117" s="143">
        <f t="shared" si="325"/>
        <v>0</v>
      </c>
    </row>
    <row r="118" spans="1:111" s="144" customFormat="1">
      <c r="A118" s="135" t="s">
        <v>8</v>
      </c>
      <c r="B118" s="577" t="s">
        <v>117</v>
      </c>
      <c r="C118" s="153">
        <f t="shared" ref="C118:J118" si="393">C45-C116</f>
        <v>0</v>
      </c>
      <c r="D118" s="153">
        <f t="shared" si="393"/>
        <v>0</v>
      </c>
      <c r="E118" s="153">
        <f t="shared" si="393"/>
        <v>0</v>
      </c>
      <c r="F118" s="153">
        <f t="shared" si="393"/>
        <v>0</v>
      </c>
      <c r="G118" s="153">
        <f t="shared" si="393"/>
        <v>0</v>
      </c>
      <c r="H118" s="154">
        <f t="shared" si="393"/>
        <v>0</v>
      </c>
      <c r="I118" s="155">
        <f t="shared" si="393"/>
        <v>0</v>
      </c>
      <c r="J118" s="156">
        <f t="shared" si="393"/>
        <v>0</v>
      </c>
      <c r="K118" s="140">
        <f>SUM(H118:J118)</f>
        <v>0</v>
      </c>
      <c r="L118" s="154">
        <f>L45-L116</f>
        <v>0</v>
      </c>
      <c r="M118" s="155">
        <f>M45-M116</f>
        <v>0</v>
      </c>
      <c r="N118" s="156">
        <f>N45-N116</f>
        <v>0</v>
      </c>
      <c r="O118" s="140">
        <f>SUM(L118:N118)</f>
        <v>0</v>
      </c>
      <c r="P118" s="154">
        <f>P45-P116</f>
        <v>0</v>
      </c>
      <c r="Q118" s="155">
        <f>Q45-Q116</f>
        <v>0</v>
      </c>
      <c r="R118" s="156">
        <f>R45-R116</f>
        <v>0</v>
      </c>
      <c r="S118" s="140">
        <f>SUM(P118:R118)</f>
        <v>0</v>
      </c>
      <c r="T118" s="154">
        <f>T45-T116</f>
        <v>0</v>
      </c>
      <c r="U118" s="155">
        <f>U45-U116</f>
        <v>0</v>
      </c>
      <c r="V118" s="156">
        <f>V45-V116</f>
        <v>0</v>
      </c>
      <c r="W118" s="140">
        <f>SUM(T118:V118)</f>
        <v>0</v>
      </c>
      <c r="X118" s="141">
        <f>W118+S118+O118+K118</f>
        <v>0</v>
      </c>
      <c r="Y118" s="154">
        <f>Y45-Y116</f>
        <v>0</v>
      </c>
      <c r="Z118" s="155">
        <f>Z45-Z116</f>
        <v>0</v>
      </c>
      <c r="AA118" s="156">
        <f>AA45-AA116</f>
        <v>0</v>
      </c>
      <c r="AB118" s="140">
        <f>SUM(Y118:AA118)</f>
        <v>0</v>
      </c>
      <c r="AC118" s="154">
        <f>AC45-AC116</f>
        <v>0</v>
      </c>
      <c r="AD118" s="155">
        <f>AD45-AD116</f>
        <v>0</v>
      </c>
      <c r="AE118" s="156">
        <f>AE45-AE116</f>
        <v>0</v>
      </c>
      <c r="AF118" s="140">
        <f>SUM(AC118:AE118)</f>
        <v>0</v>
      </c>
      <c r="AG118" s="154">
        <f>AG45-AG116</f>
        <v>0</v>
      </c>
      <c r="AH118" s="155">
        <f>AH45-AH116</f>
        <v>0</v>
      </c>
      <c r="AI118" s="156">
        <f>AI45-AI116</f>
        <v>0</v>
      </c>
      <c r="AJ118" s="140">
        <f>SUM(AG118:AI118)</f>
        <v>0</v>
      </c>
      <c r="AK118" s="154">
        <f>AK45-AK116</f>
        <v>0</v>
      </c>
      <c r="AL118" s="155">
        <f>AL45-AL116</f>
        <v>0</v>
      </c>
      <c r="AM118" s="156">
        <f>AM45-AM116</f>
        <v>0</v>
      </c>
      <c r="AN118" s="140">
        <f>SUM(AK118:AM118)</f>
        <v>0</v>
      </c>
      <c r="AO118" s="141">
        <f>AN118+AJ118+AF118+AB118</f>
        <v>0</v>
      </c>
      <c r="AP118" s="154">
        <f>AP45-AP116</f>
        <v>0</v>
      </c>
      <c r="AQ118" s="155">
        <f>AQ45-AQ116</f>
        <v>0</v>
      </c>
      <c r="AR118" s="156">
        <f>AR45-AR116</f>
        <v>0</v>
      </c>
      <c r="AS118" s="140">
        <f>SUM(AP118:AR118)</f>
        <v>0</v>
      </c>
      <c r="AT118" s="154">
        <f>AT45-AT116</f>
        <v>0</v>
      </c>
      <c r="AU118" s="155">
        <f>AU45-AU116</f>
        <v>0</v>
      </c>
      <c r="AV118" s="156">
        <f>AV45-AV116</f>
        <v>0</v>
      </c>
      <c r="AW118" s="140">
        <f>SUM(AT118:AV118)</f>
        <v>0</v>
      </c>
      <c r="AX118" s="154">
        <f>AX45-AX116</f>
        <v>0</v>
      </c>
      <c r="AY118" s="155">
        <f>AY45-AY116</f>
        <v>0</v>
      </c>
      <c r="AZ118" s="156">
        <f>AZ45-AZ116</f>
        <v>0</v>
      </c>
      <c r="BA118" s="140">
        <f>SUM(AX118:AZ118)</f>
        <v>0</v>
      </c>
      <c r="BB118" s="154">
        <f>BB45-BB116</f>
        <v>0</v>
      </c>
      <c r="BC118" s="155">
        <f>BC45-BC116</f>
        <v>0</v>
      </c>
      <c r="BD118" s="156">
        <f>BD45-BD116</f>
        <v>0</v>
      </c>
      <c r="BE118" s="140">
        <f>SUM(BB118:BD118)</f>
        <v>0</v>
      </c>
      <c r="BF118" s="141">
        <f>BE118+BA118+AW118+AS118</f>
        <v>0</v>
      </c>
      <c r="BG118" s="154">
        <f>BG45-BG116</f>
        <v>0</v>
      </c>
      <c r="BH118" s="155">
        <f>BH45-BH116</f>
        <v>0</v>
      </c>
      <c r="BI118" s="156">
        <f>BI45-BI116</f>
        <v>0</v>
      </c>
      <c r="BJ118" s="140">
        <f>SUM(BG118:BI118)</f>
        <v>0</v>
      </c>
      <c r="BK118" s="154">
        <f>BK45-BK116</f>
        <v>0</v>
      </c>
      <c r="BL118" s="155">
        <f>BL45-BL116</f>
        <v>0</v>
      </c>
      <c r="BM118" s="156">
        <f>BM45-BM116</f>
        <v>0</v>
      </c>
      <c r="BN118" s="140">
        <f>SUM(BK118:BM118)</f>
        <v>0</v>
      </c>
      <c r="BO118" s="154">
        <f>BO45-BO116</f>
        <v>0</v>
      </c>
      <c r="BP118" s="155">
        <f>BP45-BP116</f>
        <v>0</v>
      </c>
      <c r="BQ118" s="156">
        <f>BQ45-BQ116</f>
        <v>0</v>
      </c>
      <c r="BR118" s="140">
        <f>SUM(BO118:BQ118)</f>
        <v>0</v>
      </c>
      <c r="BS118" s="154">
        <f>BS45-BS116</f>
        <v>0</v>
      </c>
      <c r="BT118" s="155">
        <f>BT45-BT116</f>
        <v>0</v>
      </c>
      <c r="BU118" s="156">
        <f>BU45-BU116</f>
        <v>0</v>
      </c>
      <c r="BV118" s="140">
        <f>SUM(BS118:BU118)</f>
        <v>0</v>
      </c>
      <c r="BW118" s="141">
        <f>BV118+BR118+BN118+BJ118</f>
        <v>0</v>
      </c>
      <c r="BX118" s="154">
        <f>BX45-BX116</f>
        <v>0</v>
      </c>
      <c r="BY118" s="155">
        <f>BY45-BY116</f>
        <v>0</v>
      </c>
      <c r="BZ118" s="156">
        <f>BZ45-BZ116</f>
        <v>0</v>
      </c>
      <c r="CA118" s="140">
        <f>SUM(BX118:BZ118)</f>
        <v>0</v>
      </c>
      <c r="CB118" s="154">
        <f>CB45-CB116</f>
        <v>0</v>
      </c>
      <c r="CC118" s="155">
        <f>CC45-CC116</f>
        <v>0</v>
      </c>
      <c r="CD118" s="156">
        <f>CD45-CD116</f>
        <v>0</v>
      </c>
      <c r="CE118" s="140">
        <f>SUM(CB118:CD118)</f>
        <v>0</v>
      </c>
      <c r="CF118" s="154">
        <f>CF45-CF116</f>
        <v>0</v>
      </c>
      <c r="CG118" s="155">
        <f>CG45-CG116</f>
        <v>0</v>
      </c>
      <c r="CH118" s="156">
        <f>CH45-CH116</f>
        <v>0</v>
      </c>
      <c r="CI118" s="140">
        <f>SUM(CF118:CH118)</f>
        <v>0</v>
      </c>
      <c r="CJ118" s="154">
        <f>CJ45-CJ116</f>
        <v>0</v>
      </c>
      <c r="CK118" s="155">
        <f>CK45-CK116</f>
        <v>0</v>
      </c>
      <c r="CL118" s="156">
        <f>CL45-CL116</f>
        <v>0</v>
      </c>
      <c r="CM118" s="140">
        <f>SUM(CJ118:CL118)</f>
        <v>0</v>
      </c>
      <c r="CN118" s="141">
        <f>CM118+CI118+CE118+CA118</f>
        <v>0</v>
      </c>
      <c r="CO118" s="154">
        <f>CO45-CO116</f>
        <v>0</v>
      </c>
      <c r="CP118" s="155">
        <f>CP45-CP116</f>
        <v>0</v>
      </c>
      <c r="CQ118" s="156">
        <f>CQ45-CQ116</f>
        <v>0</v>
      </c>
      <c r="CR118" s="140">
        <f>SUM(CO118:CQ118)</f>
        <v>0</v>
      </c>
      <c r="CS118" s="154">
        <f>CS45-CS116</f>
        <v>0</v>
      </c>
      <c r="CT118" s="155">
        <f>CT45-CT116</f>
        <v>0</v>
      </c>
      <c r="CU118" s="156">
        <f>CU45-CU116</f>
        <v>0</v>
      </c>
      <c r="CV118" s="140">
        <f>SUM(CS118:CU118)</f>
        <v>0</v>
      </c>
      <c r="CW118" s="154">
        <f>CW45-CW116</f>
        <v>0</v>
      </c>
      <c r="CX118" s="155">
        <f>CX45-CX116</f>
        <v>0</v>
      </c>
      <c r="CY118" s="156">
        <f>CY45-CY116</f>
        <v>0</v>
      </c>
      <c r="CZ118" s="140">
        <f>SUM(CW118:CY118)</f>
        <v>0</v>
      </c>
      <c r="DA118" s="154">
        <f>DA45-DA116</f>
        <v>0</v>
      </c>
      <c r="DB118" s="155">
        <f>DB45-DB116</f>
        <v>0</v>
      </c>
      <c r="DC118" s="156">
        <f>DC45-DC116</f>
        <v>0</v>
      </c>
      <c r="DD118" s="140">
        <f>SUM(DA118:DC118)</f>
        <v>0</v>
      </c>
      <c r="DE118" s="141">
        <f>DD118+CZ118+CV118+CR118</f>
        <v>0</v>
      </c>
      <c r="DF118" s="142">
        <f>DE118+CN118+BW118+BF118+AO118+X118+G118+F118+E118+D118+C118</f>
        <v>0</v>
      </c>
      <c r="DG118" s="143"/>
    </row>
    <row r="119" spans="1:111" s="144" customFormat="1" ht="14.95" thickBot="1">
      <c r="A119" s="145" t="s">
        <v>107</v>
      </c>
      <c r="B119" s="578"/>
      <c r="C119" s="146">
        <f t="shared" ref="C119:J119" si="394">C60-C117</f>
        <v>0</v>
      </c>
      <c r="D119" s="146">
        <f t="shared" si="394"/>
        <v>0</v>
      </c>
      <c r="E119" s="146">
        <f t="shared" si="394"/>
        <v>0</v>
      </c>
      <c r="F119" s="146">
        <f t="shared" si="394"/>
        <v>0</v>
      </c>
      <c r="G119" s="146">
        <f t="shared" si="394"/>
        <v>0</v>
      </c>
      <c r="H119" s="147">
        <f t="shared" si="394"/>
        <v>0</v>
      </c>
      <c r="I119" s="148">
        <f t="shared" si="394"/>
        <v>0</v>
      </c>
      <c r="J119" s="149">
        <f t="shared" si="394"/>
        <v>0</v>
      </c>
      <c r="K119" s="150">
        <f>SUM(H119:J119)</f>
        <v>0</v>
      </c>
      <c r="L119" s="147">
        <f>L60-L117</f>
        <v>0</v>
      </c>
      <c r="M119" s="148">
        <f>M60-M117</f>
        <v>0</v>
      </c>
      <c r="N119" s="149">
        <f>N60-N117</f>
        <v>0</v>
      </c>
      <c r="O119" s="150">
        <f>SUM(L119:N119)</f>
        <v>0</v>
      </c>
      <c r="P119" s="147">
        <f>P60-P117</f>
        <v>0</v>
      </c>
      <c r="Q119" s="148">
        <f>Q60-Q117</f>
        <v>0</v>
      </c>
      <c r="R119" s="149">
        <f>R60-R117</f>
        <v>0</v>
      </c>
      <c r="S119" s="150">
        <f>SUM(P119:R119)</f>
        <v>0</v>
      </c>
      <c r="T119" s="147">
        <f>T60-T117</f>
        <v>0</v>
      </c>
      <c r="U119" s="148">
        <f>U60-U117</f>
        <v>0</v>
      </c>
      <c r="V119" s="149">
        <f>V60-V117</f>
        <v>0</v>
      </c>
      <c r="W119" s="150">
        <f>SUM(T119:V119)</f>
        <v>0</v>
      </c>
      <c r="X119" s="151">
        <f>W119+S119+O119+K119</f>
        <v>0</v>
      </c>
      <c r="Y119" s="147">
        <f>Y60-Y117</f>
        <v>0</v>
      </c>
      <c r="Z119" s="148">
        <f>Z60-Z117</f>
        <v>0</v>
      </c>
      <c r="AA119" s="149">
        <f>AA60-AA117</f>
        <v>0</v>
      </c>
      <c r="AB119" s="150">
        <f>SUM(Y119:AA119)</f>
        <v>0</v>
      </c>
      <c r="AC119" s="147">
        <f>AC60-AC117</f>
        <v>0</v>
      </c>
      <c r="AD119" s="148">
        <f>AD60-AD117</f>
        <v>0</v>
      </c>
      <c r="AE119" s="149">
        <f>AE60-AE117</f>
        <v>0</v>
      </c>
      <c r="AF119" s="150">
        <f>SUM(AC119:AE119)</f>
        <v>0</v>
      </c>
      <c r="AG119" s="147">
        <f>AG60-AG117</f>
        <v>0</v>
      </c>
      <c r="AH119" s="148">
        <f>AH60-AH117</f>
        <v>0</v>
      </c>
      <c r="AI119" s="149">
        <f>AI60-AI117</f>
        <v>0</v>
      </c>
      <c r="AJ119" s="150">
        <f>SUM(AG119:AI119)</f>
        <v>0</v>
      </c>
      <c r="AK119" s="147">
        <f>AK60-AK117</f>
        <v>0</v>
      </c>
      <c r="AL119" s="148">
        <f>AL60-AL117</f>
        <v>0</v>
      </c>
      <c r="AM119" s="149">
        <f>AM60-AM117</f>
        <v>0</v>
      </c>
      <c r="AN119" s="150">
        <f>SUM(AK119:AM119)</f>
        <v>0</v>
      </c>
      <c r="AO119" s="151">
        <f>AN119+AJ119+AF119+AB119</f>
        <v>0</v>
      </c>
      <c r="AP119" s="147">
        <f>AP60-AP117</f>
        <v>0</v>
      </c>
      <c r="AQ119" s="148">
        <f>AQ60-AQ117</f>
        <v>0</v>
      </c>
      <c r="AR119" s="149">
        <f>AR60-AR117</f>
        <v>0</v>
      </c>
      <c r="AS119" s="150">
        <f>SUM(AP119:AR119)</f>
        <v>0</v>
      </c>
      <c r="AT119" s="147">
        <f>AT60-AT117</f>
        <v>0</v>
      </c>
      <c r="AU119" s="148">
        <f>AU60-AU117</f>
        <v>0</v>
      </c>
      <c r="AV119" s="149">
        <f>AV60-AV117</f>
        <v>0</v>
      </c>
      <c r="AW119" s="150">
        <f>SUM(AT119:AV119)</f>
        <v>0</v>
      </c>
      <c r="AX119" s="147">
        <f>AX60-AX117</f>
        <v>0</v>
      </c>
      <c r="AY119" s="148">
        <f>AY60-AY117</f>
        <v>0</v>
      </c>
      <c r="AZ119" s="149">
        <f>AZ60-AZ117</f>
        <v>0</v>
      </c>
      <c r="BA119" s="150">
        <f>SUM(AX119:AZ119)</f>
        <v>0</v>
      </c>
      <c r="BB119" s="147">
        <f>BB60-BB117</f>
        <v>0</v>
      </c>
      <c r="BC119" s="148">
        <f ca="1">BC60-BC117</f>
        <v>0</v>
      </c>
      <c r="BD119" s="149">
        <f ca="1">BD60-BD117</f>
        <v>0</v>
      </c>
      <c r="BE119" s="150">
        <f ca="1">SUM(BB119:BD119)</f>
        <v>0</v>
      </c>
      <c r="BF119" s="151">
        <f ca="1">BE119+BA119+AW119+AS119</f>
        <v>0</v>
      </c>
      <c r="BG119" s="147">
        <f ca="1">BG60-BG117</f>
        <v>0</v>
      </c>
      <c r="BH119" s="148">
        <f ca="1">BH60-BH117</f>
        <v>0</v>
      </c>
      <c r="BI119" s="149">
        <f ca="1">BI60-BI117</f>
        <v>0</v>
      </c>
      <c r="BJ119" s="150">
        <f ca="1">SUM(BG119:BI119)</f>
        <v>0</v>
      </c>
      <c r="BK119" s="147">
        <f ca="1">BK60-BK117</f>
        <v>0</v>
      </c>
      <c r="BL119" s="148">
        <f ca="1">BL60-BL117</f>
        <v>0</v>
      </c>
      <c r="BM119" s="149">
        <f>BM60-BM117</f>
        <v>0</v>
      </c>
      <c r="BN119" s="150">
        <f ca="1">SUM(BK119:BM119)</f>
        <v>0</v>
      </c>
      <c r="BO119" s="147">
        <f>BO60-BO117</f>
        <v>0</v>
      </c>
      <c r="BP119" s="148">
        <f>BP60-BP117</f>
        <v>0</v>
      </c>
      <c r="BQ119" s="149">
        <f>BQ60-BQ117</f>
        <v>0</v>
      </c>
      <c r="BR119" s="150">
        <f>SUM(BO119:BQ119)</f>
        <v>0</v>
      </c>
      <c r="BS119" s="147">
        <f>BS60-BS117</f>
        <v>0</v>
      </c>
      <c r="BT119" s="148">
        <f>BT60-BT117</f>
        <v>0</v>
      </c>
      <c r="BU119" s="149">
        <f>BU60-BU117</f>
        <v>0</v>
      </c>
      <c r="BV119" s="150">
        <f>SUM(BS119:BU119)</f>
        <v>0</v>
      </c>
      <c r="BW119" s="151">
        <f ca="1">BV119+BR119+BN119+BJ119</f>
        <v>0</v>
      </c>
      <c r="BX119" s="147">
        <f>BX60-BX117</f>
        <v>0</v>
      </c>
      <c r="BY119" s="148">
        <f>BY60-BY117</f>
        <v>0</v>
      </c>
      <c r="BZ119" s="149">
        <f>BZ60-BZ117</f>
        <v>0</v>
      </c>
      <c r="CA119" s="150">
        <f>SUM(BX119:BZ119)</f>
        <v>0</v>
      </c>
      <c r="CB119" s="147">
        <f>CB60-CB117</f>
        <v>0</v>
      </c>
      <c r="CC119" s="148">
        <f>CC60-CC117</f>
        <v>0</v>
      </c>
      <c r="CD119" s="149">
        <f>CD60-CD117</f>
        <v>0</v>
      </c>
      <c r="CE119" s="150">
        <f>SUM(CB119:CD119)</f>
        <v>0</v>
      </c>
      <c r="CF119" s="147">
        <f>CF60-CF117</f>
        <v>0</v>
      </c>
      <c r="CG119" s="148">
        <f>CG60-CG117</f>
        <v>0</v>
      </c>
      <c r="CH119" s="149">
        <f>CH60-CH117</f>
        <v>0</v>
      </c>
      <c r="CI119" s="150">
        <f>SUM(CF119:CH119)</f>
        <v>0</v>
      </c>
      <c r="CJ119" s="147">
        <f>CJ60-CJ117</f>
        <v>0</v>
      </c>
      <c r="CK119" s="148">
        <f>CK60-CK117</f>
        <v>0</v>
      </c>
      <c r="CL119" s="149">
        <f>CL60-CL117</f>
        <v>0</v>
      </c>
      <c r="CM119" s="150">
        <f>SUM(CJ119:CL119)</f>
        <v>0</v>
      </c>
      <c r="CN119" s="151">
        <f>CM119+CI119+CE119+CA119</f>
        <v>0</v>
      </c>
      <c r="CO119" s="147">
        <f>CO60-CO117</f>
        <v>0</v>
      </c>
      <c r="CP119" s="148">
        <f>CP60-CP117</f>
        <v>0</v>
      </c>
      <c r="CQ119" s="149">
        <f>CQ60-CQ117</f>
        <v>0</v>
      </c>
      <c r="CR119" s="150">
        <f>SUM(CO119:CQ119)</f>
        <v>0</v>
      </c>
      <c r="CS119" s="147">
        <f>CS60-CS117</f>
        <v>0</v>
      </c>
      <c r="CT119" s="148">
        <f>CT60-CT117</f>
        <v>0</v>
      </c>
      <c r="CU119" s="149">
        <f>CU60-CU117</f>
        <v>0</v>
      </c>
      <c r="CV119" s="150">
        <f>SUM(CS119:CU119)</f>
        <v>0</v>
      </c>
      <c r="CW119" s="147">
        <f>CW60-CW117</f>
        <v>0</v>
      </c>
      <c r="CX119" s="148">
        <f>CX60-CX117</f>
        <v>0</v>
      </c>
      <c r="CY119" s="149">
        <f>CY60-CY117</f>
        <v>0</v>
      </c>
      <c r="CZ119" s="150">
        <f>SUM(CW119:CY119)</f>
        <v>0</v>
      </c>
      <c r="DA119" s="147">
        <f>DA60-DA117</f>
        <v>0</v>
      </c>
      <c r="DB119" s="148">
        <f>DB60-DB117</f>
        <v>0</v>
      </c>
      <c r="DC119" s="149">
        <f>DC60-DC117</f>
        <v>0</v>
      </c>
      <c r="DD119" s="150">
        <f>SUM(DA119:DC119)</f>
        <v>0</v>
      </c>
      <c r="DE119" s="151">
        <f>DD119+CZ119+CV119+CR119</f>
        <v>0</v>
      </c>
      <c r="DF119" s="152">
        <f ca="1">DE119+CN119+BW119+BF119+AO119+X119+G119+F119+E119+D119+C119</f>
        <v>0</v>
      </c>
      <c r="DG119" s="143"/>
    </row>
    <row r="120" spans="1:111" s="158" customFormat="1">
      <c r="A120" s="157"/>
      <c r="B120" s="157"/>
      <c r="DG120" s="159"/>
    </row>
    <row r="121" spans="1:111" s="158" customFormat="1" ht="14.95" thickBot="1">
      <c r="A121" s="157"/>
      <c r="B121" s="157"/>
      <c r="DG121" s="159"/>
    </row>
    <row r="122" spans="1:111" s="158" customFormat="1" ht="19.7" thickBot="1">
      <c r="A122" s="583" t="s">
        <v>118</v>
      </c>
      <c r="B122" s="584"/>
      <c r="C122" s="584"/>
      <c r="D122" s="584"/>
      <c r="E122" s="584"/>
      <c r="F122" s="584"/>
      <c r="G122" s="584"/>
      <c r="H122" s="584"/>
      <c r="I122" s="584"/>
      <c r="J122" s="584"/>
      <c r="K122" s="584"/>
      <c r="L122" s="584"/>
      <c r="M122" s="584"/>
      <c r="N122" s="584"/>
      <c r="O122" s="584"/>
      <c r="P122" s="584"/>
      <c r="Q122" s="584"/>
      <c r="R122" s="584"/>
      <c r="S122" s="584"/>
      <c r="T122" s="584"/>
      <c r="U122" s="584"/>
      <c r="V122" s="584"/>
      <c r="W122" s="584"/>
      <c r="X122" s="584"/>
      <c r="Y122" s="584"/>
      <c r="Z122" s="584"/>
      <c r="AA122" s="584"/>
      <c r="AB122" s="584"/>
      <c r="AC122" s="584"/>
      <c r="AD122" s="584"/>
      <c r="AE122" s="584"/>
      <c r="AF122" s="584"/>
      <c r="AG122" s="584"/>
      <c r="AH122" s="584"/>
      <c r="AI122" s="584"/>
      <c r="AJ122" s="584"/>
      <c r="AK122" s="584"/>
      <c r="AL122" s="584"/>
      <c r="AM122" s="584"/>
      <c r="AN122" s="584"/>
      <c r="AO122" s="584"/>
      <c r="AP122" s="584"/>
      <c r="AQ122" s="584"/>
      <c r="AR122" s="584"/>
      <c r="AS122" s="584"/>
      <c r="AT122" s="584"/>
      <c r="AU122" s="584"/>
      <c r="AV122" s="584"/>
      <c r="AW122" s="584"/>
      <c r="AX122" s="584"/>
      <c r="AY122" s="584"/>
      <c r="AZ122" s="584"/>
      <c r="BA122" s="584"/>
      <c r="BB122" s="584"/>
      <c r="BC122" s="584"/>
      <c r="BD122" s="584"/>
      <c r="BE122" s="584"/>
      <c r="BF122" s="584"/>
      <c r="BG122" s="584"/>
      <c r="BH122" s="584"/>
      <c r="BI122" s="584"/>
      <c r="BJ122" s="584"/>
      <c r="BK122" s="584"/>
      <c r="BL122" s="584"/>
      <c r="BM122" s="584"/>
      <c r="BN122" s="584"/>
      <c r="BO122" s="584"/>
      <c r="BP122" s="584"/>
      <c r="BQ122" s="584"/>
      <c r="BR122" s="584"/>
      <c r="BS122" s="584"/>
      <c r="BT122" s="584"/>
      <c r="BU122" s="584"/>
      <c r="BV122" s="584"/>
      <c r="BW122" s="584"/>
      <c r="BX122" s="584"/>
      <c r="BY122" s="584"/>
      <c r="BZ122" s="584"/>
      <c r="CA122" s="584"/>
      <c r="CB122" s="584"/>
      <c r="CC122" s="584"/>
      <c r="CD122" s="584"/>
      <c r="CE122" s="584"/>
      <c r="CF122" s="584"/>
      <c r="CG122" s="584"/>
      <c r="CH122" s="584"/>
      <c r="CI122" s="584"/>
      <c r="CJ122" s="584"/>
      <c r="CK122" s="584"/>
      <c r="CL122" s="584"/>
      <c r="CM122" s="584"/>
      <c r="CN122" s="584"/>
      <c r="CO122" s="584"/>
      <c r="CP122" s="584"/>
      <c r="CQ122" s="584"/>
      <c r="CR122" s="584"/>
      <c r="CS122" s="584"/>
      <c r="CT122" s="584"/>
      <c r="CU122" s="584"/>
      <c r="CV122" s="584"/>
      <c r="CW122" s="584"/>
      <c r="CX122" s="584"/>
      <c r="CY122" s="584"/>
      <c r="CZ122" s="584"/>
      <c r="DA122" s="584"/>
      <c r="DB122" s="584"/>
      <c r="DC122" s="584"/>
      <c r="DD122" s="584"/>
      <c r="DE122" s="584"/>
      <c r="DF122" s="585"/>
      <c r="DG122" s="159"/>
    </row>
    <row r="123" spans="1:111" s="158" customFormat="1" ht="14.95" hidden="1" customHeight="1">
      <c r="A123" s="135" t="s">
        <v>8</v>
      </c>
      <c r="B123" s="579"/>
      <c r="C123" s="136">
        <v>0</v>
      </c>
      <c r="D123" s="136">
        <v>0</v>
      </c>
      <c r="E123" s="136">
        <v>0</v>
      </c>
      <c r="F123" s="136">
        <v>0</v>
      </c>
      <c r="G123" s="136">
        <v>0</v>
      </c>
      <c r="H123" s="137">
        <v>0</v>
      </c>
      <c r="I123" s="138">
        <v>0</v>
      </c>
      <c r="J123" s="139">
        <v>0</v>
      </c>
      <c r="K123" s="140">
        <f>SUM(H123:J123)</f>
        <v>0</v>
      </c>
      <c r="L123" s="137"/>
      <c r="M123" s="138"/>
      <c r="N123" s="139"/>
      <c r="O123" s="140">
        <f>SUM(L123:N123)</f>
        <v>0</v>
      </c>
      <c r="P123" s="137"/>
      <c r="Q123" s="138"/>
      <c r="R123" s="139"/>
      <c r="S123" s="140">
        <f>SUM(P123:R123)</f>
        <v>0</v>
      </c>
      <c r="T123" s="137"/>
      <c r="U123" s="138"/>
      <c r="V123" s="139"/>
      <c r="W123" s="140">
        <f>SUM(T123:V123)</f>
        <v>0</v>
      </c>
      <c r="X123" s="141">
        <f>W123+S123+O123+K123</f>
        <v>0</v>
      </c>
      <c r="Y123" s="137">
        <v>0</v>
      </c>
      <c r="Z123" s="138">
        <v>0</v>
      </c>
      <c r="AA123" s="139">
        <v>0</v>
      </c>
      <c r="AB123" s="140">
        <f>SUM(Y123:AA123)</f>
        <v>0</v>
      </c>
      <c r="AC123" s="137"/>
      <c r="AD123" s="138">
        <v>0</v>
      </c>
      <c r="AE123" s="139">
        <v>0</v>
      </c>
      <c r="AF123" s="140">
        <f>SUM(AC123:AE123)</f>
        <v>0</v>
      </c>
      <c r="AG123" s="137">
        <v>0</v>
      </c>
      <c r="AH123" s="138">
        <v>0</v>
      </c>
      <c r="AI123" s="139">
        <v>0</v>
      </c>
      <c r="AJ123" s="140">
        <f>SUM(AG123:AI123)</f>
        <v>0</v>
      </c>
      <c r="AK123" s="137">
        <v>0</v>
      </c>
      <c r="AL123" s="138">
        <v>0</v>
      </c>
      <c r="AM123" s="139">
        <v>0</v>
      </c>
      <c r="AN123" s="140">
        <f>SUM(AK123:AM123)</f>
        <v>0</v>
      </c>
      <c r="AO123" s="141">
        <f>AN123+AJ123+AF123+AB123</f>
        <v>0</v>
      </c>
      <c r="AP123" s="137">
        <v>0</v>
      </c>
      <c r="AQ123" s="138">
        <v>0</v>
      </c>
      <c r="AR123" s="139">
        <v>0</v>
      </c>
      <c r="AS123" s="140">
        <f>SUM(AP123:AR123)</f>
        <v>0</v>
      </c>
      <c r="AT123" s="137">
        <v>0</v>
      </c>
      <c r="AU123" s="138">
        <v>0</v>
      </c>
      <c r="AV123" s="139">
        <v>0</v>
      </c>
      <c r="AW123" s="140">
        <f>SUM(AT123:AV123)</f>
        <v>0</v>
      </c>
      <c r="AX123" s="137">
        <v>0</v>
      </c>
      <c r="AY123" s="138">
        <v>0</v>
      </c>
      <c r="AZ123" s="139">
        <v>0</v>
      </c>
      <c r="BA123" s="140">
        <f>SUM(AX123:AZ123)</f>
        <v>0</v>
      </c>
      <c r="BB123" s="137">
        <v>0</v>
      </c>
      <c r="BC123" s="138">
        <v>0</v>
      </c>
      <c r="BD123" s="139">
        <v>0</v>
      </c>
      <c r="BE123" s="140">
        <f>SUM(BB123:BD123)</f>
        <v>0</v>
      </c>
      <c r="BF123" s="141">
        <f>BE123+BA123+AW123+AS123</f>
        <v>0</v>
      </c>
      <c r="BG123" s="137">
        <v>0</v>
      </c>
      <c r="BH123" s="138">
        <v>0</v>
      </c>
      <c r="BI123" s="139">
        <v>0</v>
      </c>
      <c r="BJ123" s="140">
        <f>SUM(BG123:BI123)</f>
        <v>0</v>
      </c>
      <c r="BK123" s="137">
        <v>0</v>
      </c>
      <c r="BL123" s="138">
        <v>0</v>
      </c>
      <c r="BM123" s="139">
        <v>0</v>
      </c>
      <c r="BN123" s="140">
        <f>SUM(BK123:BM123)</f>
        <v>0</v>
      </c>
      <c r="BO123" s="137">
        <v>0</v>
      </c>
      <c r="BP123" s="138">
        <v>0</v>
      </c>
      <c r="BQ123" s="139">
        <v>0</v>
      </c>
      <c r="BR123" s="140">
        <f>SUM(BO123:BQ123)</f>
        <v>0</v>
      </c>
      <c r="BS123" s="137">
        <v>0</v>
      </c>
      <c r="BT123" s="138">
        <v>0</v>
      </c>
      <c r="BU123" s="139">
        <v>0</v>
      </c>
      <c r="BV123" s="140">
        <f>SUM(BS123:BU123)</f>
        <v>0</v>
      </c>
      <c r="BW123" s="141">
        <f>BV123+BR123+BN123+BJ123</f>
        <v>0</v>
      </c>
      <c r="BX123" s="137">
        <v>0</v>
      </c>
      <c r="BY123" s="138">
        <v>0</v>
      </c>
      <c r="BZ123" s="139">
        <v>0</v>
      </c>
      <c r="CA123" s="140">
        <f>SUM(BX123:BZ123)</f>
        <v>0</v>
      </c>
      <c r="CB123" s="137">
        <v>0</v>
      </c>
      <c r="CC123" s="138">
        <v>0</v>
      </c>
      <c r="CD123" s="139">
        <v>0</v>
      </c>
      <c r="CE123" s="140">
        <f>SUM(CB123:CD123)</f>
        <v>0</v>
      </c>
      <c r="CF123" s="137">
        <v>0</v>
      </c>
      <c r="CG123" s="138">
        <v>0</v>
      </c>
      <c r="CH123" s="139">
        <v>0</v>
      </c>
      <c r="CI123" s="140">
        <f>SUM(CF123:CH123)</f>
        <v>0</v>
      </c>
      <c r="CJ123" s="137">
        <v>0</v>
      </c>
      <c r="CK123" s="138">
        <v>0</v>
      </c>
      <c r="CL123" s="139">
        <v>0</v>
      </c>
      <c r="CM123" s="140">
        <f>SUM(CJ123:CL123)</f>
        <v>0</v>
      </c>
      <c r="CN123" s="141">
        <f>CM123+CI123+CE123+CA123</f>
        <v>0</v>
      </c>
      <c r="CO123" s="137">
        <v>0</v>
      </c>
      <c r="CP123" s="138">
        <v>0</v>
      </c>
      <c r="CQ123" s="139">
        <v>0</v>
      </c>
      <c r="CR123" s="140">
        <f>SUM(CO123:CQ123)</f>
        <v>0</v>
      </c>
      <c r="CS123" s="137">
        <v>0</v>
      </c>
      <c r="CT123" s="138">
        <v>0</v>
      </c>
      <c r="CU123" s="139">
        <v>0</v>
      </c>
      <c r="CV123" s="140">
        <f>SUM(CS123:CU123)</f>
        <v>0</v>
      </c>
      <c r="CW123" s="137">
        <v>0</v>
      </c>
      <c r="CX123" s="138">
        <v>0</v>
      </c>
      <c r="CY123" s="139">
        <v>0</v>
      </c>
      <c r="CZ123" s="140">
        <f>SUM(CW123:CY123)</f>
        <v>0</v>
      </c>
      <c r="DA123" s="137">
        <v>0</v>
      </c>
      <c r="DB123" s="138">
        <v>0</v>
      </c>
      <c r="DC123" s="139">
        <v>0</v>
      </c>
      <c r="DD123" s="140">
        <f>SUM(DA123:DC123)</f>
        <v>0</v>
      </c>
      <c r="DE123" s="141">
        <f>DD123+CZ123+CV123+CR123</f>
        <v>0</v>
      </c>
      <c r="DF123" s="142">
        <f>DE123+CN123+BW123+BF123+AO123+X123+G123+F123+E123+D123+C123</f>
        <v>0</v>
      </c>
      <c r="DG123" s="159"/>
    </row>
    <row r="124" spans="1:111" s="158" customFormat="1" ht="14.95" hidden="1" thickBot="1">
      <c r="A124" s="145" t="s">
        <v>107</v>
      </c>
      <c r="B124" s="580"/>
      <c r="C124" s="146">
        <v>0</v>
      </c>
      <c r="D124" s="146">
        <v>0</v>
      </c>
      <c r="E124" s="146">
        <v>0</v>
      </c>
      <c r="F124" s="146">
        <v>0</v>
      </c>
      <c r="G124" s="146">
        <v>0</v>
      </c>
      <c r="H124" s="147">
        <v>0</v>
      </c>
      <c r="I124" s="148">
        <v>0</v>
      </c>
      <c r="J124" s="149">
        <v>0</v>
      </c>
      <c r="K124" s="150">
        <f t="shared" ref="K124:K134" si="395">SUM(H124:J124)</f>
        <v>0</v>
      </c>
      <c r="L124" s="147"/>
      <c r="M124" s="148"/>
      <c r="N124" s="149"/>
      <c r="O124" s="150">
        <f t="shared" ref="O124:O134" si="396">SUM(L124:N124)</f>
        <v>0</v>
      </c>
      <c r="P124" s="147"/>
      <c r="Q124" s="148"/>
      <c r="R124" s="149"/>
      <c r="S124" s="150">
        <f t="shared" ref="S124:S134" si="397">SUM(P124:R124)</f>
        <v>0</v>
      </c>
      <c r="T124" s="147"/>
      <c r="U124" s="148"/>
      <c r="V124" s="149"/>
      <c r="W124" s="150">
        <f t="shared" ref="W124:W134" si="398">SUM(T124:V124)</f>
        <v>0</v>
      </c>
      <c r="X124" s="151">
        <f t="shared" ref="X124:X134" si="399">W124+S124+O124+K124</f>
        <v>0</v>
      </c>
      <c r="Y124" s="147">
        <v>0</v>
      </c>
      <c r="Z124" s="148">
        <v>0</v>
      </c>
      <c r="AA124" s="149">
        <v>0</v>
      </c>
      <c r="AB124" s="150">
        <f t="shared" ref="AB124:AB134" si="400">SUM(Y124:AA124)</f>
        <v>0</v>
      </c>
      <c r="AC124" s="147"/>
      <c r="AD124" s="148">
        <v>0</v>
      </c>
      <c r="AE124" s="149">
        <v>0</v>
      </c>
      <c r="AF124" s="150">
        <f t="shared" ref="AF124:AF134" si="401">SUM(AC124:AE124)</f>
        <v>0</v>
      </c>
      <c r="AG124" s="147">
        <v>0</v>
      </c>
      <c r="AH124" s="148">
        <v>0</v>
      </c>
      <c r="AI124" s="149">
        <v>0</v>
      </c>
      <c r="AJ124" s="150">
        <f t="shared" ref="AJ124:AJ134" si="402">SUM(AG124:AI124)</f>
        <v>0</v>
      </c>
      <c r="AK124" s="147">
        <v>0</v>
      </c>
      <c r="AL124" s="148">
        <v>0</v>
      </c>
      <c r="AM124" s="149">
        <v>0</v>
      </c>
      <c r="AN124" s="150">
        <f t="shared" ref="AN124:AN134" si="403">SUM(AK124:AM124)</f>
        <v>0</v>
      </c>
      <c r="AO124" s="151">
        <f t="shared" ref="AO124:AO134" si="404">AN124+AJ124+AF124+AB124</f>
        <v>0</v>
      </c>
      <c r="AP124" s="147">
        <v>0</v>
      </c>
      <c r="AQ124" s="148">
        <v>0</v>
      </c>
      <c r="AR124" s="149">
        <v>0</v>
      </c>
      <c r="AS124" s="150">
        <f t="shared" ref="AS124:AS134" si="405">SUM(AP124:AR124)</f>
        <v>0</v>
      </c>
      <c r="AT124" s="147">
        <v>0</v>
      </c>
      <c r="AU124" s="148">
        <v>0</v>
      </c>
      <c r="AV124" s="149">
        <v>0</v>
      </c>
      <c r="AW124" s="150">
        <f t="shared" ref="AW124:AW134" si="406">SUM(AT124:AV124)</f>
        <v>0</v>
      </c>
      <c r="AX124" s="147">
        <v>0</v>
      </c>
      <c r="AY124" s="148">
        <v>0</v>
      </c>
      <c r="AZ124" s="149">
        <v>0</v>
      </c>
      <c r="BA124" s="150">
        <f t="shared" ref="BA124:BA134" si="407">SUM(AX124:AZ124)</f>
        <v>0</v>
      </c>
      <c r="BB124" s="147">
        <v>0</v>
      </c>
      <c r="BC124" s="148">
        <v>0</v>
      </c>
      <c r="BD124" s="149">
        <v>0</v>
      </c>
      <c r="BE124" s="150">
        <f t="shared" ref="BE124:BE134" si="408">SUM(BB124:BD124)</f>
        <v>0</v>
      </c>
      <c r="BF124" s="151">
        <f t="shared" ref="BF124:BF134" si="409">BE124+BA124+AW124+AS124</f>
        <v>0</v>
      </c>
      <c r="BG124" s="147">
        <v>0</v>
      </c>
      <c r="BH124" s="148">
        <v>0</v>
      </c>
      <c r="BI124" s="149">
        <v>0</v>
      </c>
      <c r="BJ124" s="150">
        <f t="shared" ref="BJ124:BJ134" si="410">SUM(BG124:BI124)</f>
        <v>0</v>
      </c>
      <c r="BK124" s="147">
        <v>0</v>
      </c>
      <c r="BL124" s="148">
        <v>0</v>
      </c>
      <c r="BM124" s="149">
        <v>0</v>
      </c>
      <c r="BN124" s="150">
        <f t="shared" ref="BN124:BN134" si="411">SUM(BK124:BM124)</f>
        <v>0</v>
      </c>
      <c r="BO124" s="147">
        <v>0</v>
      </c>
      <c r="BP124" s="148">
        <v>0</v>
      </c>
      <c r="BQ124" s="149">
        <v>0</v>
      </c>
      <c r="BR124" s="150">
        <f t="shared" ref="BR124:BR134" si="412">SUM(BO124:BQ124)</f>
        <v>0</v>
      </c>
      <c r="BS124" s="147">
        <v>0</v>
      </c>
      <c r="BT124" s="148">
        <v>0</v>
      </c>
      <c r="BU124" s="149">
        <v>0</v>
      </c>
      <c r="BV124" s="150">
        <f t="shared" ref="BV124:BV134" si="413">SUM(BS124:BU124)</f>
        <v>0</v>
      </c>
      <c r="BW124" s="151">
        <f t="shared" ref="BW124:BW134" si="414">BV124+BR124+BN124+BJ124</f>
        <v>0</v>
      </c>
      <c r="BX124" s="147">
        <v>0</v>
      </c>
      <c r="BY124" s="148">
        <v>0</v>
      </c>
      <c r="BZ124" s="149">
        <v>0</v>
      </c>
      <c r="CA124" s="150">
        <f t="shared" ref="CA124:CA134" si="415">SUM(BX124:BZ124)</f>
        <v>0</v>
      </c>
      <c r="CB124" s="147">
        <v>0</v>
      </c>
      <c r="CC124" s="148">
        <v>0</v>
      </c>
      <c r="CD124" s="149">
        <v>0</v>
      </c>
      <c r="CE124" s="150">
        <f t="shared" ref="CE124:CE134" si="416">SUM(CB124:CD124)</f>
        <v>0</v>
      </c>
      <c r="CF124" s="147">
        <v>0</v>
      </c>
      <c r="CG124" s="148">
        <v>0</v>
      </c>
      <c r="CH124" s="149">
        <v>0</v>
      </c>
      <c r="CI124" s="150">
        <f t="shared" ref="CI124:CI134" si="417">SUM(CF124:CH124)</f>
        <v>0</v>
      </c>
      <c r="CJ124" s="147">
        <v>0</v>
      </c>
      <c r="CK124" s="148">
        <v>0</v>
      </c>
      <c r="CL124" s="149">
        <v>0</v>
      </c>
      <c r="CM124" s="150">
        <f t="shared" ref="CM124:CM134" si="418">SUM(CJ124:CL124)</f>
        <v>0</v>
      </c>
      <c r="CN124" s="151">
        <f t="shared" ref="CN124:CN134" si="419">CM124+CI124+CE124+CA124</f>
        <v>0</v>
      </c>
      <c r="CO124" s="147">
        <v>0</v>
      </c>
      <c r="CP124" s="148">
        <v>0</v>
      </c>
      <c r="CQ124" s="149">
        <v>0</v>
      </c>
      <c r="CR124" s="150">
        <f t="shared" ref="CR124:CR134" si="420">SUM(CO124:CQ124)</f>
        <v>0</v>
      </c>
      <c r="CS124" s="147">
        <v>0</v>
      </c>
      <c r="CT124" s="148">
        <v>0</v>
      </c>
      <c r="CU124" s="149">
        <v>0</v>
      </c>
      <c r="CV124" s="150">
        <f t="shared" ref="CV124:CV134" si="421">SUM(CS124:CU124)</f>
        <v>0</v>
      </c>
      <c r="CW124" s="147">
        <v>0</v>
      </c>
      <c r="CX124" s="148">
        <v>0</v>
      </c>
      <c r="CY124" s="149">
        <v>0</v>
      </c>
      <c r="CZ124" s="150">
        <f t="shared" ref="CZ124:CZ134" si="422">SUM(CW124:CY124)</f>
        <v>0</v>
      </c>
      <c r="DA124" s="147">
        <v>0</v>
      </c>
      <c r="DB124" s="148">
        <v>0</v>
      </c>
      <c r="DC124" s="149">
        <v>0</v>
      </c>
      <c r="DD124" s="150">
        <f t="shared" ref="DD124:DD134" si="423">SUM(DA124:DC124)</f>
        <v>0</v>
      </c>
      <c r="DE124" s="151">
        <f t="shared" ref="DE124:DE134" si="424">DD124+CZ124+CV124+CR124</f>
        <v>0</v>
      </c>
      <c r="DF124" s="152">
        <f t="shared" ref="DF124:DF134" si="425">DE124+CN124+BW124+BF124+AO124+X124+G124+F124+E124+D124+C124</f>
        <v>0</v>
      </c>
      <c r="DG124" s="159"/>
    </row>
    <row r="125" spans="1:111" s="158" customFormat="1" ht="16.5" customHeight="1">
      <c r="A125" s="135" t="s">
        <v>8</v>
      </c>
      <c r="B125" s="581" t="s">
        <v>494</v>
      </c>
      <c r="C125" s="136">
        <v>0</v>
      </c>
      <c r="D125" s="136">
        <v>0</v>
      </c>
      <c r="E125" s="136">
        <v>0</v>
      </c>
      <c r="F125" s="136">
        <v>0</v>
      </c>
      <c r="G125" s="136">
        <v>0</v>
      </c>
      <c r="H125" s="137">
        <v>0</v>
      </c>
      <c r="I125" s="138">
        <v>0</v>
      </c>
      <c r="J125" s="139">
        <v>0</v>
      </c>
      <c r="K125" s="140">
        <f t="shared" si="395"/>
        <v>0</v>
      </c>
      <c r="L125" s="137"/>
      <c r="M125" s="138"/>
      <c r="N125" s="139"/>
      <c r="O125" s="140">
        <f t="shared" si="396"/>
        <v>0</v>
      </c>
      <c r="P125" s="137"/>
      <c r="Q125" s="138"/>
      <c r="R125" s="139"/>
      <c r="S125" s="140">
        <f t="shared" si="397"/>
        <v>0</v>
      </c>
      <c r="T125" s="137"/>
      <c r="U125" s="138"/>
      <c r="V125" s="139"/>
      <c r="W125" s="140">
        <f t="shared" si="398"/>
        <v>0</v>
      </c>
      <c r="X125" s="141">
        <f t="shared" si="399"/>
        <v>0</v>
      </c>
      <c r="Y125" s="137"/>
      <c r="Z125" s="138"/>
      <c r="AA125" s="139"/>
      <c r="AB125" s="140">
        <f t="shared" si="400"/>
        <v>0</v>
      </c>
      <c r="AC125" s="137">
        <f>AC82</f>
        <v>0</v>
      </c>
      <c r="AD125" s="138">
        <f t="shared" ref="AD125:AE125" si="426">AD82</f>
        <v>0</v>
      </c>
      <c r="AE125" s="139">
        <f t="shared" si="426"/>
        <v>0</v>
      </c>
      <c r="AF125" s="140">
        <f t="shared" si="401"/>
        <v>0</v>
      </c>
      <c r="AG125" s="137">
        <f>AG82</f>
        <v>0</v>
      </c>
      <c r="AH125" s="138">
        <f t="shared" ref="AH125:AI125" si="427">AH82</f>
        <v>0</v>
      </c>
      <c r="AI125" s="139">
        <f t="shared" si="427"/>
        <v>0</v>
      </c>
      <c r="AJ125" s="140">
        <f t="shared" si="402"/>
        <v>0</v>
      </c>
      <c r="AK125" s="137">
        <f>AK82</f>
        <v>0</v>
      </c>
      <c r="AL125" s="138">
        <f t="shared" ref="AL125:AM125" si="428">AL82</f>
        <v>0</v>
      </c>
      <c r="AM125" s="139">
        <f t="shared" si="428"/>
        <v>0</v>
      </c>
      <c r="AN125" s="140">
        <f t="shared" si="403"/>
        <v>0</v>
      </c>
      <c r="AO125" s="141">
        <f t="shared" si="404"/>
        <v>0</v>
      </c>
      <c r="AP125" s="137">
        <f>AP82</f>
        <v>0</v>
      </c>
      <c r="AQ125" s="138">
        <f t="shared" ref="AQ125" si="429">AQ82</f>
        <v>0</v>
      </c>
      <c r="AR125" s="139"/>
      <c r="AS125" s="140">
        <f t="shared" si="405"/>
        <v>0</v>
      </c>
      <c r="AT125" s="137"/>
      <c r="AU125" s="138"/>
      <c r="AV125" s="139"/>
      <c r="AW125" s="140">
        <f t="shared" si="406"/>
        <v>0</v>
      </c>
      <c r="AX125" s="137"/>
      <c r="AY125" s="138"/>
      <c r="AZ125" s="139"/>
      <c r="BA125" s="140">
        <f t="shared" si="407"/>
        <v>0</v>
      </c>
      <c r="BB125" s="137">
        <v>0</v>
      </c>
      <c r="BC125" s="138">
        <v>-2.8340000000000032</v>
      </c>
      <c r="BD125" s="139">
        <v>-2.8340000000000032</v>
      </c>
      <c r="BE125" s="140">
        <f t="shared" si="408"/>
        <v>-5.6680000000000064</v>
      </c>
      <c r="BF125" s="141">
        <f t="shared" si="409"/>
        <v>-5.6680000000000064</v>
      </c>
      <c r="BG125" s="137">
        <v>-2.8340000000000032</v>
      </c>
      <c r="BH125" s="138">
        <v>2.8339999999999996</v>
      </c>
      <c r="BI125" s="139">
        <v>2.8339999999999996</v>
      </c>
      <c r="BJ125" s="140">
        <f t="shared" si="410"/>
        <v>2.8339999999999961</v>
      </c>
      <c r="BK125" s="137">
        <v>2.8339999999999996</v>
      </c>
      <c r="BL125" s="138">
        <v>-18.89864</v>
      </c>
      <c r="BM125" s="139">
        <v>-13.836799999999998</v>
      </c>
      <c r="BN125" s="140">
        <f t="shared" si="411"/>
        <v>-29.901440000000001</v>
      </c>
      <c r="BO125" s="137">
        <v>-13.836799999999998</v>
      </c>
      <c r="BP125" s="138">
        <f t="shared" ref="BP125:BQ125" si="430">BP82</f>
        <v>0</v>
      </c>
      <c r="BQ125" s="139">
        <f t="shared" si="430"/>
        <v>0</v>
      </c>
      <c r="BR125" s="140">
        <f t="shared" si="412"/>
        <v>-13.836799999999998</v>
      </c>
      <c r="BS125" s="137">
        <v>0</v>
      </c>
      <c r="BT125" s="138">
        <v>0</v>
      </c>
      <c r="BU125" s="139">
        <v>0</v>
      </c>
      <c r="BV125" s="140">
        <f t="shared" si="413"/>
        <v>0</v>
      </c>
      <c r="BW125" s="141">
        <f t="shared" si="414"/>
        <v>-40.904240000000001</v>
      </c>
      <c r="BX125" s="137">
        <v>0</v>
      </c>
      <c r="BY125" s="138">
        <v>0</v>
      </c>
      <c r="BZ125" s="139">
        <v>0</v>
      </c>
      <c r="CA125" s="140">
        <f t="shared" si="415"/>
        <v>0</v>
      </c>
      <c r="CB125" s="137">
        <v>0</v>
      </c>
      <c r="CC125" s="138">
        <v>0</v>
      </c>
      <c r="CD125" s="139">
        <v>0</v>
      </c>
      <c r="CE125" s="140">
        <f t="shared" si="416"/>
        <v>0</v>
      </c>
      <c r="CF125" s="137">
        <v>0</v>
      </c>
      <c r="CG125" s="138">
        <v>0</v>
      </c>
      <c r="CH125" s="139">
        <v>0</v>
      </c>
      <c r="CI125" s="140">
        <f t="shared" si="417"/>
        <v>0</v>
      </c>
      <c r="CJ125" s="137">
        <v>0</v>
      </c>
      <c r="CK125" s="138">
        <v>0</v>
      </c>
      <c r="CL125" s="139">
        <v>0</v>
      </c>
      <c r="CM125" s="140">
        <f t="shared" si="418"/>
        <v>0</v>
      </c>
      <c r="CN125" s="141">
        <f t="shared" si="419"/>
        <v>0</v>
      </c>
      <c r="CO125" s="137">
        <v>0</v>
      </c>
      <c r="CP125" s="138">
        <v>0</v>
      </c>
      <c r="CQ125" s="139">
        <v>0</v>
      </c>
      <c r="CR125" s="140">
        <f t="shared" si="420"/>
        <v>0</v>
      </c>
      <c r="CS125" s="137">
        <v>0</v>
      </c>
      <c r="CT125" s="138">
        <v>0</v>
      </c>
      <c r="CU125" s="139">
        <v>0</v>
      </c>
      <c r="CV125" s="140">
        <f t="shared" si="421"/>
        <v>0</v>
      </c>
      <c r="CW125" s="137">
        <v>0</v>
      </c>
      <c r="CX125" s="138">
        <v>0</v>
      </c>
      <c r="CY125" s="139">
        <v>0</v>
      </c>
      <c r="CZ125" s="140">
        <f t="shared" si="422"/>
        <v>0</v>
      </c>
      <c r="DA125" s="137">
        <v>0</v>
      </c>
      <c r="DB125" s="138">
        <v>0</v>
      </c>
      <c r="DC125" s="139">
        <v>0</v>
      </c>
      <c r="DD125" s="140">
        <f t="shared" si="423"/>
        <v>0</v>
      </c>
      <c r="DE125" s="141">
        <f t="shared" si="424"/>
        <v>0</v>
      </c>
      <c r="DF125" s="142">
        <f t="shared" si="425"/>
        <v>-46.572240000000008</v>
      </c>
      <c r="DG125" s="159"/>
    </row>
    <row r="126" spans="1:111" ht="16.5" customHeight="1" thickBot="1">
      <c r="A126" s="145" t="s">
        <v>107</v>
      </c>
      <c r="B126" s="582"/>
      <c r="C126" s="146">
        <v>0</v>
      </c>
      <c r="D126" s="146">
        <v>0</v>
      </c>
      <c r="E126" s="146">
        <v>0</v>
      </c>
      <c r="F126" s="146">
        <v>0</v>
      </c>
      <c r="G126" s="146">
        <v>0</v>
      </c>
      <c r="H126" s="147">
        <v>0</v>
      </c>
      <c r="I126" s="148">
        <v>0</v>
      </c>
      <c r="J126" s="149">
        <v>0</v>
      </c>
      <c r="K126" s="150">
        <f t="shared" si="395"/>
        <v>0</v>
      </c>
      <c r="L126" s="147"/>
      <c r="M126" s="148"/>
      <c r="N126" s="149"/>
      <c r="O126" s="150">
        <f t="shared" si="396"/>
        <v>0</v>
      </c>
      <c r="P126" s="147"/>
      <c r="Q126" s="148"/>
      <c r="R126" s="149"/>
      <c r="S126" s="150">
        <f t="shared" si="397"/>
        <v>0</v>
      </c>
      <c r="T126" s="147"/>
      <c r="U126" s="148"/>
      <c r="V126" s="149"/>
      <c r="W126" s="150">
        <f t="shared" si="398"/>
        <v>0</v>
      </c>
      <c r="X126" s="151">
        <f t="shared" si="399"/>
        <v>0</v>
      </c>
      <c r="Y126" s="147"/>
      <c r="Z126" s="148"/>
      <c r="AA126" s="149"/>
      <c r="AB126" s="150">
        <f t="shared" si="400"/>
        <v>0</v>
      </c>
      <c r="AC126" s="147">
        <f>AC97</f>
        <v>0</v>
      </c>
      <c r="AD126" s="148">
        <f t="shared" ref="AD126:AE126" si="431">AD97</f>
        <v>0</v>
      </c>
      <c r="AE126" s="149">
        <f t="shared" si="431"/>
        <v>0</v>
      </c>
      <c r="AF126" s="150">
        <f t="shared" si="401"/>
        <v>0</v>
      </c>
      <c r="AG126" s="147">
        <f>AG97</f>
        <v>0</v>
      </c>
      <c r="AH126" s="148">
        <f t="shared" ref="AH126:AI126" si="432">AH97</f>
        <v>0</v>
      </c>
      <c r="AI126" s="149">
        <f t="shared" si="432"/>
        <v>0</v>
      </c>
      <c r="AJ126" s="150">
        <f t="shared" si="402"/>
        <v>0</v>
      </c>
      <c r="AK126" s="147">
        <f>AK97</f>
        <v>0</v>
      </c>
      <c r="AL126" s="148">
        <f t="shared" ref="AL126:AM126" si="433">AL97</f>
        <v>0</v>
      </c>
      <c r="AM126" s="149">
        <f t="shared" si="433"/>
        <v>0</v>
      </c>
      <c r="AN126" s="150">
        <f t="shared" si="403"/>
        <v>0</v>
      </c>
      <c r="AO126" s="151">
        <f t="shared" si="404"/>
        <v>0</v>
      </c>
      <c r="AP126" s="147">
        <f>AP97</f>
        <v>0</v>
      </c>
      <c r="AQ126" s="148">
        <f t="shared" ref="AQ126" si="434">AQ97</f>
        <v>0</v>
      </c>
      <c r="AR126" s="149"/>
      <c r="AS126" s="150">
        <f t="shared" si="405"/>
        <v>0</v>
      </c>
      <c r="AT126" s="147"/>
      <c r="AU126" s="148"/>
      <c r="AV126" s="149"/>
      <c r="AW126" s="150">
        <f t="shared" si="406"/>
        <v>0</v>
      </c>
      <c r="AX126" s="147"/>
      <c r="AY126" s="148"/>
      <c r="AZ126" s="149"/>
      <c r="BA126" s="150">
        <f t="shared" si="407"/>
        <v>0</v>
      </c>
      <c r="BB126" s="147">
        <v>-2.7374399999999999</v>
      </c>
      <c r="BC126" s="148">
        <v>-1.9035321236923104</v>
      </c>
      <c r="BD126" s="149">
        <v>-2.4767832313461566</v>
      </c>
      <c r="BE126" s="150">
        <f t="shared" si="408"/>
        <v>-7.1177553550384669</v>
      </c>
      <c r="BF126" s="151">
        <f t="shared" si="409"/>
        <v>-7.1177553550384669</v>
      </c>
      <c r="BG126" s="147">
        <v>-2.4767832313461566</v>
      </c>
      <c r="BH126" s="148">
        <v>3.0233367686538464</v>
      </c>
      <c r="BI126" s="149">
        <v>3.1601612886538462</v>
      </c>
      <c r="BJ126" s="150">
        <f t="shared" si="410"/>
        <v>3.7067148259615359</v>
      </c>
      <c r="BK126" s="147">
        <v>3.1601612886538462</v>
      </c>
      <c r="BL126" s="148">
        <v>-4.6369614036538476</v>
      </c>
      <c r="BM126" s="149">
        <v>-2.9372599999999984</v>
      </c>
      <c r="BN126" s="150">
        <f t="shared" si="411"/>
        <v>-4.4140601149999998</v>
      </c>
      <c r="BO126" s="147">
        <v>-2.9372599999999984</v>
      </c>
      <c r="BP126" s="148">
        <f t="shared" ref="BP126:BQ126" si="435">BP97</f>
        <v>0</v>
      </c>
      <c r="BQ126" s="149">
        <f t="shared" si="435"/>
        <v>0</v>
      </c>
      <c r="BR126" s="150">
        <f t="shared" si="412"/>
        <v>-2.9372599999999984</v>
      </c>
      <c r="BS126" s="147">
        <v>0</v>
      </c>
      <c r="BT126" s="148">
        <v>0</v>
      </c>
      <c r="BU126" s="149">
        <v>0</v>
      </c>
      <c r="BV126" s="150">
        <f t="shared" si="413"/>
        <v>0</v>
      </c>
      <c r="BW126" s="151">
        <f t="shared" si="414"/>
        <v>-3.6446052890384624</v>
      </c>
      <c r="BX126" s="147">
        <v>0</v>
      </c>
      <c r="BY126" s="148">
        <v>0</v>
      </c>
      <c r="BZ126" s="149">
        <v>0</v>
      </c>
      <c r="CA126" s="150">
        <f t="shared" si="415"/>
        <v>0</v>
      </c>
      <c r="CB126" s="147">
        <v>0</v>
      </c>
      <c r="CC126" s="148">
        <v>0</v>
      </c>
      <c r="CD126" s="149">
        <v>0</v>
      </c>
      <c r="CE126" s="150">
        <f t="shared" si="416"/>
        <v>0</v>
      </c>
      <c r="CF126" s="147">
        <v>0</v>
      </c>
      <c r="CG126" s="148">
        <v>0</v>
      </c>
      <c r="CH126" s="149">
        <v>0</v>
      </c>
      <c r="CI126" s="150">
        <f t="shared" si="417"/>
        <v>0</v>
      </c>
      <c r="CJ126" s="147">
        <v>0</v>
      </c>
      <c r="CK126" s="148">
        <v>0</v>
      </c>
      <c r="CL126" s="149">
        <v>0</v>
      </c>
      <c r="CM126" s="150">
        <f t="shared" si="418"/>
        <v>0</v>
      </c>
      <c r="CN126" s="151">
        <f t="shared" si="419"/>
        <v>0</v>
      </c>
      <c r="CO126" s="147">
        <v>0</v>
      </c>
      <c r="CP126" s="148">
        <v>0</v>
      </c>
      <c r="CQ126" s="149">
        <v>0</v>
      </c>
      <c r="CR126" s="150">
        <f t="shared" si="420"/>
        <v>0</v>
      </c>
      <c r="CS126" s="147">
        <v>0</v>
      </c>
      <c r="CT126" s="148">
        <v>0</v>
      </c>
      <c r="CU126" s="149">
        <v>0</v>
      </c>
      <c r="CV126" s="150">
        <f t="shared" si="421"/>
        <v>0</v>
      </c>
      <c r="CW126" s="147">
        <v>0</v>
      </c>
      <c r="CX126" s="148">
        <v>0</v>
      </c>
      <c r="CY126" s="149">
        <v>0</v>
      </c>
      <c r="CZ126" s="150">
        <f t="shared" si="422"/>
        <v>0</v>
      </c>
      <c r="DA126" s="147">
        <v>0</v>
      </c>
      <c r="DB126" s="148">
        <v>0</v>
      </c>
      <c r="DC126" s="149">
        <v>0</v>
      </c>
      <c r="DD126" s="150">
        <f t="shared" si="423"/>
        <v>0</v>
      </c>
      <c r="DE126" s="151">
        <f t="shared" si="424"/>
        <v>0</v>
      </c>
      <c r="DF126" s="152">
        <f t="shared" si="425"/>
        <v>-10.76236064407693</v>
      </c>
    </row>
    <row r="127" spans="1:111" ht="14.95" hidden="1" customHeight="1">
      <c r="A127" s="135" t="s">
        <v>8</v>
      </c>
      <c r="B127" s="579"/>
      <c r="C127" s="136">
        <v>0</v>
      </c>
      <c r="D127" s="136">
        <v>0</v>
      </c>
      <c r="E127" s="136">
        <v>0</v>
      </c>
      <c r="F127" s="136">
        <v>0</v>
      </c>
      <c r="G127" s="136">
        <v>0</v>
      </c>
      <c r="H127" s="137">
        <v>0</v>
      </c>
      <c r="I127" s="138">
        <v>0</v>
      </c>
      <c r="J127" s="139">
        <v>0</v>
      </c>
      <c r="K127" s="140">
        <f t="shared" si="395"/>
        <v>0</v>
      </c>
      <c r="L127" s="137">
        <v>0</v>
      </c>
      <c r="M127" s="138">
        <v>0</v>
      </c>
      <c r="N127" s="139">
        <v>0</v>
      </c>
      <c r="O127" s="140">
        <f t="shared" si="396"/>
        <v>0</v>
      </c>
      <c r="P127" s="137">
        <v>0</v>
      </c>
      <c r="Q127" s="138">
        <v>0</v>
      </c>
      <c r="R127" s="139">
        <v>0</v>
      </c>
      <c r="S127" s="140">
        <f t="shared" si="397"/>
        <v>0</v>
      </c>
      <c r="T127" s="137">
        <v>0</v>
      </c>
      <c r="U127" s="138">
        <v>0</v>
      </c>
      <c r="V127" s="139">
        <v>0</v>
      </c>
      <c r="W127" s="140">
        <f t="shared" si="398"/>
        <v>0</v>
      </c>
      <c r="X127" s="141">
        <f t="shared" si="399"/>
        <v>0</v>
      </c>
      <c r="Y127" s="137">
        <v>0</v>
      </c>
      <c r="Z127" s="138">
        <v>0</v>
      </c>
      <c r="AA127" s="139">
        <v>0</v>
      </c>
      <c r="AB127" s="140">
        <f t="shared" si="400"/>
        <v>0</v>
      </c>
      <c r="AC127" s="137"/>
      <c r="AD127" s="138"/>
      <c r="AE127" s="139"/>
      <c r="AF127" s="140">
        <f t="shared" si="401"/>
        <v>0</v>
      </c>
      <c r="AG127" s="137"/>
      <c r="AH127" s="138"/>
      <c r="AI127" s="139"/>
      <c r="AJ127" s="140">
        <f t="shared" si="402"/>
        <v>0</v>
      </c>
      <c r="AK127" s="137"/>
      <c r="AL127" s="138"/>
      <c r="AM127" s="139"/>
      <c r="AN127" s="140">
        <f t="shared" si="403"/>
        <v>0</v>
      </c>
      <c r="AO127" s="141">
        <f t="shared" si="404"/>
        <v>0</v>
      </c>
      <c r="AP127" s="137"/>
      <c r="AQ127" s="138"/>
      <c r="AR127" s="139"/>
      <c r="AS127" s="140">
        <f t="shared" si="405"/>
        <v>0</v>
      </c>
      <c r="AT127" s="137"/>
      <c r="AU127" s="138"/>
      <c r="AV127" s="139"/>
      <c r="AW127" s="140">
        <f t="shared" si="406"/>
        <v>0</v>
      </c>
      <c r="AX127" s="137"/>
      <c r="AY127" s="138"/>
      <c r="AZ127" s="139"/>
      <c r="BA127" s="140">
        <f t="shared" si="407"/>
        <v>0</v>
      </c>
      <c r="BB127" s="137"/>
      <c r="BC127" s="138"/>
      <c r="BD127" s="139"/>
      <c r="BE127" s="140">
        <f t="shared" si="408"/>
        <v>0</v>
      </c>
      <c r="BF127" s="141">
        <f t="shared" si="409"/>
        <v>0</v>
      </c>
      <c r="BG127" s="137"/>
      <c r="BH127" s="138"/>
      <c r="BI127" s="139"/>
      <c r="BJ127" s="140">
        <f t="shared" si="410"/>
        <v>0</v>
      </c>
      <c r="BK127" s="137"/>
      <c r="BL127" s="138"/>
      <c r="BM127" s="139"/>
      <c r="BN127" s="140">
        <f t="shared" si="411"/>
        <v>0</v>
      </c>
      <c r="BO127" s="137"/>
      <c r="BP127" s="138">
        <v>0</v>
      </c>
      <c r="BQ127" s="139">
        <v>0</v>
      </c>
      <c r="BR127" s="140">
        <f t="shared" si="412"/>
        <v>0</v>
      </c>
      <c r="BS127" s="137">
        <v>0</v>
      </c>
      <c r="BT127" s="138">
        <v>0</v>
      </c>
      <c r="BU127" s="139">
        <v>0</v>
      </c>
      <c r="BV127" s="140">
        <f t="shared" si="413"/>
        <v>0</v>
      </c>
      <c r="BW127" s="141">
        <f t="shared" si="414"/>
        <v>0</v>
      </c>
      <c r="BX127" s="137">
        <v>0</v>
      </c>
      <c r="BY127" s="138">
        <v>0</v>
      </c>
      <c r="BZ127" s="139">
        <v>0</v>
      </c>
      <c r="CA127" s="140">
        <f t="shared" si="415"/>
        <v>0</v>
      </c>
      <c r="CB127" s="137">
        <v>0</v>
      </c>
      <c r="CC127" s="138">
        <v>0</v>
      </c>
      <c r="CD127" s="139">
        <v>0</v>
      </c>
      <c r="CE127" s="140">
        <f t="shared" si="416"/>
        <v>0</v>
      </c>
      <c r="CF127" s="137">
        <v>0</v>
      </c>
      <c r="CG127" s="138">
        <v>0</v>
      </c>
      <c r="CH127" s="139">
        <v>0</v>
      </c>
      <c r="CI127" s="140">
        <f t="shared" si="417"/>
        <v>0</v>
      </c>
      <c r="CJ127" s="137">
        <v>0</v>
      </c>
      <c r="CK127" s="138">
        <v>0</v>
      </c>
      <c r="CL127" s="139">
        <v>0</v>
      </c>
      <c r="CM127" s="140">
        <f t="shared" si="418"/>
        <v>0</v>
      </c>
      <c r="CN127" s="141">
        <f t="shared" si="419"/>
        <v>0</v>
      </c>
      <c r="CO127" s="137">
        <v>0</v>
      </c>
      <c r="CP127" s="138">
        <v>0</v>
      </c>
      <c r="CQ127" s="139">
        <v>0</v>
      </c>
      <c r="CR127" s="140">
        <f t="shared" si="420"/>
        <v>0</v>
      </c>
      <c r="CS127" s="137">
        <v>0</v>
      </c>
      <c r="CT127" s="138">
        <v>0</v>
      </c>
      <c r="CU127" s="139">
        <v>0</v>
      </c>
      <c r="CV127" s="140">
        <f t="shared" si="421"/>
        <v>0</v>
      </c>
      <c r="CW127" s="137">
        <v>0</v>
      </c>
      <c r="CX127" s="138">
        <v>0</v>
      </c>
      <c r="CY127" s="139">
        <v>0</v>
      </c>
      <c r="CZ127" s="140">
        <f t="shared" si="422"/>
        <v>0</v>
      </c>
      <c r="DA127" s="137">
        <v>0</v>
      </c>
      <c r="DB127" s="138">
        <v>0</v>
      </c>
      <c r="DC127" s="139">
        <v>0</v>
      </c>
      <c r="DD127" s="140">
        <f t="shared" si="423"/>
        <v>0</v>
      </c>
      <c r="DE127" s="141">
        <f t="shared" si="424"/>
        <v>0</v>
      </c>
      <c r="DF127" s="142">
        <f t="shared" si="425"/>
        <v>0</v>
      </c>
    </row>
    <row r="128" spans="1:111" ht="15.8" hidden="1" customHeight="1" thickBot="1">
      <c r="A128" s="145" t="s">
        <v>107</v>
      </c>
      <c r="B128" s="580"/>
      <c r="C128" s="146">
        <v>0</v>
      </c>
      <c r="D128" s="146">
        <v>0</v>
      </c>
      <c r="E128" s="146">
        <v>0</v>
      </c>
      <c r="F128" s="146">
        <v>0</v>
      </c>
      <c r="G128" s="146">
        <v>0</v>
      </c>
      <c r="H128" s="147">
        <v>0</v>
      </c>
      <c r="I128" s="148">
        <v>0</v>
      </c>
      <c r="J128" s="149">
        <v>0</v>
      </c>
      <c r="K128" s="150">
        <f t="shared" si="395"/>
        <v>0</v>
      </c>
      <c r="L128" s="147">
        <v>0</v>
      </c>
      <c r="M128" s="148">
        <v>0</v>
      </c>
      <c r="N128" s="149">
        <v>0</v>
      </c>
      <c r="O128" s="150">
        <f t="shared" si="396"/>
        <v>0</v>
      </c>
      <c r="P128" s="147">
        <v>0</v>
      </c>
      <c r="Q128" s="148">
        <v>0</v>
      </c>
      <c r="R128" s="149">
        <v>0</v>
      </c>
      <c r="S128" s="150">
        <f t="shared" si="397"/>
        <v>0</v>
      </c>
      <c r="T128" s="147">
        <v>0</v>
      </c>
      <c r="U128" s="148">
        <v>0</v>
      </c>
      <c r="V128" s="149">
        <v>0</v>
      </c>
      <c r="W128" s="150">
        <f t="shared" si="398"/>
        <v>0</v>
      </c>
      <c r="X128" s="151">
        <f t="shared" si="399"/>
        <v>0</v>
      </c>
      <c r="Y128" s="147">
        <v>0</v>
      </c>
      <c r="Z128" s="148">
        <v>0</v>
      </c>
      <c r="AA128" s="149">
        <v>0</v>
      </c>
      <c r="AB128" s="150">
        <f t="shared" si="400"/>
        <v>0</v>
      </c>
      <c r="AC128" s="147"/>
      <c r="AD128" s="148"/>
      <c r="AE128" s="149"/>
      <c r="AF128" s="150">
        <f t="shared" si="401"/>
        <v>0</v>
      </c>
      <c r="AG128" s="147"/>
      <c r="AH128" s="148"/>
      <c r="AI128" s="149"/>
      <c r="AJ128" s="150">
        <f t="shared" si="402"/>
        <v>0</v>
      </c>
      <c r="AK128" s="147"/>
      <c r="AL128" s="148"/>
      <c r="AM128" s="149"/>
      <c r="AN128" s="150">
        <f t="shared" si="403"/>
        <v>0</v>
      </c>
      <c r="AO128" s="151">
        <f t="shared" si="404"/>
        <v>0</v>
      </c>
      <c r="AP128" s="147"/>
      <c r="AQ128" s="148"/>
      <c r="AR128" s="149"/>
      <c r="AS128" s="150">
        <f t="shared" si="405"/>
        <v>0</v>
      </c>
      <c r="AT128" s="147"/>
      <c r="AU128" s="148"/>
      <c r="AV128" s="149"/>
      <c r="AW128" s="150">
        <f t="shared" si="406"/>
        <v>0</v>
      </c>
      <c r="AX128" s="147"/>
      <c r="AY128" s="148"/>
      <c r="AZ128" s="149"/>
      <c r="BA128" s="150">
        <f t="shared" si="407"/>
        <v>0</v>
      </c>
      <c r="BB128" s="147"/>
      <c r="BC128" s="148"/>
      <c r="BD128" s="149"/>
      <c r="BE128" s="150">
        <f t="shared" si="408"/>
        <v>0</v>
      </c>
      <c r="BF128" s="151">
        <f t="shared" si="409"/>
        <v>0</v>
      </c>
      <c r="BG128" s="147"/>
      <c r="BH128" s="148"/>
      <c r="BI128" s="149"/>
      <c r="BJ128" s="150">
        <f t="shared" si="410"/>
        <v>0</v>
      </c>
      <c r="BK128" s="147"/>
      <c r="BL128" s="148"/>
      <c r="BM128" s="149"/>
      <c r="BN128" s="150">
        <f t="shared" si="411"/>
        <v>0</v>
      </c>
      <c r="BO128" s="147"/>
      <c r="BP128" s="148">
        <v>0</v>
      </c>
      <c r="BQ128" s="149">
        <v>0</v>
      </c>
      <c r="BR128" s="150">
        <f t="shared" si="412"/>
        <v>0</v>
      </c>
      <c r="BS128" s="147">
        <v>0</v>
      </c>
      <c r="BT128" s="148">
        <v>0</v>
      </c>
      <c r="BU128" s="149">
        <v>0</v>
      </c>
      <c r="BV128" s="150">
        <f t="shared" si="413"/>
        <v>0</v>
      </c>
      <c r="BW128" s="151">
        <f t="shared" si="414"/>
        <v>0</v>
      </c>
      <c r="BX128" s="147">
        <v>0</v>
      </c>
      <c r="BY128" s="148">
        <v>0</v>
      </c>
      <c r="BZ128" s="149">
        <v>0</v>
      </c>
      <c r="CA128" s="150">
        <f t="shared" si="415"/>
        <v>0</v>
      </c>
      <c r="CB128" s="147">
        <v>0</v>
      </c>
      <c r="CC128" s="148">
        <v>0</v>
      </c>
      <c r="CD128" s="149">
        <v>0</v>
      </c>
      <c r="CE128" s="150">
        <f t="shared" si="416"/>
        <v>0</v>
      </c>
      <c r="CF128" s="147">
        <v>0</v>
      </c>
      <c r="CG128" s="148">
        <v>0</v>
      </c>
      <c r="CH128" s="149">
        <v>0</v>
      </c>
      <c r="CI128" s="150">
        <f t="shared" si="417"/>
        <v>0</v>
      </c>
      <c r="CJ128" s="147">
        <v>0</v>
      </c>
      <c r="CK128" s="148">
        <v>0</v>
      </c>
      <c r="CL128" s="149">
        <v>0</v>
      </c>
      <c r="CM128" s="150">
        <f t="shared" si="418"/>
        <v>0</v>
      </c>
      <c r="CN128" s="151">
        <f t="shared" si="419"/>
        <v>0</v>
      </c>
      <c r="CO128" s="147">
        <v>0</v>
      </c>
      <c r="CP128" s="148">
        <v>0</v>
      </c>
      <c r="CQ128" s="149">
        <v>0</v>
      </c>
      <c r="CR128" s="150">
        <f t="shared" si="420"/>
        <v>0</v>
      </c>
      <c r="CS128" s="147">
        <v>0</v>
      </c>
      <c r="CT128" s="148">
        <v>0</v>
      </c>
      <c r="CU128" s="149">
        <v>0</v>
      </c>
      <c r="CV128" s="150">
        <f t="shared" si="421"/>
        <v>0</v>
      </c>
      <c r="CW128" s="147">
        <v>0</v>
      </c>
      <c r="CX128" s="148">
        <v>0</v>
      </c>
      <c r="CY128" s="149">
        <v>0</v>
      </c>
      <c r="CZ128" s="150">
        <f t="shared" si="422"/>
        <v>0</v>
      </c>
      <c r="DA128" s="147">
        <v>0</v>
      </c>
      <c r="DB128" s="148">
        <v>0</v>
      </c>
      <c r="DC128" s="149">
        <v>0</v>
      </c>
      <c r="DD128" s="150">
        <f t="shared" si="423"/>
        <v>0</v>
      </c>
      <c r="DE128" s="151">
        <f t="shared" si="424"/>
        <v>0</v>
      </c>
      <c r="DF128" s="152">
        <f t="shared" si="425"/>
        <v>0</v>
      </c>
    </row>
    <row r="129" spans="1:111" ht="14.95" hidden="1" thickBot="1">
      <c r="A129" s="135" t="s">
        <v>8</v>
      </c>
      <c r="B129" s="579"/>
      <c r="C129" s="136">
        <v>0</v>
      </c>
      <c r="D129" s="136">
        <v>0</v>
      </c>
      <c r="E129" s="136">
        <v>0</v>
      </c>
      <c r="F129" s="136">
        <v>0</v>
      </c>
      <c r="G129" s="136">
        <v>0</v>
      </c>
      <c r="H129" s="137">
        <v>0</v>
      </c>
      <c r="I129" s="138">
        <v>0</v>
      </c>
      <c r="J129" s="139">
        <v>0</v>
      </c>
      <c r="K129" s="140">
        <f t="shared" si="395"/>
        <v>0</v>
      </c>
      <c r="L129" s="137">
        <v>0</v>
      </c>
      <c r="M129" s="138">
        <v>0</v>
      </c>
      <c r="N129" s="139">
        <v>0</v>
      </c>
      <c r="O129" s="140">
        <f t="shared" si="396"/>
        <v>0</v>
      </c>
      <c r="P129" s="137">
        <v>0</v>
      </c>
      <c r="Q129" s="138">
        <v>0</v>
      </c>
      <c r="R129" s="139">
        <v>0</v>
      </c>
      <c r="S129" s="140">
        <f t="shared" si="397"/>
        <v>0</v>
      </c>
      <c r="T129" s="137">
        <v>0</v>
      </c>
      <c r="U129" s="138">
        <v>0</v>
      </c>
      <c r="V129" s="139">
        <v>0</v>
      </c>
      <c r="W129" s="140">
        <f t="shared" si="398"/>
        <v>0</v>
      </c>
      <c r="X129" s="141">
        <f t="shared" si="399"/>
        <v>0</v>
      </c>
      <c r="Y129" s="137">
        <v>0</v>
      </c>
      <c r="Z129" s="138">
        <v>0</v>
      </c>
      <c r="AA129" s="139">
        <v>0</v>
      </c>
      <c r="AB129" s="140">
        <f t="shared" si="400"/>
        <v>0</v>
      </c>
      <c r="AC129" s="137">
        <v>0</v>
      </c>
      <c r="AD129" s="138">
        <v>0</v>
      </c>
      <c r="AE129" s="139">
        <v>0</v>
      </c>
      <c r="AF129" s="140">
        <f t="shared" si="401"/>
        <v>0</v>
      </c>
      <c r="AG129" s="137">
        <v>0</v>
      </c>
      <c r="AH129" s="138">
        <v>0</v>
      </c>
      <c r="AI129" s="139">
        <v>0</v>
      </c>
      <c r="AJ129" s="140">
        <f t="shared" si="402"/>
        <v>0</v>
      </c>
      <c r="AK129" s="137">
        <v>0</v>
      </c>
      <c r="AL129" s="138">
        <v>0</v>
      </c>
      <c r="AM129" s="139">
        <v>0</v>
      </c>
      <c r="AN129" s="140">
        <f t="shared" si="403"/>
        <v>0</v>
      </c>
      <c r="AO129" s="141">
        <f t="shared" si="404"/>
        <v>0</v>
      </c>
      <c r="AP129" s="137">
        <v>0</v>
      </c>
      <c r="AQ129" s="138">
        <v>0</v>
      </c>
      <c r="AR129" s="139">
        <v>0</v>
      </c>
      <c r="AS129" s="140">
        <f t="shared" si="405"/>
        <v>0</v>
      </c>
      <c r="AT129" s="137">
        <v>0</v>
      </c>
      <c r="AU129" s="138">
        <v>0</v>
      </c>
      <c r="AV129" s="139">
        <v>0</v>
      </c>
      <c r="AW129" s="140">
        <f t="shared" si="406"/>
        <v>0</v>
      </c>
      <c r="AX129" s="137">
        <v>0</v>
      </c>
      <c r="AY129" s="138">
        <v>0</v>
      </c>
      <c r="AZ129" s="139">
        <v>0</v>
      </c>
      <c r="BA129" s="140">
        <f t="shared" si="407"/>
        <v>0</v>
      </c>
      <c r="BB129" s="137">
        <v>0</v>
      </c>
      <c r="BC129" s="138">
        <v>0</v>
      </c>
      <c r="BD129" s="139">
        <v>0</v>
      </c>
      <c r="BE129" s="140">
        <f t="shared" si="408"/>
        <v>0</v>
      </c>
      <c r="BF129" s="141">
        <f t="shared" si="409"/>
        <v>0</v>
      </c>
      <c r="BG129" s="137">
        <v>0</v>
      </c>
      <c r="BH129" s="138">
        <v>0</v>
      </c>
      <c r="BI129" s="139">
        <v>0</v>
      </c>
      <c r="BJ129" s="140">
        <f t="shared" si="410"/>
        <v>0</v>
      </c>
      <c r="BK129" s="137">
        <v>0</v>
      </c>
      <c r="BL129" s="138">
        <v>0</v>
      </c>
      <c r="BM129" s="139">
        <v>0</v>
      </c>
      <c r="BN129" s="140">
        <f t="shared" si="411"/>
        <v>0</v>
      </c>
      <c r="BO129" s="137">
        <v>0</v>
      </c>
      <c r="BP129" s="138">
        <v>0</v>
      </c>
      <c r="BQ129" s="139">
        <v>0</v>
      </c>
      <c r="BR129" s="140">
        <f t="shared" si="412"/>
        <v>0</v>
      </c>
      <c r="BS129" s="137">
        <v>0</v>
      </c>
      <c r="BT129" s="138">
        <v>0</v>
      </c>
      <c r="BU129" s="139">
        <v>0</v>
      </c>
      <c r="BV129" s="140">
        <f t="shared" si="413"/>
        <v>0</v>
      </c>
      <c r="BW129" s="141">
        <f t="shared" si="414"/>
        <v>0</v>
      </c>
      <c r="BX129" s="137">
        <v>0</v>
      </c>
      <c r="BY129" s="138">
        <v>0</v>
      </c>
      <c r="BZ129" s="139">
        <v>0</v>
      </c>
      <c r="CA129" s="140">
        <f t="shared" si="415"/>
        <v>0</v>
      </c>
      <c r="CB129" s="137">
        <v>0</v>
      </c>
      <c r="CC129" s="138">
        <v>0</v>
      </c>
      <c r="CD129" s="139">
        <v>0</v>
      </c>
      <c r="CE129" s="140">
        <f t="shared" si="416"/>
        <v>0</v>
      </c>
      <c r="CF129" s="137">
        <v>0</v>
      </c>
      <c r="CG129" s="138">
        <v>0</v>
      </c>
      <c r="CH129" s="139">
        <v>0</v>
      </c>
      <c r="CI129" s="140">
        <f t="shared" si="417"/>
        <v>0</v>
      </c>
      <c r="CJ129" s="137">
        <v>0</v>
      </c>
      <c r="CK129" s="138">
        <v>0</v>
      </c>
      <c r="CL129" s="139">
        <v>0</v>
      </c>
      <c r="CM129" s="140">
        <f t="shared" si="418"/>
        <v>0</v>
      </c>
      <c r="CN129" s="141">
        <f t="shared" si="419"/>
        <v>0</v>
      </c>
      <c r="CO129" s="137">
        <v>0</v>
      </c>
      <c r="CP129" s="138">
        <v>0</v>
      </c>
      <c r="CQ129" s="139">
        <v>0</v>
      </c>
      <c r="CR129" s="140">
        <f t="shared" si="420"/>
        <v>0</v>
      </c>
      <c r="CS129" s="137">
        <v>0</v>
      </c>
      <c r="CT129" s="138">
        <v>0</v>
      </c>
      <c r="CU129" s="139">
        <v>0</v>
      </c>
      <c r="CV129" s="140">
        <f t="shared" si="421"/>
        <v>0</v>
      </c>
      <c r="CW129" s="137">
        <v>0</v>
      </c>
      <c r="CX129" s="138">
        <v>0</v>
      </c>
      <c r="CY129" s="139">
        <v>0</v>
      </c>
      <c r="CZ129" s="140">
        <f t="shared" si="422"/>
        <v>0</v>
      </c>
      <c r="DA129" s="137">
        <v>0</v>
      </c>
      <c r="DB129" s="138">
        <v>0</v>
      </c>
      <c r="DC129" s="139">
        <v>0</v>
      </c>
      <c r="DD129" s="140">
        <f t="shared" si="423"/>
        <v>0</v>
      </c>
      <c r="DE129" s="141">
        <f t="shared" si="424"/>
        <v>0</v>
      </c>
      <c r="DF129" s="142">
        <f t="shared" si="425"/>
        <v>0</v>
      </c>
    </row>
    <row r="130" spans="1:111" ht="14.95" hidden="1" thickBot="1">
      <c r="A130" s="145" t="s">
        <v>107</v>
      </c>
      <c r="B130" s="580"/>
      <c r="C130" s="146">
        <v>0</v>
      </c>
      <c r="D130" s="146">
        <v>0</v>
      </c>
      <c r="E130" s="146">
        <v>0</v>
      </c>
      <c r="F130" s="146">
        <v>0</v>
      </c>
      <c r="G130" s="146">
        <v>0</v>
      </c>
      <c r="H130" s="147">
        <v>0</v>
      </c>
      <c r="I130" s="148">
        <v>0</v>
      </c>
      <c r="J130" s="149">
        <v>0</v>
      </c>
      <c r="K130" s="150">
        <f t="shared" si="395"/>
        <v>0</v>
      </c>
      <c r="L130" s="147">
        <v>0</v>
      </c>
      <c r="M130" s="148">
        <v>0</v>
      </c>
      <c r="N130" s="149">
        <v>0</v>
      </c>
      <c r="O130" s="150">
        <f t="shared" si="396"/>
        <v>0</v>
      </c>
      <c r="P130" s="147">
        <v>0</v>
      </c>
      <c r="Q130" s="148">
        <v>0</v>
      </c>
      <c r="R130" s="149">
        <v>0</v>
      </c>
      <c r="S130" s="150">
        <f t="shared" si="397"/>
        <v>0</v>
      </c>
      <c r="T130" s="147">
        <v>0</v>
      </c>
      <c r="U130" s="148">
        <v>0</v>
      </c>
      <c r="V130" s="149">
        <v>0</v>
      </c>
      <c r="W130" s="150">
        <f t="shared" si="398"/>
        <v>0</v>
      </c>
      <c r="X130" s="151">
        <f t="shared" si="399"/>
        <v>0</v>
      </c>
      <c r="Y130" s="147">
        <v>0</v>
      </c>
      <c r="Z130" s="148">
        <v>0</v>
      </c>
      <c r="AA130" s="149">
        <v>0</v>
      </c>
      <c r="AB130" s="150">
        <f t="shared" si="400"/>
        <v>0</v>
      </c>
      <c r="AC130" s="147">
        <v>0</v>
      </c>
      <c r="AD130" s="148">
        <v>0</v>
      </c>
      <c r="AE130" s="149">
        <v>0</v>
      </c>
      <c r="AF130" s="150">
        <f t="shared" si="401"/>
        <v>0</v>
      </c>
      <c r="AG130" s="147">
        <v>0</v>
      </c>
      <c r="AH130" s="148">
        <v>0</v>
      </c>
      <c r="AI130" s="149">
        <v>0</v>
      </c>
      <c r="AJ130" s="150">
        <f t="shared" si="402"/>
        <v>0</v>
      </c>
      <c r="AK130" s="147">
        <v>0</v>
      </c>
      <c r="AL130" s="148">
        <v>0</v>
      </c>
      <c r="AM130" s="149">
        <v>0</v>
      </c>
      <c r="AN130" s="150">
        <f t="shared" si="403"/>
        <v>0</v>
      </c>
      <c r="AO130" s="151">
        <f t="shared" si="404"/>
        <v>0</v>
      </c>
      <c r="AP130" s="147">
        <v>0</v>
      </c>
      <c r="AQ130" s="148">
        <v>0</v>
      </c>
      <c r="AR130" s="149">
        <v>0</v>
      </c>
      <c r="AS130" s="150">
        <f t="shared" si="405"/>
        <v>0</v>
      </c>
      <c r="AT130" s="147">
        <v>0</v>
      </c>
      <c r="AU130" s="148">
        <v>0</v>
      </c>
      <c r="AV130" s="149">
        <v>0</v>
      </c>
      <c r="AW130" s="150">
        <f t="shared" si="406"/>
        <v>0</v>
      </c>
      <c r="AX130" s="147">
        <v>0</v>
      </c>
      <c r="AY130" s="148">
        <v>0</v>
      </c>
      <c r="AZ130" s="149">
        <v>0</v>
      </c>
      <c r="BA130" s="150">
        <f t="shared" si="407"/>
        <v>0</v>
      </c>
      <c r="BB130" s="147">
        <v>0</v>
      </c>
      <c r="BC130" s="148">
        <v>0</v>
      </c>
      <c r="BD130" s="149">
        <v>0</v>
      </c>
      <c r="BE130" s="150">
        <f t="shared" si="408"/>
        <v>0</v>
      </c>
      <c r="BF130" s="151">
        <f t="shared" si="409"/>
        <v>0</v>
      </c>
      <c r="BG130" s="147">
        <v>0</v>
      </c>
      <c r="BH130" s="148">
        <v>0</v>
      </c>
      <c r="BI130" s="149">
        <v>0</v>
      </c>
      <c r="BJ130" s="150">
        <f t="shared" si="410"/>
        <v>0</v>
      </c>
      <c r="BK130" s="147">
        <v>0</v>
      </c>
      <c r="BL130" s="148">
        <v>0</v>
      </c>
      <c r="BM130" s="149">
        <v>0</v>
      </c>
      <c r="BN130" s="150">
        <f t="shared" si="411"/>
        <v>0</v>
      </c>
      <c r="BO130" s="147">
        <v>0</v>
      </c>
      <c r="BP130" s="148">
        <v>0</v>
      </c>
      <c r="BQ130" s="149">
        <v>0</v>
      </c>
      <c r="BR130" s="150">
        <f t="shared" si="412"/>
        <v>0</v>
      </c>
      <c r="BS130" s="147">
        <v>0</v>
      </c>
      <c r="BT130" s="148">
        <v>0</v>
      </c>
      <c r="BU130" s="149">
        <v>0</v>
      </c>
      <c r="BV130" s="150">
        <f t="shared" si="413"/>
        <v>0</v>
      </c>
      <c r="BW130" s="151">
        <f t="shared" si="414"/>
        <v>0</v>
      </c>
      <c r="BX130" s="147">
        <v>0</v>
      </c>
      <c r="BY130" s="148">
        <v>0</v>
      </c>
      <c r="BZ130" s="149">
        <v>0</v>
      </c>
      <c r="CA130" s="150">
        <f t="shared" si="415"/>
        <v>0</v>
      </c>
      <c r="CB130" s="147">
        <v>0</v>
      </c>
      <c r="CC130" s="148">
        <v>0</v>
      </c>
      <c r="CD130" s="149">
        <v>0</v>
      </c>
      <c r="CE130" s="150">
        <f t="shared" si="416"/>
        <v>0</v>
      </c>
      <c r="CF130" s="147">
        <v>0</v>
      </c>
      <c r="CG130" s="148">
        <v>0</v>
      </c>
      <c r="CH130" s="149">
        <v>0</v>
      </c>
      <c r="CI130" s="150">
        <f t="shared" si="417"/>
        <v>0</v>
      </c>
      <c r="CJ130" s="147">
        <v>0</v>
      </c>
      <c r="CK130" s="148">
        <v>0</v>
      </c>
      <c r="CL130" s="149">
        <v>0</v>
      </c>
      <c r="CM130" s="150">
        <f t="shared" si="418"/>
        <v>0</v>
      </c>
      <c r="CN130" s="151">
        <f t="shared" si="419"/>
        <v>0</v>
      </c>
      <c r="CO130" s="147">
        <v>0</v>
      </c>
      <c r="CP130" s="148">
        <v>0</v>
      </c>
      <c r="CQ130" s="149">
        <v>0</v>
      </c>
      <c r="CR130" s="150">
        <f t="shared" si="420"/>
        <v>0</v>
      </c>
      <c r="CS130" s="147">
        <v>0</v>
      </c>
      <c r="CT130" s="148">
        <v>0</v>
      </c>
      <c r="CU130" s="149">
        <v>0</v>
      </c>
      <c r="CV130" s="150">
        <f t="shared" si="421"/>
        <v>0</v>
      </c>
      <c r="CW130" s="147">
        <v>0</v>
      </c>
      <c r="CX130" s="148">
        <v>0</v>
      </c>
      <c r="CY130" s="149">
        <v>0</v>
      </c>
      <c r="CZ130" s="150">
        <f t="shared" si="422"/>
        <v>0</v>
      </c>
      <c r="DA130" s="147">
        <v>0</v>
      </c>
      <c r="DB130" s="148">
        <v>0</v>
      </c>
      <c r="DC130" s="149">
        <v>0</v>
      </c>
      <c r="DD130" s="150">
        <f t="shared" si="423"/>
        <v>0</v>
      </c>
      <c r="DE130" s="151">
        <f t="shared" si="424"/>
        <v>0</v>
      </c>
      <c r="DF130" s="152">
        <f t="shared" si="425"/>
        <v>0</v>
      </c>
    </row>
    <row r="131" spans="1:111" ht="14.95" hidden="1" thickBot="1">
      <c r="A131" s="135" t="s">
        <v>8</v>
      </c>
      <c r="B131" s="579"/>
      <c r="C131" s="136">
        <v>0</v>
      </c>
      <c r="D131" s="136">
        <v>0</v>
      </c>
      <c r="E131" s="136">
        <v>0</v>
      </c>
      <c r="F131" s="136">
        <v>0</v>
      </c>
      <c r="G131" s="136">
        <v>0</v>
      </c>
      <c r="H131" s="137">
        <v>0</v>
      </c>
      <c r="I131" s="138">
        <v>0</v>
      </c>
      <c r="J131" s="139">
        <v>0</v>
      </c>
      <c r="K131" s="140">
        <f t="shared" si="395"/>
        <v>0</v>
      </c>
      <c r="L131" s="137">
        <v>0</v>
      </c>
      <c r="M131" s="138">
        <v>0</v>
      </c>
      <c r="N131" s="139">
        <v>0</v>
      </c>
      <c r="O131" s="140">
        <f t="shared" si="396"/>
        <v>0</v>
      </c>
      <c r="P131" s="137">
        <v>0</v>
      </c>
      <c r="Q131" s="138">
        <v>0</v>
      </c>
      <c r="R131" s="139">
        <v>0</v>
      </c>
      <c r="S131" s="140">
        <f t="shared" si="397"/>
        <v>0</v>
      </c>
      <c r="T131" s="137">
        <v>0</v>
      </c>
      <c r="U131" s="138">
        <v>0</v>
      </c>
      <c r="V131" s="139">
        <v>0</v>
      </c>
      <c r="W131" s="140">
        <f t="shared" si="398"/>
        <v>0</v>
      </c>
      <c r="X131" s="141">
        <f t="shared" si="399"/>
        <v>0</v>
      </c>
      <c r="Y131" s="137">
        <v>0</v>
      </c>
      <c r="Z131" s="138">
        <v>0</v>
      </c>
      <c r="AA131" s="139">
        <v>0</v>
      </c>
      <c r="AB131" s="140">
        <f t="shared" si="400"/>
        <v>0</v>
      </c>
      <c r="AC131" s="137">
        <v>0</v>
      </c>
      <c r="AD131" s="138">
        <v>0</v>
      </c>
      <c r="AE131" s="139">
        <v>0</v>
      </c>
      <c r="AF131" s="140">
        <f t="shared" si="401"/>
        <v>0</v>
      </c>
      <c r="AG131" s="137">
        <v>0</v>
      </c>
      <c r="AH131" s="138">
        <v>0</v>
      </c>
      <c r="AI131" s="139">
        <v>0</v>
      </c>
      <c r="AJ131" s="140">
        <f t="shared" si="402"/>
        <v>0</v>
      </c>
      <c r="AK131" s="137">
        <v>0</v>
      </c>
      <c r="AL131" s="138">
        <v>0</v>
      </c>
      <c r="AM131" s="139">
        <v>0</v>
      </c>
      <c r="AN131" s="140">
        <f t="shared" si="403"/>
        <v>0</v>
      </c>
      <c r="AO131" s="141">
        <f t="shared" si="404"/>
        <v>0</v>
      </c>
      <c r="AP131" s="137">
        <v>0</v>
      </c>
      <c r="AQ131" s="138">
        <v>0</v>
      </c>
      <c r="AR131" s="139">
        <v>0</v>
      </c>
      <c r="AS131" s="140">
        <f t="shared" si="405"/>
        <v>0</v>
      </c>
      <c r="AT131" s="137">
        <v>0</v>
      </c>
      <c r="AU131" s="138">
        <v>0</v>
      </c>
      <c r="AV131" s="139">
        <v>0</v>
      </c>
      <c r="AW131" s="140">
        <f t="shared" si="406"/>
        <v>0</v>
      </c>
      <c r="AX131" s="137">
        <v>0</v>
      </c>
      <c r="AY131" s="138">
        <v>0</v>
      </c>
      <c r="AZ131" s="139">
        <v>0</v>
      </c>
      <c r="BA131" s="140">
        <f t="shared" si="407"/>
        <v>0</v>
      </c>
      <c r="BB131" s="137">
        <v>0</v>
      </c>
      <c r="BC131" s="138">
        <v>0</v>
      </c>
      <c r="BD131" s="139">
        <v>0</v>
      </c>
      <c r="BE131" s="140">
        <f t="shared" si="408"/>
        <v>0</v>
      </c>
      <c r="BF131" s="141">
        <f t="shared" si="409"/>
        <v>0</v>
      </c>
      <c r="BG131" s="137">
        <v>0</v>
      </c>
      <c r="BH131" s="138">
        <v>0</v>
      </c>
      <c r="BI131" s="139">
        <v>0</v>
      </c>
      <c r="BJ131" s="140">
        <f t="shared" si="410"/>
        <v>0</v>
      </c>
      <c r="BK131" s="137">
        <v>0</v>
      </c>
      <c r="BL131" s="138">
        <v>0</v>
      </c>
      <c r="BM131" s="139">
        <v>0</v>
      </c>
      <c r="BN131" s="140">
        <f t="shared" si="411"/>
        <v>0</v>
      </c>
      <c r="BO131" s="137">
        <v>0</v>
      </c>
      <c r="BP131" s="138">
        <v>0</v>
      </c>
      <c r="BQ131" s="139">
        <v>0</v>
      </c>
      <c r="BR131" s="140">
        <f t="shared" si="412"/>
        <v>0</v>
      </c>
      <c r="BS131" s="137">
        <v>0</v>
      </c>
      <c r="BT131" s="138">
        <v>0</v>
      </c>
      <c r="BU131" s="139">
        <v>0</v>
      </c>
      <c r="BV131" s="140">
        <f t="shared" si="413"/>
        <v>0</v>
      </c>
      <c r="BW131" s="141">
        <f t="shared" si="414"/>
        <v>0</v>
      </c>
      <c r="BX131" s="137">
        <v>0</v>
      </c>
      <c r="BY131" s="138">
        <v>0</v>
      </c>
      <c r="BZ131" s="139">
        <v>0</v>
      </c>
      <c r="CA131" s="140">
        <f t="shared" si="415"/>
        <v>0</v>
      </c>
      <c r="CB131" s="137">
        <v>0</v>
      </c>
      <c r="CC131" s="138">
        <v>0</v>
      </c>
      <c r="CD131" s="139">
        <v>0</v>
      </c>
      <c r="CE131" s="140">
        <f t="shared" si="416"/>
        <v>0</v>
      </c>
      <c r="CF131" s="137">
        <v>0</v>
      </c>
      <c r="CG131" s="138">
        <v>0</v>
      </c>
      <c r="CH131" s="139">
        <v>0</v>
      </c>
      <c r="CI131" s="140">
        <f t="shared" si="417"/>
        <v>0</v>
      </c>
      <c r="CJ131" s="137">
        <v>0</v>
      </c>
      <c r="CK131" s="138">
        <v>0</v>
      </c>
      <c r="CL131" s="139">
        <v>0</v>
      </c>
      <c r="CM131" s="140">
        <f t="shared" si="418"/>
        <v>0</v>
      </c>
      <c r="CN131" s="141">
        <f t="shared" si="419"/>
        <v>0</v>
      </c>
      <c r="CO131" s="137">
        <v>0</v>
      </c>
      <c r="CP131" s="138">
        <v>0</v>
      </c>
      <c r="CQ131" s="139">
        <v>0</v>
      </c>
      <c r="CR131" s="140">
        <f t="shared" si="420"/>
        <v>0</v>
      </c>
      <c r="CS131" s="137">
        <v>0</v>
      </c>
      <c r="CT131" s="138">
        <v>0</v>
      </c>
      <c r="CU131" s="139">
        <v>0</v>
      </c>
      <c r="CV131" s="140">
        <f t="shared" si="421"/>
        <v>0</v>
      </c>
      <c r="CW131" s="137">
        <v>0</v>
      </c>
      <c r="CX131" s="138">
        <v>0</v>
      </c>
      <c r="CY131" s="139">
        <v>0</v>
      </c>
      <c r="CZ131" s="140">
        <f t="shared" si="422"/>
        <v>0</v>
      </c>
      <c r="DA131" s="137">
        <v>0</v>
      </c>
      <c r="DB131" s="138">
        <v>0</v>
      </c>
      <c r="DC131" s="139">
        <v>0</v>
      </c>
      <c r="DD131" s="140">
        <f t="shared" si="423"/>
        <v>0</v>
      </c>
      <c r="DE131" s="141">
        <f t="shared" si="424"/>
        <v>0</v>
      </c>
      <c r="DF131" s="142">
        <f t="shared" si="425"/>
        <v>0</v>
      </c>
    </row>
    <row r="132" spans="1:111" ht="14.95" hidden="1" thickBot="1">
      <c r="A132" s="145" t="s">
        <v>107</v>
      </c>
      <c r="B132" s="580"/>
      <c r="C132" s="146">
        <v>0</v>
      </c>
      <c r="D132" s="146">
        <v>0</v>
      </c>
      <c r="E132" s="146">
        <v>0</v>
      </c>
      <c r="F132" s="146">
        <v>0</v>
      </c>
      <c r="G132" s="146">
        <v>0</v>
      </c>
      <c r="H132" s="147">
        <v>0</v>
      </c>
      <c r="I132" s="148">
        <v>0</v>
      </c>
      <c r="J132" s="149">
        <v>0</v>
      </c>
      <c r="K132" s="150">
        <f t="shared" si="395"/>
        <v>0</v>
      </c>
      <c r="L132" s="147">
        <v>0</v>
      </c>
      <c r="M132" s="148">
        <v>0</v>
      </c>
      <c r="N132" s="149">
        <v>0</v>
      </c>
      <c r="O132" s="150">
        <f t="shared" si="396"/>
        <v>0</v>
      </c>
      <c r="P132" s="147">
        <v>0</v>
      </c>
      <c r="Q132" s="148">
        <v>0</v>
      </c>
      <c r="R132" s="149">
        <v>0</v>
      </c>
      <c r="S132" s="150">
        <f t="shared" si="397"/>
        <v>0</v>
      </c>
      <c r="T132" s="147">
        <v>0</v>
      </c>
      <c r="U132" s="148">
        <v>0</v>
      </c>
      <c r="V132" s="149">
        <v>0</v>
      </c>
      <c r="W132" s="150">
        <f t="shared" si="398"/>
        <v>0</v>
      </c>
      <c r="X132" s="151">
        <f t="shared" si="399"/>
        <v>0</v>
      </c>
      <c r="Y132" s="147">
        <v>0</v>
      </c>
      <c r="Z132" s="148">
        <v>0</v>
      </c>
      <c r="AA132" s="149">
        <v>0</v>
      </c>
      <c r="AB132" s="150">
        <f t="shared" si="400"/>
        <v>0</v>
      </c>
      <c r="AC132" s="147">
        <v>0</v>
      </c>
      <c r="AD132" s="148">
        <v>0</v>
      </c>
      <c r="AE132" s="149">
        <v>0</v>
      </c>
      <c r="AF132" s="150">
        <f t="shared" si="401"/>
        <v>0</v>
      </c>
      <c r="AG132" s="147">
        <v>0</v>
      </c>
      <c r="AH132" s="148">
        <v>0</v>
      </c>
      <c r="AI132" s="149">
        <v>0</v>
      </c>
      <c r="AJ132" s="150">
        <f t="shared" si="402"/>
        <v>0</v>
      </c>
      <c r="AK132" s="147">
        <v>0</v>
      </c>
      <c r="AL132" s="148">
        <v>0</v>
      </c>
      <c r="AM132" s="149">
        <v>0</v>
      </c>
      <c r="AN132" s="150">
        <f t="shared" si="403"/>
        <v>0</v>
      </c>
      <c r="AO132" s="151">
        <f t="shared" si="404"/>
        <v>0</v>
      </c>
      <c r="AP132" s="147">
        <v>0</v>
      </c>
      <c r="AQ132" s="148">
        <v>0</v>
      </c>
      <c r="AR132" s="149">
        <v>0</v>
      </c>
      <c r="AS132" s="150">
        <f t="shared" si="405"/>
        <v>0</v>
      </c>
      <c r="AT132" s="147">
        <v>0</v>
      </c>
      <c r="AU132" s="148">
        <v>0</v>
      </c>
      <c r="AV132" s="149">
        <v>0</v>
      </c>
      <c r="AW132" s="150">
        <f t="shared" si="406"/>
        <v>0</v>
      </c>
      <c r="AX132" s="147">
        <v>0</v>
      </c>
      <c r="AY132" s="148">
        <v>0</v>
      </c>
      <c r="AZ132" s="149">
        <v>0</v>
      </c>
      <c r="BA132" s="150">
        <f t="shared" si="407"/>
        <v>0</v>
      </c>
      <c r="BB132" s="147">
        <v>0</v>
      </c>
      <c r="BC132" s="148">
        <v>0</v>
      </c>
      <c r="BD132" s="149">
        <v>0</v>
      </c>
      <c r="BE132" s="150">
        <f t="shared" si="408"/>
        <v>0</v>
      </c>
      <c r="BF132" s="151">
        <f t="shared" si="409"/>
        <v>0</v>
      </c>
      <c r="BG132" s="147">
        <v>0</v>
      </c>
      <c r="BH132" s="148">
        <v>0</v>
      </c>
      <c r="BI132" s="149">
        <v>0</v>
      </c>
      <c r="BJ132" s="150">
        <f t="shared" si="410"/>
        <v>0</v>
      </c>
      <c r="BK132" s="147">
        <v>0</v>
      </c>
      <c r="BL132" s="148">
        <v>0</v>
      </c>
      <c r="BM132" s="149">
        <v>0</v>
      </c>
      <c r="BN132" s="150">
        <f t="shared" si="411"/>
        <v>0</v>
      </c>
      <c r="BO132" s="147">
        <v>0</v>
      </c>
      <c r="BP132" s="148">
        <v>0</v>
      </c>
      <c r="BQ132" s="149">
        <v>0</v>
      </c>
      <c r="BR132" s="150">
        <f t="shared" si="412"/>
        <v>0</v>
      </c>
      <c r="BS132" s="147">
        <v>0</v>
      </c>
      <c r="BT132" s="148">
        <v>0</v>
      </c>
      <c r="BU132" s="149">
        <v>0</v>
      </c>
      <c r="BV132" s="150">
        <f t="shared" si="413"/>
        <v>0</v>
      </c>
      <c r="BW132" s="151">
        <f t="shared" si="414"/>
        <v>0</v>
      </c>
      <c r="BX132" s="147">
        <v>0</v>
      </c>
      <c r="BY132" s="148">
        <v>0</v>
      </c>
      <c r="BZ132" s="149">
        <v>0</v>
      </c>
      <c r="CA132" s="150">
        <f t="shared" si="415"/>
        <v>0</v>
      </c>
      <c r="CB132" s="147">
        <v>0</v>
      </c>
      <c r="CC132" s="148">
        <v>0</v>
      </c>
      <c r="CD132" s="149">
        <v>0</v>
      </c>
      <c r="CE132" s="150">
        <f t="shared" si="416"/>
        <v>0</v>
      </c>
      <c r="CF132" s="147">
        <v>0</v>
      </c>
      <c r="CG132" s="148">
        <v>0</v>
      </c>
      <c r="CH132" s="149">
        <v>0</v>
      </c>
      <c r="CI132" s="150">
        <f t="shared" si="417"/>
        <v>0</v>
      </c>
      <c r="CJ132" s="147">
        <v>0</v>
      </c>
      <c r="CK132" s="148">
        <v>0</v>
      </c>
      <c r="CL132" s="149">
        <v>0</v>
      </c>
      <c r="CM132" s="150">
        <f t="shared" si="418"/>
        <v>0</v>
      </c>
      <c r="CN132" s="151">
        <f t="shared" si="419"/>
        <v>0</v>
      </c>
      <c r="CO132" s="147">
        <v>0</v>
      </c>
      <c r="CP132" s="148">
        <v>0</v>
      </c>
      <c r="CQ132" s="149">
        <v>0</v>
      </c>
      <c r="CR132" s="150">
        <f t="shared" si="420"/>
        <v>0</v>
      </c>
      <c r="CS132" s="147">
        <v>0</v>
      </c>
      <c r="CT132" s="148">
        <v>0</v>
      </c>
      <c r="CU132" s="149">
        <v>0</v>
      </c>
      <c r="CV132" s="150">
        <f t="shared" si="421"/>
        <v>0</v>
      </c>
      <c r="CW132" s="147">
        <v>0</v>
      </c>
      <c r="CX132" s="148">
        <v>0</v>
      </c>
      <c r="CY132" s="149">
        <v>0</v>
      </c>
      <c r="CZ132" s="150">
        <f t="shared" si="422"/>
        <v>0</v>
      </c>
      <c r="DA132" s="147">
        <v>0</v>
      </c>
      <c r="DB132" s="148">
        <v>0</v>
      </c>
      <c r="DC132" s="149">
        <v>0</v>
      </c>
      <c r="DD132" s="150">
        <f t="shared" si="423"/>
        <v>0</v>
      </c>
      <c r="DE132" s="151">
        <f t="shared" si="424"/>
        <v>0</v>
      </c>
      <c r="DF132" s="152">
        <f t="shared" si="425"/>
        <v>0</v>
      </c>
      <c r="DG132" s="77"/>
    </row>
    <row r="133" spans="1:111" ht="14.95" hidden="1" thickBot="1">
      <c r="A133" s="135" t="s">
        <v>8</v>
      </c>
      <c r="B133" s="579"/>
      <c r="C133" s="136">
        <v>0</v>
      </c>
      <c r="D133" s="136">
        <v>0</v>
      </c>
      <c r="E133" s="136">
        <v>0</v>
      </c>
      <c r="F133" s="136">
        <v>0</v>
      </c>
      <c r="G133" s="136">
        <v>0</v>
      </c>
      <c r="H133" s="137">
        <v>0</v>
      </c>
      <c r="I133" s="138">
        <v>0</v>
      </c>
      <c r="J133" s="139">
        <v>0</v>
      </c>
      <c r="K133" s="140">
        <f t="shared" si="395"/>
        <v>0</v>
      </c>
      <c r="L133" s="137">
        <v>0</v>
      </c>
      <c r="M133" s="138">
        <v>0</v>
      </c>
      <c r="N133" s="139">
        <v>0</v>
      </c>
      <c r="O133" s="140">
        <f t="shared" si="396"/>
        <v>0</v>
      </c>
      <c r="P133" s="137">
        <v>0</v>
      </c>
      <c r="Q133" s="138">
        <v>0</v>
      </c>
      <c r="R133" s="139">
        <v>0</v>
      </c>
      <c r="S133" s="140">
        <f t="shared" si="397"/>
        <v>0</v>
      </c>
      <c r="T133" s="137">
        <v>0</v>
      </c>
      <c r="U133" s="138">
        <v>0</v>
      </c>
      <c r="V133" s="139">
        <v>0</v>
      </c>
      <c r="W133" s="140">
        <f t="shared" si="398"/>
        <v>0</v>
      </c>
      <c r="X133" s="141">
        <f t="shared" si="399"/>
        <v>0</v>
      </c>
      <c r="Y133" s="137">
        <v>0</v>
      </c>
      <c r="Z133" s="138">
        <v>0</v>
      </c>
      <c r="AA133" s="139">
        <v>0</v>
      </c>
      <c r="AB133" s="140">
        <f t="shared" si="400"/>
        <v>0</v>
      </c>
      <c r="AC133" s="137">
        <v>0</v>
      </c>
      <c r="AD133" s="138">
        <v>0</v>
      </c>
      <c r="AE133" s="139">
        <v>0</v>
      </c>
      <c r="AF133" s="140">
        <f t="shared" si="401"/>
        <v>0</v>
      </c>
      <c r="AG133" s="137">
        <v>0</v>
      </c>
      <c r="AH133" s="138">
        <v>0</v>
      </c>
      <c r="AI133" s="139">
        <v>0</v>
      </c>
      <c r="AJ133" s="140">
        <f t="shared" si="402"/>
        <v>0</v>
      </c>
      <c r="AK133" s="137">
        <v>0</v>
      </c>
      <c r="AL133" s="138">
        <v>0</v>
      </c>
      <c r="AM133" s="139">
        <v>0</v>
      </c>
      <c r="AN133" s="140">
        <f t="shared" si="403"/>
        <v>0</v>
      </c>
      <c r="AO133" s="141">
        <f t="shared" si="404"/>
        <v>0</v>
      </c>
      <c r="AP133" s="137">
        <v>0</v>
      </c>
      <c r="AQ133" s="138">
        <v>0</v>
      </c>
      <c r="AR133" s="139">
        <v>0</v>
      </c>
      <c r="AS133" s="140">
        <f t="shared" si="405"/>
        <v>0</v>
      </c>
      <c r="AT133" s="137">
        <v>0</v>
      </c>
      <c r="AU133" s="138">
        <v>0</v>
      </c>
      <c r="AV133" s="139">
        <v>0</v>
      </c>
      <c r="AW133" s="140">
        <f t="shared" si="406"/>
        <v>0</v>
      </c>
      <c r="AX133" s="137">
        <v>0</v>
      </c>
      <c r="AY133" s="138">
        <v>0</v>
      </c>
      <c r="AZ133" s="139">
        <v>0</v>
      </c>
      <c r="BA133" s="140">
        <f t="shared" si="407"/>
        <v>0</v>
      </c>
      <c r="BB133" s="137">
        <v>0</v>
      </c>
      <c r="BC133" s="138">
        <v>0</v>
      </c>
      <c r="BD133" s="139">
        <v>0</v>
      </c>
      <c r="BE133" s="140">
        <f t="shared" si="408"/>
        <v>0</v>
      </c>
      <c r="BF133" s="141">
        <f t="shared" si="409"/>
        <v>0</v>
      </c>
      <c r="BG133" s="137">
        <v>0</v>
      </c>
      <c r="BH133" s="138">
        <v>0</v>
      </c>
      <c r="BI133" s="139">
        <v>0</v>
      </c>
      <c r="BJ133" s="140">
        <f t="shared" si="410"/>
        <v>0</v>
      </c>
      <c r="BK133" s="137">
        <v>0</v>
      </c>
      <c r="BL133" s="138">
        <v>0</v>
      </c>
      <c r="BM133" s="139">
        <v>0</v>
      </c>
      <c r="BN133" s="140">
        <f t="shared" si="411"/>
        <v>0</v>
      </c>
      <c r="BO133" s="137">
        <v>0</v>
      </c>
      <c r="BP133" s="138">
        <v>0</v>
      </c>
      <c r="BQ133" s="139">
        <v>0</v>
      </c>
      <c r="BR133" s="140">
        <f t="shared" si="412"/>
        <v>0</v>
      </c>
      <c r="BS133" s="137">
        <v>0</v>
      </c>
      <c r="BT133" s="138">
        <v>0</v>
      </c>
      <c r="BU133" s="139">
        <v>0</v>
      </c>
      <c r="BV133" s="140">
        <f t="shared" si="413"/>
        <v>0</v>
      </c>
      <c r="BW133" s="141">
        <f t="shared" si="414"/>
        <v>0</v>
      </c>
      <c r="BX133" s="137">
        <v>0</v>
      </c>
      <c r="BY133" s="138">
        <v>0</v>
      </c>
      <c r="BZ133" s="139">
        <v>0</v>
      </c>
      <c r="CA133" s="140">
        <f t="shared" si="415"/>
        <v>0</v>
      </c>
      <c r="CB133" s="137">
        <v>0</v>
      </c>
      <c r="CC133" s="138">
        <v>0</v>
      </c>
      <c r="CD133" s="139">
        <v>0</v>
      </c>
      <c r="CE133" s="140">
        <f t="shared" si="416"/>
        <v>0</v>
      </c>
      <c r="CF133" s="137">
        <v>0</v>
      </c>
      <c r="CG133" s="138">
        <v>0</v>
      </c>
      <c r="CH133" s="139">
        <v>0</v>
      </c>
      <c r="CI133" s="140">
        <f t="shared" si="417"/>
        <v>0</v>
      </c>
      <c r="CJ133" s="137">
        <v>0</v>
      </c>
      <c r="CK133" s="138">
        <v>0</v>
      </c>
      <c r="CL133" s="139">
        <v>0</v>
      </c>
      <c r="CM133" s="140">
        <f t="shared" si="418"/>
        <v>0</v>
      </c>
      <c r="CN133" s="141">
        <f t="shared" si="419"/>
        <v>0</v>
      </c>
      <c r="CO133" s="137">
        <v>0</v>
      </c>
      <c r="CP133" s="138">
        <v>0</v>
      </c>
      <c r="CQ133" s="139">
        <v>0</v>
      </c>
      <c r="CR133" s="140">
        <f t="shared" si="420"/>
        <v>0</v>
      </c>
      <c r="CS133" s="137">
        <v>0</v>
      </c>
      <c r="CT133" s="138">
        <v>0</v>
      </c>
      <c r="CU133" s="139">
        <v>0</v>
      </c>
      <c r="CV133" s="140">
        <f t="shared" si="421"/>
        <v>0</v>
      </c>
      <c r="CW133" s="137">
        <v>0</v>
      </c>
      <c r="CX133" s="138">
        <v>0</v>
      </c>
      <c r="CY133" s="139">
        <v>0</v>
      </c>
      <c r="CZ133" s="140">
        <f t="shared" si="422"/>
        <v>0</v>
      </c>
      <c r="DA133" s="137">
        <v>0</v>
      </c>
      <c r="DB133" s="138">
        <v>0</v>
      </c>
      <c r="DC133" s="139">
        <v>0</v>
      </c>
      <c r="DD133" s="140">
        <f t="shared" si="423"/>
        <v>0</v>
      </c>
      <c r="DE133" s="141">
        <f t="shared" si="424"/>
        <v>0</v>
      </c>
      <c r="DF133" s="142">
        <f t="shared" si="425"/>
        <v>0</v>
      </c>
      <c r="DG133" s="77"/>
    </row>
    <row r="134" spans="1:111" ht="14.95" hidden="1" thickBot="1">
      <c r="A134" s="145" t="s">
        <v>107</v>
      </c>
      <c r="B134" s="580"/>
      <c r="C134" s="146">
        <v>0</v>
      </c>
      <c r="D134" s="146">
        <v>0</v>
      </c>
      <c r="E134" s="146">
        <v>0</v>
      </c>
      <c r="F134" s="146">
        <v>0</v>
      </c>
      <c r="G134" s="146">
        <v>0</v>
      </c>
      <c r="H134" s="147">
        <v>0</v>
      </c>
      <c r="I134" s="148">
        <v>0</v>
      </c>
      <c r="J134" s="149">
        <v>0</v>
      </c>
      <c r="K134" s="150">
        <f t="shared" si="395"/>
        <v>0</v>
      </c>
      <c r="L134" s="147">
        <v>0</v>
      </c>
      <c r="M134" s="148">
        <v>0</v>
      </c>
      <c r="N134" s="149">
        <v>0</v>
      </c>
      <c r="O134" s="150">
        <f t="shared" si="396"/>
        <v>0</v>
      </c>
      <c r="P134" s="147">
        <v>0</v>
      </c>
      <c r="Q134" s="148">
        <v>0</v>
      </c>
      <c r="R134" s="149">
        <v>0</v>
      </c>
      <c r="S134" s="150">
        <f t="shared" si="397"/>
        <v>0</v>
      </c>
      <c r="T134" s="147">
        <v>0</v>
      </c>
      <c r="U134" s="148">
        <v>0</v>
      </c>
      <c r="V134" s="149">
        <v>0</v>
      </c>
      <c r="W134" s="150">
        <f t="shared" si="398"/>
        <v>0</v>
      </c>
      <c r="X134" s="151">
        <f t="shared" si="399"/>
        <v>0</v>
      </c>
      <c r="Y134" s="147">
        <v>0</v>
      </c>
      <c r="Z134" s="148">
        <v>0</v>
      </c>
      <c r="AA134" s="149">
        <v>0</v>
      </c>
      <c r="AB134" s="150">
        <f t="shared" si="400"/>
        <v>0</v>
      </c>
      <c r="AC134" s="147">
        <v>0</v>
      </c>
      <c r="AD134" s="148">
        <v>0</v>
      </c>
      <c r="AE134" s="149">
        <v>0</v>
      </c>
      <c r="AF134" s="150">
        <f t="shared" si="401"/>
        <v>0</v>
      </c>
      <c r="AG134" s="147">
        <v>0</v>
      </c>
      <c r="AH134" s="148">
        <v>0</v>
      </c>
      <c r="AI134" s="149">
        <v>0</v>
      </c>
      <c r="AJ134" s="150">
        <f t="shared" si="402"/>
        <v>0</v>
      </c>
      <c r="AK134" s="147">
        <v>0</v>
      </c>
      <c r="AL134" s="148">
        <v>0</v>
      </c>
      <c r="AM134" s="149">
        <v>0</v>
      </c>
      <c r="AN134" s="150">
        <f t="shared" si="403"/>
        <v>0</v>
      </c>
      <c r="AO134" s="151">
        <f t="shared" si="404"/>
        <v>0</v>
      </c>
      <c r="AP134" s="147">
        <v>0</v>
      </c>
      <c r="AQ134" s="148">
        <v>0</v>
      </c>
      <c r="AR134" s="149">
        <v>0</v>
      </c>
      <c r="AS134" s="150">
        <f t="shared" si="405"/>
        <v>0</v>
      </c>
      <c r="AT134" s="147">
        <v>0</v>
      </c>
      <c r="AU134" s="148">
        <v>0</v>
      </c>
      <c r="AV134" s="149">
        <v>0</v>
      </c>
      <c r="AW134" s="150">
        <f t="shared" si="406"/>
        <v>0</v>
      </c>
      <c r="AX134" s="147">
        <v>0</v>
      </c>
      <c r="AY134" s="148">
        <v>0</v>
      </c>
      <c r="AZ134" s="149">
        <v>0</v>
      </c>
      <c r="BA134" s="150">
        <f t="shared" si="407"/>
        <v>0</v>
      </c>
      <c r="BB134" s="147">
        <v>0</v>
      </c>
      <c r="BC134" s="148">
        <v>0</v>
      </c>
      <c r="BD134" s="149">
        <v>0</v>
      </c>
      <c r="BE134" s="150">
        <f t="shared" si="408"/>
        <v>0</v>
      </c>
      <c r="BF134" s="151">
        <f t="shared" si="409"/>
        <v>0</v>
      </c>
      <c r="BG134" s="147">
        <v>0</v>
      </c>
      <c r="BH134" s="148">
        <v>0</v>
      </c>
      <c r="BI134" s="149">
        <v>0</v>
      </c>
      <c r="BJ134" s="150">
        <f t="shared" si="410"/>
        <v>0</v>
      </c>
      <c r="BK134" s="147">
        <v>0</v>
      </c>
      <c r="BL134" s="148">
        <v>0</v>
      </c>
      <c r="BM134" s="149">
        <v>0</v>
      </c>
      <c r="BN134" s="150">
        <f t="shared" si="411"/>
        <v>0</v>
      </c>
      <c r="BO134" s="147">
        <v>0</v>
      </c>
      <c r="BP134" s="148">
        <v>0</v>
      </c>
      <c r="BQ134" s="149">
        <v>0</v>
      </c>
      <c r="BR134" s="150">
        <f t="shared" si="412"/>
        <v>0</v>
      </c>
      <c r="BS134" s="147">
        <v>0</v>
      </c>
      <c r="BT134" s="148">
        <v>0</v>
      </c>
      <c r="BU134" s="149">
        <v>0</v>
      </c>
      <c r="BV134" s="150">
        <f t="shared" si="413"/>
        <v>0</v>
      </c>
      <c r="BW134" s="151">
        <f t="shared" si="414"/>
        <v>0</v>
      </c>
      <c r="BX134" s="147">
        <v>0</v>
      </c>
      <c r="BY134" s="148">
        <v>0</v>
      </c>
      <c r="BZ134" s="149">
        <v>0</v>
      </c>
      <c r="CA134" s="150">
        <f t="shared" si="415"/>
        <v>0</v>
      </c>
      <c r="CB134" s="147">
        <v>0</v>
      </c>
      <c r="CC134" s="148">
        <v>0</v>
      </c>
      <c r="CD134" s="149">
        <v>0</v>
      </c>
      <c r="CE134" s="150">
        <f t="shared" si="416"/>
        <v>0</v>
      </c>
      <c r="CF134" s="147">
        <v>0</v>
      </c>
      <c r="CG134" s="148">
        <v>0</v>
      </c>
      <c r="CH134" s="149">
        <v>0</v>
      </c>
      <c r="CI134" s="150">
        <f t="shared" si="417"/>
        <v>0</v>
      </c>
      <c r="CJ134" s="147">
        <v>0</v>
      </c>
      <c r="CK134" s="148">
        <v>0</v>
      </c>
      <c r="CL134" s="149">
        <v>0</v>
      </c>
      <c r="CM134" s="150">
        <f t="shared" si="418"/>
        <v>0</v>
      </c>
      <c r="CN134" s="151">
        <f t="shared" si="419"/>
        <v>0</v>
      </c>
      <c r="CO134" s="147">
        <v>0</v>
      </c>
      <c r="CP134" s="148">
        <v>0</v>
      </c>
      <c r="CQ134" s="149">
        <v>0</v>
      </c>
      <c r="CR134" s="150">
        <f t="shared" si="420"/>
        <v>0</v>
      </c>
      <c r="CS134" s="147">
        <v>0</v>
      </c>
      <c r="CT134" s="148">
        <v>0</v>
      </c>
      <c r="CU134" s="149">
        <v>0</v>
      </c>
      <c r="CV134" s="150">
        <f t="shared" si="421"/>
        <v>0</v>
      </c>
      <c r="CW134" s="147">
        <v>0</v>
      </c>
      <c r="CX134" s="148">
        <v>0</v>
      </c>
      <c r="CY134" s="149">
        <v>0</v>
      </c>
      <c r="CZ134" s="150">
        <f t="shared" si="422"/>
        <v>0</v>
      </c>
      <c r="DA134" s="147">
        <v>0</v>
      </c>
      <c r="DB134" s="148">
        <v>0</v>
      </c>
      <c r="DC134" s="149">
        <v>0</v>
      </c>
      <c r="DD134" s="150">
        <f t="shared" si="423"/>
        <v>0</v>
      </c>
      <c r="DE134" s="151">
        <f t="shared" si="424"/>
        <v>0</v>
      </c>
      <c r="DF134" s="152">
        <f t="shared" si="425"/>
        <v>0</v>
      </c>
      <c r="DG134" s="77"/>
    </row>
    <row r="135" spans="1:111">
      <c r="A135" s="135" t="s">
        <v>8</v>
      </c>
      <c r="B135" s="577" t="s">
        <v>10</v>
      </c>
      <c r="C135" s="153">
        <f t="shared" ref="C135:J136" si="436">C123+C125+C127+C129+C131+C133</f>
        <v>0</v>
      </c>
      <c r="D135" s="153">
        <f t="shared" si="436"/>
        <v>0</v>
      </c>
      <c r="E135" s="153">
        <f t="shared" si="436"/>
        <v>0</v>
      </c>
      <c r="F135" s="153">
        <f t="shared" si="436"/>
        <v>0</v>
      </c>
      <c r="G135" s="153">
        <f t="shared" si="436"/>
        <v>0</v>
      </c>
      <c r="H135" s="154">
        <f t="shared" si="436"/>
        <v>0</v>
      </c>
      <c r="I135" s="155">
        <f t="shared" si="436"/>
        <v>0</v>
      </c>
      <c r="J135" s="156">
        <f t="shared" si="436"/>
        <v>0</v>
      </c>
      <c r="K135" s="140">
        <f>SUM(H135:J135)</f>
        <v>0</v>
      </c>
      <c r="L135" s="154">
        <f t="shared" ref="L135:N136" si="437">L123+L125+L127+L129+L131+L133</f>
        <v>0</v>
      </c>
      <c r="M135" s="155">
        <f t="shared" si="437"/>
        <v>0</v>
      </c>
      <c r="N135" s="156">
        <f t="shared" si="437"/>
        <v>0</v>
      </c>
      <c r="O135" s="140">
        <f>SUM(L135:N135)</f>
        <v>0</v>
      </c>
      <c r="P135" s="154">
        <f t="shared" ref="P135:R136" si="438">P123+P125+P127+P129+P131+P133</f>
        <v>0</v>
      </c>
      <c r="Q135" s="155">
        <f t="shared" si="438"/>
        <v>0</v>
      </c>
      <c r="R135" s="156">
        <f t="shared" si="438"/>
        <v>0</v>
      </c>
      <c r="S135" s="140">
        <f>SUM(P135:R135)</f>
        <v>0</v>
      </c>
      <c r="T135" s="154">
        <f t="shared" ref="T135:V136" si="439">T123+T125+T127+T129+T131+T133</f>
        <v>0</v>
      </c>
      <c r="U135" s="155">
        <f t="shared" si="439"/>
        <v>0</v>
      </c>
      <c r="V135" s="156">
        <f t="shared" si="439"/>
        <v>0</v>
      </c>
      <c r="W135" s="140">
        <f>SUM(T135:V135)</f>
        <v>0</v>
      </c>
      <c r="X135" s="141">
        <f>W135+S135+O135+K135</f>
        <v>0</v>
      </c>
      <c r="Y135" s="154">
        <f t="shared" ref="Y135:AA136" si="440">Y123+Y125+Y127+Y129+Y131+Y133</f>
        <v>0</v>
      </c>
      <c r="Z135" s="155">
        <f t="shared" si="440"/>
        <v>0</v>
      </c>
      <c r="AA135" s="156">
        <f t="shared" si="440"/>
        <v>0</v>
      </c>
      <c r="AB135" s="140">
        <f>SUM(Y135:AA135)</f>
        <v>0</v>
      </c>
      <c r="AC135" s="154">
        <f t="shared" ref="AC135:AE136" si="441">AC123+AC125+AC127+AC129+AC131+AC133</f>
        <v>0</v>
      </c>
      <c r="AD135" s="155">
        <f t="shared" si="441"/>
        <v>0</v>
      </c>
      <c r="AE135" s="156">
        <f t="shared" si="441"/>
        <v>0</v>
      </c>
      <c r="AF135" s="140">
        <f>SUM(AC135:AE135)</f>
        <v>0</v>
      </c>
      <c r="AG135" s="154">
        <f t="shared" ref="AG135:AI136" si="442">AG123+AG125+AG127+AG129+AG131+AG133</f>
        <v>0</v>
      </c>
      <c r="AH135" s="155">
        <f t="shared" si="442"/>
        <v>0</v>
      </c>
      <c r="AI135" s="156">
        <f t="shared" si="442"/>
        <v>0</v>
      </c>
      <c r="AJ135" s="140">
        <f>SUM(AG135:AI135)</f>
        <v>0</v>
      </c>
      <c r="AK135" s="154">
        <f t="shared" ref="AK135:AM136" si="443">AK123+AK125+AK127+AK129+AK131+AK133</f>
        <v>0</v>
      </c>
      <c r="AL135" s="155">
        <f t="shared" si="443"/>
        <v>0</v>
      </c>
      <c r="AM135" s="156">
        <f t="shared" si="443"/>
        <v>0</v>
      </c>
      <c r="AN135" s="140">
        <f>SUM(AK135:AM135)</f>
        <v>0</v>
      </c>
      <c r="AO135" s="141">
        <f>AN135+AJ135+AF135+AB135</f>
        <v>0</v>
      </c>
      <c r="AP135" s="154">
        <f t="shared" ref="AP135:AR136" si="444">AP123+AP125+AP127+AP129+AP131+AP133</f>
        <v>0</v>
      </c>
      <c r="AQ135" s="155">
        <f t="shared" si="444"/>
        <v>0</v>
      </c>
      <c r="AR135" s="156">
        <f t="shared" si="444"/>
        <v>0</v>
      </c>
      <c r="AS135" s="140">
        <f>SUM(AP135:AR135)</f>
        <v>0</v>
      </c>
      <c r="AT135" s="154">
        <f t="shared" ref="AT135:AV136" si="445">AT123+AT125+AT127+AT129+AT131+AT133</f>
        <v>0</v>
      </c>
      <c r="AU135" s="155">
        <f t="shared" si="445"/>
        <v>0</v>
      </c>
      <c r="AV135" s="156">
        <f t="shared" si="445"/>
        <v>0</v>
      </c>
      <c r="AW135" s="140">
        <f>SUM(AT135:AV135)</f>
        <v>0</v>
      </c>
      <c r="AX135" s="154">
        <f t="shared" ref="AX135:AZ136" si="446">AX123+AX125+AX127+AX129+AX131+AX133</f>
        <v>0</v>
      </c>
      <c r="AY135" s="155">
        <f t="shared" si="446"/>
        <v>0</v>
      </c>
      <c r="AZ135" s="156">
        <f t="shared" si="446"/>
        <v>0</v>
      </c>
      <c r="BA135" s="140">
        <f>SUM(AX135:AZ135)</f>
        <v>0</v>
      </c>
      <c r="BB135" s="154">
        <f t="shared" ref="BB135:BD136" si="447">BB123+BB125+BB127+BB129+BB131+BB133</f>
        <v>0</v>
      </c>
      <c r="BC135" s="155">
        <f t="shared" si="447"/>
        <v>-2.8340000000000032</v>
      </c>
      <c r="BD135" s="156">
        <f t="shared" si="447"/>
        <v>-2.8340000000000032</v>
      </c>
      <c r="BE135" s="140">
        <f>SUM(BB135:BD135)</f>
        <v>-5.6680000000000064</v>
      </c>
      <c r="BF135" s="141">
        <f>BE135+BA135+AW135+AS135</f>
        <v>-5.6680000000000064</v>
      </c>
      <c r="BG135" s="154">
        <f t="shared" ref="BG135:BI136" si="448">BG123+BG125+BG127+BG129+BG131+BG133</f>
        <v>-2.8340000000000032</v>
      </c>
      <c r="BH135" s="155">
        <f t="shared" si="448"/>
        <v>2.8339999999999996</v>
      </c>
      <c r="BI135" s="156">
        <f t="shared" si="448"/>
        <v>2.8339999999999996</v>
      </c>
      <c r="BJ135" s="140">
        <f>SUM(BG135:BI135)</f>
        <v>2.8339999999999961</v>
      </c>
      <c r="BK135" s="154">
        <f t="shared" ref="BK135:BM136" si="449">BK123+BK125+BK127+BK129+BK131+BK133</f>
        <v>2.8339999999999996</v>
      </c>
      <c r="BL135" s="155">
        <f t="shared" si="449"/>
        <v>-18.89864</v>
      </c>
      <c r="BM135" s="156">
        <f t="shared" si="449"/>
        <v>-13.836799999999998</v>
      </c>
      <c r="BN135" s="140">
        <f>SUM(BK135:BM135)</f>
        <v>-29.901440000000001</v>
      </c>
      <c r="BO135" s="154">
        <f t="shared" ref="BO135:BQ136" si="450">BO123+BO125+BO127+BO129+BO131+BO133</f>
        <v>-13.836799999999998</v>
      </c>
      <c r="BP135" s="155">
        <f t="shared" si="450"/>
        <v>0</v>
      </c>
      <c r="BQ135" s="156">
        <f t="shared" si="450"/>
        <v>0</v>
      </c>
      <c r="BR135" s="140">
        <f>SUM(BO135:BQ135)</f>
        <v>-13.836799999999998</v>
      </c>
      <c r="BS135" s="154">
        <f t="shared" ref="BS135:BU136" si="451">BS123+BS125+BS127+BS129+BS131+BS133</f>
        <v>0</v>
      </c>
      <c r="BT135" s="155">
        <f t="shared" si="451"/>
        <v>0</v>
      </c>
      <c r="BU135" s="156">
        <f t="shared" si="451"/>
        <v>0</v>
      </c>
      <c r="BV135" s="140">
        <f>SUM(BS135:BU135)</f>
        <v>0</v>
      </c>
      <c r="BW135" s="141">
        <f>BV135+BR135+BN135+BJ135</f>
        <v>-40.904240000000001</v>
      </c>
      <c r="BX135" s="154">
        <f t="shared" ref="BX135:BZ136" si="452">BX123+BX125+BX127+BX129+BX131+BX133</f>
        <v>0</v>
      </c>
      <c r="BY135" s="155">
        <f t="shared" si="452"/>
        <v>0</v>
      </c>
      <c r="BZ135" s="156">
        <f t="shared" si="452"/>
        <v>0</v>
      </c>
      <c r="CA135" s="140">
        <f>SUM(BX135:BZ135)</f>
        <v>0</v>
      </c>
      <c r="CB135" s="154">
        <f t="shared" ref="CB135:CD136" si="453">CB123+CB125+CB127+CB129+CB131+CB133</f>
        <v>0</v>
      </c>
      <c r="CC135" s="155">
        <f t="shared" si="453"/>
        <v>0</v>
      </c>
      <c r="CD135" s="156">
        <f t="shared" si="453"/>
        <v>0</v>
      </c>
      <c r="CE135" s="140">
        <f>SUM(CB135:CD135)</f>
        <v>0</v>
      </c>
      <c r="CF135" s="154">
        <f t="shared" ref="CF135:CH136" si="454">CF123+CF125+CF127+CF129+CF131+CF133</f>
        <v>0</v>
      </c>
      <c r="CG135" s="155">
        <f t="shared" si="454"/>
        <v>0</v>
      </c>
      <c r="CH135" s="156">
        <f t="shared" si="454"/>
        <v>0</v>
      </c>
      <c r="CI135" s="140">
        <f>SUM(CF135:CH135)</f>
        <v>0</v>
      </c>
      <c r="CJ135" s="154">
        <f t="shared" ref="CJ135:CL136" si="455">CJ123+CJ125+CJ127+CJ129+CJ131+CJ133</f>
        <v>0</v>
      </c>
      <c r="CK135" s="155">
        <f t="shared" si="455"/>
        <v>0</v>
      </c>
      <c r="CL135" s="156">
        <f t="shared" si="455"/>
        <v>0</v>
      </c>
      <c r="CM135" s="140">
        <f>SUM(CJ135:CL135)</f>
        <v>0</v>
      </c>
      <c r="CN135" s="141">
        <f>CM135+CI135+CE135+CA135</f>
        <v>0</v>
      </c>
      <c r="CO135" s="154">
        <f t="shared" ref="CO135:CQ136" si="456">CO123+CO125+CO127+CO129+CO131+CO133</f>
        <v>0</v>
      </c>
      <c r="CP135" s="155">
        <f t="shared" si="456"/>
        <v>0</v>
      </c>
      <c r="CQ135" s="156">
        <f t="shared" si="456"/>
        <v>0</v>
      </c>
      <c r="CR135" s="140">
        <f>SUM(CO135:CQ135)</f>
        <v>0</v>
      </c>
      <c r="CS135" s="154">
        <f t="shared" ref="CS135:CU136" si="457">CS123+CS125+CS127+CS129+CS131+CS133</f>
        <v>0</v>
      </c>
      <c r="CT135" s="155">
        <f t="shared" si="457"/>
        <v>0</v>
      </c>
      <c r="CU135" s="156">
        <f t="shared" si="457"/>
        <v>0</v>
      </c>
      <c r="CV135" s="140">
        <f>SUM(CS135:CU135)</f>
        <v>0</v>
      </c>
      <c r="CW135" s="154">
        <f t="shared" ref="CW135:CY136" si="458">CW123+CW125+CW127+CW129+CW131+CW133</f>
        <v>0</v>
      </c>
      <c r="CX135" s="155">
        <f t="shared" si="458"/>
        <v>0</v>
      </c>
      <c r="CY135" s="156">
        <f t="shared" si="458"/>
        <v>0</v>
      </c>
      <c r="CZ135" s="140">
        <f>SUM(CW135:CY135)</f>
        <v>0</v>
      </c>
      <c r="DA135" s="154">
        <f t="shared" ref="DA135:DC136" si="459">DA123+DA125+DA127+DA129+DA131+DA133</f>
        <v>0</v>
      </c>
      <c r="DB135" s="155">
        <f t="shared" si="459"/>
        <v>0</v>
      </c>
      <c r="DC135" s="156">
        <f t="shared" si="459"/>
        <v>0</v>
      </c>
      <c r="DD135" s="140">
        <f>SUM(DA135:DC135)</f>
        <v>0</v>
      </c>
      <c r="DE135" s="141">
        <f>DD135+CZ135+CV135+CR135</f>
        <v>0</v>
      </c>
      <c r="DF135" s="142">
        <f>DE135+CN135+BW135+BF135+AO135+X135+G135+F135+E135+D135+C135</f>
        <v>-46.572240000000008</v>
      </c>
      <c r="DG135" s="77"/>
    </row>
    <row r="136" spans="1:111" ht="14.95" thickBot="1">
      <c r="A136" s="145" t="s">
        <v>107</v>
      </c>
      <c r="B136" s="578"/>
      <c r="C136" s="146">
        <f t="shared" si="436"/>
        <v>0</v>
      </c>
      <c r="D136" s="146">
        <f t="shared" si="436"/>
        <v>0</v>
      </c>
      <c r="E136" s="146">
        <f t="shared" si="436"/>
        <v>0</v>
      </c>
      <c r="F136" s="146">
        <f t="shared" si="436"/>
        <v>0</v>
      </c>
      <c r="G136" s="146">
        <f t="shared" si="436"/>
        <v>0</v>
      </c>
      <c r="H136" s="147">
        <f t="shared" si="436"/>
        <v>0</v>
      </c>
      <c r="I136" s="148">
        <f t="shared" si="436"/>
        <v>0</v>
      </c>
      <c r="J136" s="149">
        <f t="shared" si="436"/>
        <v>0</v>
      </c>
      <c r="K136" s="150">
        <f>SUM(H136:J136)</f>
        <v>0</v>
      </c>
      <c r="L136" s="147">
        <f t="shared" si="437"/>
        <v>0</v>
      </c>
      <c r="M136" s="148">
        <f t="shared" si="437"/>
        <v>0</v>
      </c>
      <c r="N136" s="149">
        <f t="shared" si="437"/>
        <v>0</v>
      </c>
      <c r="O136" s="150">
        <f>SUM(L136:N136)</f>
        <v>0</v>
      </c>
      <c r="P136" s="147">
        <f t="shared" si="438"/>
        <v>0</v>
      </c>
      <c r="Q136" s="148">
        <f t="shared" si="438"/>
        <v>0</v>
      </c>
      <c r="R136" s="149">
        <f t="shared" si="438"/>
        <v>0</v>
      </c>
      <c r="S136" s="150">
        <f>SUM(P136:R136)</f>
        <v>0</v>
      </c>
      <c r="T136" s="147">
        <f t="shared" si="439"/>
        <v>0</v>
      </c>
      <c r="U136" s="148">
        <f t="shared" si="439"/>
        <v>0</v>
      </c>
      <c r="V136" s="149">
        <f t="shared" si="439"/>
        <v>0</v>
      </c>
      <c r="W136" s="150">
        <f>SUM(T136:V136)</f>
        <v>0</v>
      </c>
      <c r="X136" s="151">
        <f>W136+S136+O136+K136</f>
        <v>0</v>
      </c>
      <c r="Y136" s="147">
        <f t="shared" si="440"/>
        <v>0</v>
      </c>
      <c r="Z136" s="148">
        <f t="shared" si="440"/>
        <v>0</v>
      </c>
      <c r="AA136" s="149">
        <f t="shared" si="440"/>
        <v>0</v>
      </c>
      <c r="AB136" s="150">
        <f>SUM(Y136:AA136)</f>
        <v>0</v>
      </c>
      <c r="AC136" s="147">
        <f t="shared" si="441"/>
        <v>0</v>
      </c>
      <c r="AD136" s="148">
        <f t="shared" si="441"/>
        <v>0</v>
      </c>
      <c r="AE136" s="149">
        <f t="shared" si="441"/>
        <v>0</v>
      </c>
      <c r="AF136" s="150">
        <f>SUM(AC136:AE136)</f>
        <v>0</v>
      </c>
      <c r="AG136" s="147">
        <f t="shared" si="442"/>
        <v>0</v>
      </c>
      <c r="AH136" s="148">
        <f t="shared" si="442"/>
        <v>0</v>
      </c>
      <c r="AI136" s="149">
        <f t="shared" si="442"/>
        <v>0</v>
      </c>
      <c r="AJ136" s="150">
        <f>SUM(AG136:AI136)</f>
        <v>0</v>
      </c>
      <c r="AK136" s="147">
        <f t="shared" si="443"/>
        <v>0</v>
      </c>
      <c r="AL136" s="148">
        <f t="shared" si="443"/>
        <v>0</v>
      </c>
      <c r="AM136" s="149">
        <f t="shared" si="443"/>
        <v>0</v>
      </c>
      <c r="AN136" s="150">
        <f>SUM(AK136:AM136)</f>
        <v>0</v>
      </c>
      <c r="AO136" s="151">
        <f>AN136+AJ136+AF136+AB136</f>
        <v>0</v>
      </c>
      <c r="AP136" s="147">
        <f t="shared" si="444"/>
        <v>0</v>
      </c>
      <c r="AQ136" s="148">
        <f t="shared" si="444"/>
        <v>0</v>
      </c>
      <c r="AR136" s="149">
        <f t="shared" si="444"/>
        <v>0</v>
      </c>
      <c r="AS136" s="150">
        <f>SUM(AP136:AR136)</f>
        <v>0</v>
      </c>
      <c r="AT136" s="147">
        <f t="shared" si="445"/>
        <v>0</v>
      </c>
      <c r="AU136" s="148">
        <f t="shared" si="445"/>
        <v>0</v>
      </c>
      <c r="AV136" s="149">
        <f t="shared" si="445"/>
        <v>0</v>
      </c>
      <c r="AW136" s="150">
        <f>SUM(AT136:AV136)</f>
        <v>0</v>
      </c>
      <c r="AX136" s="147">
        <f t="shared" si="446"/>
        <v>0</v>
      </c>
      <c r="AY136" s="148">
        <f t="shared" si="446"/>
        <v>0</v>
      </c>
      <c r="AZ136" s="149">
        <f t="shared" si="446"/>
        <v>0</v>
      </c>
      <c r="BA136" s="150">
        <f>SUM(AX136:AZ136)</f>
        <v>0</v>
      </c>
      <c r="BB136" s="147">
        <f t="shared" si="447"/>
        <v>-2.7374399999999999</v>
      </c>
      <c r="BC136" s="148">
        <f t="shared" si="447"/>
        <v>-1.9035321236923104</v>
      </c>
      <c r="BD136" s="149">
        <f t="shared" si="447"/>
        <v>-2.4767832313461566</v>
      </c>
      <c r="BE136" s="150">
        <f>SUM(BB136:BD136)</f>
        <v>-7.1177553550384669</v>
      </c>
      <c r="BF136" s="151">
        <f>BE136+BA136+AW136+AS136</f>
        <v>-7.1177553550384669</v>
      </c>
      <c r="BG136" s="147">
        <f t="shared" si="448"/>
        <v>-2.4767832313461566</v>
      </c>
      <c r="BH136" s="148">
        <f t="shared" si="448"/>
        <v>3.0233367686538464</v>
      </c>
      <c r="BI136" s="149">
        <f t="shared" si="448"/>
        <v>3.1601612886538462</v>
      </c>
      <c r="BJ136" s="150">
        <f>SUM(BG136:BI136)</f>
        <v>3.7067148259615359</v>
      </c>
      <c r="BK136" s="147">
        <f t="shared" si="449"/>
        <v>3.1601612886538462</v>
      </c>
      <c r="BL136" s="148">
        <f t="shared" si="449"/>
        <v>-4.6369614036538476</v>
      </c>
      <c r="BM136" s="149">
        <f t="shared" si="449"/>
        <v>-2.9372599999999984</v>
      </c>
      <c r="BN136" s="150">
        <f>SUM(BK136:BM136)</f>
        <v>-4.4140601149999998</v>
      </c>
      <c r="BO136" s="147">
        <f t="shared" si="450"/>
        <v>-2.9372599999999984</v>
      </c>
      <c r="BP136" s="148">
        <f t="shared" si="450"/>
        <v>0</v>
      </c>
      <c r="BQ136" s="149">
        <f t="shared" si="450"/>
        <v>0</v>
      </c>
      <c r="BR136" s="150">
        <f>SUM(BO136:BQ136)</f>
        <v>-2.9372599999999984</v>
      </c>
      <c r="BS136" s="147">
        <f t="shared" si="451"/>
        <v>0</v>
      </c>
      <c r="BT136" s="148">
        <f t="shared" si="451"/>
        <v>0</v>
      </c>
      <c r="BU136" s="149">
        <f t="shared" si="451"/>
        <v>0</v>
      </c>
      <c r="BV136" s="150">
        <f>SUM(BS136:BU136)</f>
        <v>0</v>
      </c>
      <c r="BW136" s="151">
        <f>BV136+BR136+BN136+BJ136</f>
        <v>-3.6446052890384624</v>
      </c>
      <c r="BX136" s="147">
        <f t="shared" si="452"/>
        <v>0</v>
      </c>
      <c r="BY136" s="148">
        <f t="shared" si="452"/>
        <v>0</v>
      </c>
      <c r="BZ136" s="149">
        <f t="shared" si="452"/>
        <v>0</v>
      </c>
      <c r="CA136" s="150">
        <f>SUM(BX136:BZ136)</f>
        <v>0</v>
      </c>
      <c r="CB136" s="147">
        <f t="shared" si="453"/>
        <v>0</v>
      </c>
      <c r="CC136" s="148">
        <f t="shared" si="453"/>
        <v>0</v>
      </c>
      <c r="CD136" s="149">
        <f t="shared" si="453"/>
        <v>0</v>
      </c>
      <c r="CE136" s="150">
        <f>SUM(CB136:CD136)</f>
        <v>0</v>
      </c>
      <c r="CF136" s="147">
        <f t="shared" si="454"/>
        <v>0</v>
      </c>
      <c r="CG136" s="148">
        <f t="shared" si="454"/>
        <v>0</v>
      </c>
      <c r="CH136" s="149">
        <f t="shared" si="454"/>
        <v>0</v>
      </c>
      <c r="CI136" s="150">
        <f>SUM(CF136:CH136)</f>
        <v>0</v>
      </c>
      <c r="CJ136" s="147">
        <f t="shared" si="455"/>
        <v>0</v>
      </c>
      <c r="CK136" s="148">
        <f t="shared" si="455"/>
        <v>0</v>
      </c>
      <c r="CL136" s="149">
        <f t="shared" si="455"/>
        <v>0</v>
      </c>
      <c r="CM136" s="150">
        <f>SUM(CJ136:CL136)</f>
        <v>0</v>
      </c>
      <c r="CN136" s="151">
        <f>CM136+CI136+CE136+CA136</f>
        <v>0</v>
      </c>
      <c r="CO136" s="147">
        <f t="shared" si="456"/>
        <v>0</v>
      </c>
      <c r="CP136" s="148">
        <f t="shared" si="456"/>
        <v>0</v>
      </c>
      <c r="CQ136" s="149">
        <f t="shared" si="456"/>
        <v>0</v>
      </c>
      <c r="CR136" s="150">
        <f>SUM(CO136:CQ136)</f>
        <v>0</v>
      </c>
      <c r="CS136" s="147">
        <f t="shared" si="457"/>
        <v>0</v>
      </c>
      <c r="CT136" s="148">
        <f t="shared" si="457"/>
        <v>0</v>
      </c>
      <c r="CU136" s="149">
        <f t="shared" si="457"/>
        <v>0</v>
      </c>
      <c r="CV136" s="150">
        <f>SUM(CS136:CU136)</f>
        <v>0</v>
      </c>
      <c r="CW136" s="147">
        <f t="shared" si="458"/>
        <v>0</v>
      </c>
      <c r="CX136" s="148">
        <f t="shared" si="458"/>
        <v>0</v>
      </c>
      <c r="CY136" s="149">
        <f t="shared" si="458"/>
        <v>0</v>
      </c>
      <c r="CZ136" s="150">
        <f>SUM(CW136:CY136)</f>
        <v>0</v>
      </c>
      <c r="DA136" s="147">
        <f t="shared" si="459"/>
        <v>0</v>
      </c>
      <c r="DB136" s="148">
        <f t="shared" si="459"/>
        <v>0</v>
      </c>
      <c r="DC136" s="149">
        <f t="shared" si="459"/>
        <v>0</v>
      </c>
      <c r="DD136" s="150">
        <f>SUM(DA136:DC136)</f>
        <v>0</v>
      </c>
      <c r="DE136" s="151">
        <f>DD136+CZ136+CV136+CR136</f>
        <v>0</v>
      </c>
      <c r="DF136" s="152">
        <f>DE136+CN136+BW136+BF136+AO136+X136+G136+F136+E136+D136+C136</f>
        <v>-10.76236064407693</v>
      </c>
      <c r="DG136" s="77"/>
    </row>
    <row r="137" spans="1:111">
      <c r="A137" s="135" t="s">
        <v>8</v>
      </c>
      <c r="B137" s="577" t="s">
        <v>117</v>
      </c>
      <c r="C137" s="153">
        <f t="shared" ref="C137:J137" si="460">C82-C135</f>
        <v>0</v>
      </c>
      <c r="D137" s="153">
        <f t="shared" si="460"/>
        <v>0</v>
      </c>
      <c r="E137" s="153">
        <f t="shared" si="460"/>
        <v>0</v>
      </c>
      <c r="F137" s="153">
        <f t="shared" si="460"/>
        <v>0</v>
      </c>
      <c r="G137" s="153">
        <f t="shared" si="460"/>
        <v>0</v>
      </c>
      <c r="H137" s="154">
        <f t="shared" si="460"/>
        <v>0</v>
      </c>
      <c r="I137" s="155">
        <f t="shared" si="460"/>
        <v>0</v>
      </c>
      <c r="J137" s="156">
        <f t="shared" si="460"/>
        <v>0</v>
      </c>
      <c r="K137" s="140">
        <f>SUM(H137:J137)</f>
        <v>0</v>
      </c>
      <c r="L137" s="154">
        <f>L82-L135</f>
        <v>0</v>
      </c>
      <c r="M137" s="155">
        <f>M82-M135</f>
        <v>0</v>
      </c>
      <c r="N137" s="156">
        <f>N82-N135</f>
        <v>0</v>
      </c>
      <c r="O137" s="140">
        <f>SUM(L137:N137)</f>
        <v>0</v>
      </c>
      <c r="P137" s="154">
        <f>P82-P135</f>
        <v>0</v>
      </c>
      <c r="Q137" s="155">
        <f>Q82-Q135</f>
        <v>0</v>
      </c>
      <c r="R137" s="156">
        <f>R82-R135</f>
        <v>0</v>
      </c>
      <c r="S137" s="140">
        <f>SUM(P137:R137)</f>
        <v>0</v>
      </c>
      <c r="T137" s="154">
        <f>T82-T135</f>
        <v>0</v>
      </c>
      <c r="U137" s="155">
        <f>U82-U135</f>
        <v>0</v>
      </c>
      <c r="V137" s="156">
        <f>V82-V135</f>
        <v>0</v>
      </c>
      <c r="W137" s="140">
        <f>SUM(T137:V137)</f>
        <v>0</v>
      </c>
      <c r="X137" s="141">
        <f>W137+S137+O137+K137</f>
        <v>0</v>
      </c>
      <c r="Y137" s="154">
        <f>Y82-Y135</f>
        <v>0</v>
      </c>
      <c r="Z137" s="155">
        <f>Z82-Z135</f>
        <v>0</v>
      </c>
      <c r="AA137" s="156">
        <f>AA82-AA135</f>
        <v>0</v>
      </c>
      <c r="AB137" s="140">
        <f>SUM(Y137:AA137)</f>
        <v>0</v>
      </c>
      <c r="AC137" s="154">
        <f>AC82-AC135</f>
        <v>0</v>
      </c>
      <c r="AD137" s="155">
        <f>AD82-AD135</f>
        <v>0</v>
      </c>
      <c r="AE137" s="156">
        <f>AE82-AE135</f>
        <v>0</v>
      </c>
      <c r="AF137" s="140">
        <f>SUM(AC137:AE137)</f>
        <v>0</v>
      </c>
      <c r="AG137" s="154">
        <f>AG82-AG135</f>
        <v>0</v>
      </c>
      <c r="AH137" s="155">
        <f>AH82-AH135</f>
        <v>0</v>
      </c>
      <c r="AI137" s="156">
        <f>AI82-AI135</f>
        <v>0</v>
      </c>
      <c r="AJ137" s="140">
        <f>SUM(AG137:AI137)</f>
        <v>0</v>
      </c>
      <c r="AK137" s="154">
        <f>AK82-AK135</f>
        <v>0</v>
      </c>
      <c r="AL137" s="155">
        <f>AL82-AL135</f>
        <v>0</v>
      </c>
      <c r="AM137" s="156">
        <f>AM82-AM135</f>
        <v>0</v>
      </c>
      <c r="AN137" s="140">
        <f>SUM(AK137:AM137)</f>
        <v>0</v>
      </c>
      <c r="AO137" s="141">
        <f>AN137+AJ137+AF137+AB137</f>
        <v>0</v>
      </c>
      <c r="AP137" s="154">
        <f>AP82-AP135</f>
        <v>0</v>
      </c>
      <c r="AQ137" s="155">
        <f>AQ82-AQ135</f>
        <v>0</v>
      </c>
      <c r="AR137" s="156">
        <f>AR82-AR135</f>
        <v>0</v>
      </c>
      <c r="AS137" s="140">
        <f>SUM(AP137:AR137)</f>
        <v>0</v>
      </c>
      <c r="AT137" s="154">
        <f>AT82-AT135</f>
        <v>0</v>
      </c>
      <c r="AU137" s="155">
        <f>AU82-AU135</f>
        <v>0</v>
      </c>
      <c r="AV137" s="156">
        <f>AV82-AV135</f>
        <v>0</v>
      </c>
      <c r="AW137" s="140">
        <f>SUM(AT137:AV137)</f>
        <v>0</v>
      </c>
      <c r="AX137" s="154">
        <f>AX82-AX135</f>
        <v>0</v>
      </c>
      <c r="AY137" s="155">
        <f>AY82-AY135</f>
        <v>0</v>
      </c>
      <c r="AZ137" s="156">
        <f>AZ82-AZ135</f>
        <v>0</v>
      </c>
      <c r="BA137" s="140">
        <f>SUM(AX137:AZ137)</f>
        <v>0</v>
      </c>
      <c r="BB137" s="154">
        <f>BB82-BB135</f>
        <v>0</v>
      </c>
      <c r="BC137" s="155">
        <f>BC82-BC135</f>
        <v>0</v>
      </c>
      <c r="BD137" s="156">
        <f>BD82-BD135</f>
        <v>0</v>
      </c>
      <c r="BE137" s="140">
        <f>SUM(BB137:BD137)</f>
        <v>0</v>
      </c>
      <c r="BF137" s="141">
        <f>BE137+BA137+AW137+AS137</f>
        <v>0</v>
      </c>
      <c r="BG137" s="154">
        <f>BG82-BG135</f>
        <v>0</v>
      </c>
      <c r="BH137" s="155">
        <f>BH82-BH135</f>
        <v>0</v>
      </c>
      <c r="BI137" s="156">
        <f>BI82-BI135</f>
        <v>0</v>
      </c>
      <c r="BJ137" s="140">
        <f>SUM(BG137:BI137)</f>
        <v>0</v>
      </c>
      <c r="BK137" s="154">
        <f>BK82-BK135</f>
        <v>0</v>
      </c>
      <c r="BL137" s="155">
        <f>BL82-BL135</f>
        <v>0</v>
      </c>
      <c r="BM137" s="156">
        <f>BM82-BM135</f>
        <v>0</v>
      </c>
      <c r="BN137" s="140">
        <f>SUM(BK137:BM137)</f>
        <v>0</v>
      </c>
      <c r="BO137" s="154">
        <f>BO82-BO135</f>
        <v>0</v>
      </c>
      <c r="BP137" s="155">
        <f>BP82-BP135</f>
        <v>0</v>
      </c>
      <c r="BQ137" s="156">
        <f>BQ82-BQ135</f>
        <v>0</v>
      </c>
      <c r="BR137" s="140">
        <f>SUM(BO137:BQ137)</f>
        <v>0</v>
      </c>
      <c r="BS137" s="154">
        <f>BS82-BS135</f>
        <v>0</v>
      </c>
      <c r="BT137" s="155">
        <f>BT82-BT135</f>
        <v>0</v>
      </c>
      <c r="BU137" s="156">
        <f>BU82-BU135</f>
        <v>0</v>
      </c>
      <c r="BV137" s="140">
        <f>SUM(BS137:BU137)</f>
        <v>0</v>
      </c>
      <c r="BW137" s="141">
        <f>BV137+BR137+BN137+BJ137</f>
        <v>0</v>
      </c>
      <c r="BX137" s="154">
        <f>BX82-BX135</f>
        <v>0</v>
      </c>
      <c r="BY137" s="155">
        <f>BY82-BY135</f>
        <v>0</v>
      </c>
      <c r="BZ137" s="156">
        <f>BZ82-BZ135</f>
        <v>0</v>
      </c>
      <c r="CA137" s="140">
        <f>SUM(BX137:BZ137)</f>
        <v>0</v>
      </c>
      <c r="CB137" s="154">
        <f>CB82-CB135</f>
        <v>0</v>
      </c>
      <c r="CC137" s="155">
        <f>CC82-CC135</f>
        <v>0</v>
      </c>
      <c r="CD137" s="156">
        <f>CD82-CD135</f>
        <v>0</v>
      </c>
      <c r="CE137" s="140">
        <f>SUM(CB137:CD137)</f>
        <v>0</v>
      </c>
      <c r="CF137" s="154">
        <f>CF82-CF135</f>
        <v>0</v>
      </c>
      <c r="CG137" s="155">
        <f>CG82-CG135</f>
        <v>0</v>
      </c>
      <c r="CH137" s="156">
        <f>CH82-CH135</f>
        <v>0</v>
      </c>
      <c r="CI137" s="140">
        <f>SUM(CF137:CH137)</f>
        <v>0</v>
      </c>
      <c r="CJ137" s="154">
        <f>CJ82-CJ135</f>
        <v>0</v>
      </c>
      <c r="CK137" s="155">
        <f>CK82-CK135</f>
        <v>0</v>
      </c>
      <c r="CL137" s="156">
        <f>CL82-CL135</f>
        <v>0</v>
      </c>
      <c r="CM137" s="140">
        <f>SUM(CJ137:CL137)</f>
        <v>0</v>
      </c>
      <c r="CN137" s="141">
        <f>CM137+CI137+CE137+CA137</f>
        <v>0</v>
      </c>
      <c r="CO137" s="154">
        <f>CO82-CO135</f>
        <v>0</v>
      </c>
      <c r="CP137" s="155">
        <f>CP82-CP135</f>
        <v>0</v>
      </c>
      <c r="CQ137" s="156">
        <f>CQ82-CQ135</f>
        <v>0</v>
      </c>
      <c r="CR137" s="140">
        <f>SUM(CO137:CQ137)</f>
        <v>0</v>
      </c>
      <c r="CS137" s="154">
        <f>CS82-CS135</f>
        <v>0</v>
      </c>
      <c r="CT137" s="155">
        <f>CT82-CT135</f>
        <v>0</v>
      </c>
      <c r="CU137" s="156">
        <f>CU82-CU135</f>
        <v>0</v>
      </c>
      <c r="CV137" s="140">
        <f>SUM(CS137:CU137)</f>
        <v>0</v>
      </c>
      <c r="CW137" s="154">
        <f>CW82-CW135</f>
        <v>0</v>
      </c>
      <c r="CX137" s="155">
        <f>CX82-CX135</f>
        <v>0</v>
      </c>
      <c r="CY137" s="156">
        <f>CY82-CY135</f>
        <v>0</v>
      </c>
      <c r="CZ137" s="140">
        <f>SUM(CW137:CY137)</f>
        <v>0</v>
      </c>
      <c r="DA137" s="154">
        <f>DA82-DA135</f>
        <v>0</v>
      </c>
      <c r="DB137" s="155">
        <f>DB82-DB135</f>
        <v>0</v>
      </c>
      <c r="DC137" s="156">
        <f>DC82-DC135</f>
        <v>0</v>
      </c>
      <c r="DD137" s="140">
        <f>SUM(DA137:DC137)</f>
        <v>0</v>
      </c>
      <c r="DE137" s="141">
        <f>DD137+CZ137+CV137+CR137</f>
        <v>0</v>
      </c>
      <c r="DF137" s="142">
        <f>DE137+CN137+BW137+BF137+AO137+X137+G137+F137+E137+D137+C137</f>
        <v>0</v>
      </c>
      <c r="DG137" s="77"/>
    </row>
    <row r="138" spans="1:111" ht="14.95" thickBot="1">
      <c r="A138" s="145" t="s">
        <v>107</v>
      </c>
      <c r="B138" s="578"/>
      <c r="C138" s="146">
        <f t="shared" ref="C138:J138" si="461">C97-C136</f>
        <v>0</v>
      </c>
      <c r="D138" s="146">
        <f t="shared" si="461"/>
        <v>0</v>
      </c>
      <c r="E138" s="146">
        <f t="shared" si="461"/>
        <v>0</v>
      </c>
      <c r="F138" s="146">
        <f t="shared" si="461"/>
        <v>0</v>
      </c>
      <c r="G138" s="146">
        <f t="shared" si="461"/>
        <v>0</v>
      </c>
      <c r="H138" s="147">
        <f t="shared" si="461"/>
        <v>0</v>
      </c>
      <c r="I138" s="148">
        <f t="shared" si="461"/>
        <v>0</v>
      </c>
      <c r="J138" s="149">
        <f t="shared" si="461"/>
        <v>0</v>
      </c>
      <c r="K138" s="150">
        <f>SUM(H138:J138)</f>
        <v>0</v>
      </c>
      <c r="L138" s="147">
        <f>L97-L136</f>
        <v>0</v>
      </c>
      <c r="M138" s="148">
        <f>M97-M136</f>
        <v>0</v>
      </c>
      <c r="N138" s="149">
        <f>N97-N136</f>
        <v>0</v>
      </c>
      <c r="O138" s="150">
        <f>SUM(L138:N138)</f>
        <v>0</v>
      </c>
      <c r="P138" s="147">
        <f>P97-P136</f>
        <v>0</v>
      </c>
      <c r="Q138" s="148">
        <f>Q97-Q136</f>
        <v>0</v>
      </c>
      <c r="R138" s="149">
        <f>R97-R136</f>
        <v>0</v>
      </c>
      <c r="S138" s="150">
        <f>SUM(P138:R138)</f>
        <v>0</v>
      </c>
      <c r="T138" s="147">
        <f>T97-T136</f>
        <v>0</v>
      </c>
      <c r="U138" s="148">
        <f>U97-U136</f>
        <v>0</v>
      </c>
      <c r="V138" s="149">
        <f>V97-V136</f>
        <v>0</v>
      </c>
      <c r="W138" s="150">
        <f>SUM(T138:V138)</f>
        <v>0</v>
      </c>
      <c r="X138" s="151">
        <f>W138+S138+O138+K138</f>
        <v>0</v>
      </c>
      <c r="Y138" s="147">
        <f>Y97-Y136</f>
        <v>0</v>
      </c>
      <c r="Z138" s="148">
        <f>Z97-Z136</f>
        <v>0</v>
      </c>
      <c r="AA138" s="149">
        <f>AA97-AA136</f>
        <v>0</v>
      </c>
      <c r="AB138" s="150">
        <f>SUM(Y138:AA138)</f>
        <v>0</v>
      </c>
      <c r="AC138" s="147">
        <f>AC97-AC136</f>
        <v>0</v>
      </c>
      <c r="AD138" s="148">
        <f>AD97-AD136</f>
        <v>0</v>
      </c>
      <c r="AE138" s="149">
        <f>AE97-AE136</f>
        <v>0</v>
      </c>
      <c r="AF138" s="150">
        <f>SUM(AC138:AE138)</f>
        <v>0</v>
      </c>
      <c r="AG138" s="147">
        <f>AG97-AG136</f>
        <v>0</v>
      </c>
      <c r="AH138" s="148">
        <f>AH97-AH136</f>
        <v>0</v>
      </c>
      <c r="AI138" s="149">
        <f>AI97-AI136</f>
        <v>0</v>
      </c>
      <c r="AJ138" s="150">
        <f>SUM(AG138:AI138)</f>
        <v>0</v>
      </c>
      <c r="AK138" s="147">
        <f>AK97-AK136</f>
        <v>0</v>
      </c>
      <c r="AL138" s="148">
        <f>AL97-AL136</f>
        <v>0</v>
      </c>
      <c r="AM138" s="149">
        <f>AM97-AM136</f>
        <v>0</v>
      </c>
      <c r="AN138" s="150">
        <f>SUM(AK138:AM138)</f>
        <v>0</v>
      </c>
      <c r="AO138" s="151">
        <f>AN138+AJ138+AF138+AB138</f>
        <v>0</v>
      </c>
      <c r="AP138" s="147">
        <f>AP97-AP136</f>
        <v>0</v>
      </c>
      <c r="AQ138" s="148">
        <f>AQ97-AQ136</f>
        <v>0</v>
      </c>
      <c r="AR138" s="149">
        <f>AR97-AR136</f>
        <v>0</v>
      </c>
      <c r="AS138" s="150">
        <f>SUM(AP138:AR138)</f>
        <v>0</v>
      </c>
      <c r="AT138" s="147">
        <f>AT97-AT136</f>
        <v>0</v>
      </c>
      <c r="AU138" s="148">
        <f>AU97-AU136</f>
        <v>0</v>
      </c>
      <c r="AV138" s="149">
        <f>AV97-AV136</f>
        <v>0</v>
      </c>
      <c r="AW138" s="150">
        <f>SUM(AT138:AV138)</f>
        <v>0</v>
      </c>
      <c r="AX138" s="147">
        <f>AX97-AX136</f>
        <v>0</v>
      </c>
      <c r="AY138" s="148">
        <f>AY97-AY136</f>
        <v>0</v>
      </c>
      <c r="AZ138" s="149">
        <f>AZ97-AZ136</f>
        <v>0</v>
      </c>
      <c r="BA138" s="150">
        <f>SUM(AX138:AZ138)</f>
        <v>0</v>
      </c>
      <c r="BB138" s="147">
        <f>BB97-BB136</f>
        <v>0</v>
      </c>
      <c r="BC138" s="148">
        <f ca="1">BC97-BC136</f>
        <v>0</v>
      </c>
      <c r="BD138" s="149">
        <f ca="1">BD97-BD136</f>
        <v>0</v>
      </c>
      <c r="BE138" s="150">
        <f ca="1">SUM(BB138:BD138)</f>
        <v>0</v>
      </c>
      <c r="BF138" s="151">
        <f ca="1">BE138+BA138+AW138+AS138</f>
        <v>0</v>
      </c>
      <c r="BG138" s="147">
        <f ca="1">BG97-BG136</f>
        <v>0</v>
      </c>
      <c r="BH138" s="148">
        <f ca="1">BH97-BH136</f>
        <v>0</v>
      </c>
      <c r="BI138" s="149">
        <f ca="1">BI97-BI136</f>
        <v>0</v>
      </c>
      <c r="BJ138" s="150">
        <f ca="1">SUM(BG138:BI138)</f>
        <v>0</v>
      </c>
      <c r="BK138" s="147">
        <f ca="1">BK97-BK136</f>
        <v>0</v>
      </c>
      <c r="BL138" s="148">
        <f ca="1">BL97-BL136</f>
        <v>0</v>
      </c>
      <c r="BM138" s="149">
        <f>BM97-BM136</f>
        <v>0</v>
      </c>
      <c r="BN138" s="150">
        <f ca="1">SUM(BK138:BM138)</f>
        <v>0</v>
      </c>
      <c r="BO138" s="147">
        <f>BO97-BO136</f>
        <v>0</v>
      </c>
      <c r="BP138" s="148">
        <f>BP97-BP136</f>
        <v>0</v>
      </c>
      <c r="BQ138" s="149">
        <f>BQ97-BQ136</f>
        <v>0</v>
      </c>
      <c r="BR138" s="150">
        <f>SUM(BO138:BQ138)</f>
        <v>0</v>
      </c>
      <c r="BS138" s="147">
        <f>BS97-BS136</f>
        <v>0</v>
      </c>
      <c r="BT138" s="148">
        <f>BT97-BT136</f>
        <v>0</v>
      </c>
      <c r="BU138" s="149">
        <f>BU97-BU136</f>
        <v>0</v>
      </c>
      <c r="BV138" s="150">
        <f>SUM(BS138:BU138)</f>
        <v>0</v>
      </c>
      <c r="BW138" s="151">
        <f ca="1">BV138+BR138+BN138+BJ138</f>
        <v>0</v>
      </c>
      <c r="BX138" s="147">
        <f>BX97-BX136</f>
        <v>0</v>
      </c>
      <c r="BY138" s="148">
        <f>BY97-BY136</f>
        <v>0</v>
      </c>
      <c r="BZ138" s="149">
        <f>BZ97-BZ136</f>
        <v>0</v>
      </c>
      <c r="CA138" s="150">
        <f>SUM(BX138:BZ138)</f>
        <v>0</v>
      </c>
      <c r="CB138" s="147">
        <f>CB97-CB136</f>
        <v>0</v>
      </c>
      <c r="CC138" s="148">
        <f>CC97-CC136</f>
        <v>0</v>
      </c>
      <c r="CD138" s="149">
        <f>CD97-CD136</f>
        <v>0</v>
      </c>
      <c r="CE138" s="150">
        <f>SUM(CB138:CD138)</f>
        <v>0</v>
      </c>
      <c r="CF138" s="147">
        <f>CF97-CF136</f>
        <v>0</v>
      </c>
      <c r="CG138" s="148">
        <f>CG97-CG136</f>
        <v>0</v>
      </c>
      <c r="CH138" s="149">
        <f>CH97-CH136</f>
        <v>0</v>
      </c>
      <c r="CI138" s="150">
        <f>SUM(CF138:CH138)</f>
        <v>0</v>
      </c>
      <c r="CJ138" s="147">
        <f>CJ97-CJ136</f>
        <v>0</v>
      </c>
      <c r="CK138" s="148">
        <f>CK97-CK136</f>
        <v>0</v>
      </c>
      <c r="CL138" s="149">
        <f>CL97-CL136</f>
        <v>0</v>
      </c>
      <c r="CM138" s="150">
        <f>SUM(CJ138:CL138)</f>
        <v>0</v>
      </c>
      <c r="CN138" s="151">
        <f>CM138+CI138+CE138+CA138</f>
        <v>0</v>
      </c>
      <c r="CO138" s="147">
        <f>CO97-CO136</f>
        <v>0</v>
      </c>
      <c r="CP138" s="148">
        <f>CP97-CP136</f>
        <v>0</v>
      </c>
      <c r="CQ138" s="149">
        <f>CQ97-CQ136</f>
        <v>0</v>
      </c>
      <c r="CR138" s="150">
        <f>SUM(CO138:CQ138)</f>
        <v>0</v>
      </c>
      <c r="CS138" s="147">
        <f>CS97-CS136</f>
        <v>0</v>
      </c>
      <c r="CT138" s="148">
        <f>CT97-CT136</f>
        <v>0</v>
      </c>
      <c r="CU138" s="149">
        <f>CU97-CU136</f>
        <v>0</v>
      </c>
      <c r="CV138" s="150">
        <f>SUM(CS138:CU138)</f>
        <v>0</v>
      </c>
      <c r="CW138" s="147">
        <f>CW97-CW136</f>
        <v>0</v>
      </c>
      <c r="CX138" s="148">
        <f>CX97-CX136</f>
        <v>0</v>
      </c>
      <c r="CY138" s="149">
        <f>CY97-CY136</f>
        <v>0</v>
      </c>
      <c r="CZ138" s="150">
        <f>SUM(CW138:CY138)</f>
        <v>0</v>
      </c>
      <c r="DA138" s="147">
        <f>DA97-DA136</f>
        <v>0</v>
      </c>
      <c r="DB138" s="148">
        <f>DB97-DB136</f>
        <v>0</v>
      </c>
      <c r="DC138" s="149">
        <f>DC97-DC136</f>
        <v>0</v>
      </c>
      <c r="DD138" s="150">
        <f>SUM(DA138:DC138)</f>
        <v>0</v>
      </c>
      <c r="DE138" s="151">
        <f>DD138+CZ138+CV138+CR138</f>
        <v>0</v>
      </c>
      <c r="DF138" s="152">
        <f ca="1">DE138+CN138+BW138+BF138+AO138+X138+G138+F138+E138+D138+C138</f>
        <v>0</v>
      </c>
      <c r="DG138" s="77"/>
    </row>
    <row r="184" spans="1:111" hidden="1">
      <c r="A184" s="80" t="s">
        <v>61</v>
      </c>
      <c r="B184" s="80" t="s">
        <v>58</v>
      </c>
      <c r="DG184" s="77"/>
    </row>
    <row r="185" spans="1:111" hidden="1">
      <c r="A185" s="77" t="s">
        <v>62</v>
      </c>
      <c r="B185" s="77" t="s">
        <v>59</v>
      </c>
      <c r="DG185" s="77"/>
    </row>
    <row r="186" spans="1:111" hidden="1">
      <c r="A186" s="77" t="s">
        <v>119</v>
      </c>
      <c r="B186" s="77" t="s">
        <v>120</v>
      </c>
      <c r="DG186" s="77"/>
    </row>
    <row r="187" spans="1:111" hidden="1">
      <c r="A187" s="77" t="s">
        <v>121</v>
      </c>
      <c r="B187" s="77" t="s">
        <v>122</v>
      </c>
      <c r="DG187" s="77"/>
    </row>
    <row r="188" spans="1:111" hidden="1">
      <c r="A188" s="77" t="s">
        <v>123</v>
      </c>
      <c r="B188" s="77" t="s">
        <v>124</v>
      </c>
      <c r="DG188" s="77"/>
    </row>
    <row r="189" spans="1:111" hidden="1">
      <c r="B189" s="77" t="s">
        <v>125</v>
      </c>
      <c r="DG189" s="77"/>
    </row>
    <row r="190" spans="1:111" hidden="1">
      <c r="B190" s="77" t="s">
        <v>126</v>
      </c>
      <c r="DG190" s="77"/>
    </row>
    <row r="191" spans="1:111" hidden="1"/>
    <row r="192" spans="1:111" hidden="1"/>
    <row r="193" spans="1:111" hidden="1"/>
    <row r="194" spans="1:111" hidden="1">
      <c r="A194" s="77"/>
      <c r="B194" s="80" t="s">
        <v>64</v>
      </c>
      <c r="DG194" s="77"/>
    </row>
    <row r="195" spans="1:111" hidden="1">
      <c r="A195" s="77"/>
      <c r="B195" s="77" t="s">
        <v>127</v>
      </c>
      <c r="DG195" s="77"/>
    </row>
    <row r="196" spans="1:111" hidden="1">
      <c r="A196" s="77"/>
      <c r="B196" s="77" t="s">
        <v>128</v>
      </c>
      <c r="DG196" s="77"/>
    </row>
    <row r="197" spans="1:111" hidden="1">
      <c r="A197" s="77"/>
      <c r="B197" s="77" t="s">
        <v>65</v>
      </c>
      <c r="DG197" s="77"/>
    </row>
  </sheetData>
  <mergeCells count="32">
    <mergeCell ref="A45:A64"/>
    <mergeCell ref="B106:B107"/>
    <mergeCell ref="B110:B111"/>
    <mergeCell ref="B112:B113"/>
    <mergeCell ref="B108:B109"/>
    <mergeCell ref="A122:DF122"/>
    <mergeCell ref="A65:A81"/>
    <mergeCell ref="A82:A101"/>
    <mergeCell ref="A103:DF103"/>
    <mergeCell ref="B104:B105"/>
    <mergeCell ref="B116:B117"/>
    <mergeCell ref="B118:B119"/>
    <mergeCell ref="B114:B115"/>
    <mergeCell ref="B135:B136"/>
    <mergeCell ref="B137:B138"/>
    <mergeCell ref="B123:B124"/>
    <mergeCell ref="B125:B126"/>
    <mergeCell ref="B127:B128"/>
    <mergeCell ref="B129:B130"/>
    <mergeCell ref="B131:B132"/>
    <mergeCell ref="B133:B134"/>
    <mergeCell ref="A1:B1"/>
    <mergeCell ref="DE2:DF2"/>
    <mergeCell ref="A11:A27"/>
    <mergeCell ref="A28:A44"/>
    <mergeCell ref="G1:BA1"/>
    <mergeCell ref="G2:BA2"/>
    <mergeCell ref="G3:BA3"/>
    <mergeCell ref="G4:BA4"/>
    <mergeCell ref="G5:BA5"/>
    <mergeCell ref="G6:BA6"/>
    <mergeCell ref="G7:BA7"/>
  </mergeCells>
  <conditionalFormatting sqref="C62:DF62">
    <cfRule type="cellIs" dxfId="10" priority="2" operator="notBetween">
      <formula>-0.0299</formula>
      <formula>0.0299</formula>
    </cfRule>
    <cfRule type="cellIs" priority="3" operator="notBetween">
      <formula>-0.0299</formula>
      <formula>0.0299</formula>
    </cfRule>
  </conditionalFormatting>
  <conditionalFormatting sqref="C62:DF64 C99:DF101">
    <cfRule type="cellIs" dxfId="9" priority="1" operator="notBetween">
      <formula>-0.0299</formula>
      <formula>0.0299</formula>
    </cfRule>
  </conditionalFormatting>
  <dataValidations count="3">
    <dataValidation type="list" allowBlank="1" showInputMessage="1" showErrorMessage="1" sqref="B5">
      <formula1>$B$195:$B$197</formula1>
    </dataValidation>
    <dataValidation type="list" allowBlank="1" showInputMessage="1" showErrorMessage="1" sqref="B4">
      <formula1>$A$185:$A$188</formula1>
    </dataValidation>
    <dataValidation type="list" allowBlank="1" showInputMessage="1" showErrorMessage="1" sqref="B3">
      <formula1>$B$185:$B$190</formula1>
    </dataValidation>
  </dataValidations>
  <pageMargins left="0.7" right="0.7" top="0.75" bottom="0.75" header="0.3" footer="0.3"/>
  <pageSetup paperSize="5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3"/>
  <sheetViews>
    <sheetView zoomScale="90" zoomScaleNormal="90" workbookViewId="0">
      <selection activeCell="E2" sqref="E2"/>
    </sheetView>
  </sheetViews>
  <sheetFormatPr defaultColWidth="9.125" defaultRowHeight="12.9"/>
  <cols>
    <col min="1" max="1" width="9.125" style="204"/>
    <col min="2" max="2" width="17.375" style="204" bestFit="1" customWidth="1"/>
    <col min="3" max="3" width="36.75" style="204" customWidth="1"/>
    <col min="4" max="5" width="9.625" style="204" bestFit="1" customWidth="1"/>
    <col min="6" max="6" width="8.875" style="204" bestFit="1" customWidth="1"/>
    <col min="7" max="7" width="9.25" style="204" bestFit="1" customWidth="1"/>
    <col min="8" max="8" width="9.625" style="204" bestFit="1" customWidth="1"/>
    <col min="9" max="9" width="9.125" style="204" bestFit="1" customWidth="1"/>
    <col min="10" max="10" width="9.25" style="204" bestFit="1" customWidth="1"/>
    <col min="11" max="11" width="9.125" style="204" bestFit="1" customWidth="1"/>
    <col min="12" max="12" width="8.875" style="204" bestFit="1" customWidth="1"/>
    <col min="13" max="13" width="9.25" style="389" bestFit="1" customWidth="1"/>
    <col min="14" max="14" width="7.125" style="204" bestFit="1" customWidth="1"/>
    <col min="15" max="15" width="7.625" style="204" bestFit="1" customWidth="1"/>
    <col min="16" max="16" width="7.875" style="204" bestFit="1" customWidth="1"/>
    <col min="17" max="17" width="7.625" style="204" bestFit="1" customWidth="1"/>
    <col min="18" max="21" width="9.125" style="204"/>
    <col min="22" max="22" width="7.375" style="204" customWidth="1"/>
    <col min="23" max="23" width="15.125" style="377" bestFit="1" customWidth="1"/>
    <col min="24" max="26" width="9.125" style="377"/>
    <col min="27" max="16384" width="9.125" style="204"/>
  </cols>
  <sheetData>
    <row r="1" spans="1:26" ht="13.6">
      <c r="A1" s="385" t="s">
        <v>399</v>
      </c>
      <c r="B1" s="204" t="s">
        <v>5</v>
      </c>
      <c r="C1" s="441" t="s">
        <v>449</v>
      </c>
      <c r="D1" s="411" t="s">
        <v>493</v>
      </c>
      <c r="E1" s="411" t="s">
        <v>390</v>
      </c>
      <c r="F1" s="411" t="s">
        <v>391</v>
      </c>
      <c r="G1" s="411" t="s">
        <v>392</v>
      </c>
      <c r="H1" s="411" t="s">
        <v>393</v>
      </c>
      <c r="I1" s="411" t="s">
        <v>394</v>
      </c>
      <c r="J1" s="411" t="s">
        <v>395</v>
      </c>
      <c r="K1" s="411" t="s">
        <v>396</v>
      </c>
      <c r="L1" s="411" t="s">
        <v>397</v>
      </c>
      <c r="M1" s="411" t="s">
        <v>398</v>
      </c>
      <c r="N1" s="376"/>
      <c r="O1" s="376"/>
      <c r="P1" s="376"/>
      <c r="Q1" s="376"/>
      <c r="X1" s="204"/>
    </row>
    <row r="2" spans="1:26" ht="13.6">
      <c r="A2" s="376" t="s">
        <v>453</v>
      </c>
      <c r="B2" s="376" t="s">
        <v>443</v>
      </c>
      <c r="C2" s="376" t="s">
        <v>450</v>
      </c>
      <c r="D2" s="556">
        <v>0</v>
      </c>
      <c r="E2" s="556">
        <v>40</v>
      </c>
      <c r="F2" s="556">
        <v>40</v>
      </c>
      <c r="G2" s="556">
        <v>40</v>
      </c>
      <c r="H2" s="556">
        <v>40</v>
      </c>
      <c r="I2" s="556">
        <v>40</v>
      </c>
      <c r="J2" s="556">
        <v>40</v>
      </c>
      <c r="K2" s="555"/>
      <c r="L2" s="555"/>
      <c r="M2" s="555"/>
      <c r="N2" s="555"/>
      <c r="O2" s="555"/>
      <c r="P2" s="555"/>
      <c r="Q2" s="555"/>
      <c r="X2" s="204"/>
      <c r="Y2" s="3"/>
      <c r="Z2" s="13"/>
    </row>
    <row r="3" spans="1:26">
      <c r="A3" s="376" t="s">
        <v>18</v>
      </c>
      <c r="B3" s="376" t="s">
        <v>447</v>
      </c>
      <c r="C3" s="376" t="s">
        <v>451</v>
      </c>
      <c r="D3" s="556">
        <v>0</v>
      </c>
      <c r="E3" s="556">
        <v>160</v>
      </c>
      <c r="F3" s="556">
        <v>160</v>
      </c>
      <c r="G3" s="556">
        <v>160</v>
      </c>
      <c r="H3" s="556">
        <v>80</v>
      </c>
      <c r="I3" s="556">
        <v>80</v>
      </c>
      <c r="J3" s="556">
        <v>80</v>
      </c>
      <c r="K3" s="407"/>
      <c r="L3" s="407"/>
      <c r="M3" s="407"/>
      <c r="N3" s="407"/>
      <c r="O3" s="407"/>
      <c r="P3" s="407"/>
      <c r="Q3" s="407"/>
      <c r="W3" s="3"/>
      <c r="X3" s="204"/>
      <c r="Y3" s="3"/>
      <c r="Z3" s="13"/>
    </row>
    <row r="4" spans="1:26">
      <c r="A4" s="376" t="s">
        <v>18</v>
      </c>
      <c r="B4" s="376" t="s">
        <v>448</v>
      </c>
      <c r="C4" s="376" t="s">
        <v>452</v>
      </c>
      <c r="D4" s="556">
        <v>0</v>
      </c>
      <c r="E4" s="556">
        <v>40</v>
      </c>
      <c r="F4" s="556">
        <v>40</v>
      </c>
      <c r="G4" s="556">
        <v>40</v>
      </c>
      <c r="H4" s="556">
        <v>80</v>
      </c>
      <c r="I4" s="556">
        <v>80</v>
      </c>
      <c r="J4" s="556">
        <v>80</v>
      </c>
      <c r="K4" s="407"/>
      <c r="L4" s="407"/>
      <c r="M4" s="407"/>
      <c r="N4" s="407"/>
      <c r="O4" s="407"/>
      <c r="P4" s="407"/>
      <c r="Q4" s="407"/>
      <c r="W4" s="3"/>
      <c r="X4" s="204"/>
      <c r="Y4" s="3"/>
      <c r="Z4" s="13"/>
    </row>
    <row r="5" spans="1:26">
      <c r="C5" s="386"/>
    </row>
    <row r="6" spans="1:26">
      <c r="C6" s="386"/>
      <c r="P6" s="408"/>
    </row>
    <row r="7" spans="1:26">
      <c r="C7" s="391"/>
      <c r="P7" s="408"/>
    </row>
    <row r="8" spans="1:26" ht="13.6">
      <c r="B8" s="559"/>
      <c r="C8" s="559"/>
      <c r="D8" s="560"/>
      <c r="E8" s="561"/>
      <c r="F8" s="561"/>
      <c r="G8" s="561"/>
      <c r="H8" s="562"/>
      <c r="I8" s="562"/>
      <c r="J8" s="562"/>
    </row>
    <row r="9" spans="1:26" ht="13.6">
      <c r="B9" s="559"/>
      <c r="C9" s="559"/>
      <c r="D9" s="559"/>
      <c r="E9" s="559"/>
      <c r="F9" s="559"/>
      <c r="G9" s="559"/>
      <c r="H9" s="563"/>
      <c r="I9" s="563"/>
      <c r="J9" s="563"/>
      <c r="O9" s="409"/>
      <c r="P9" s="410"/>
    </row>
    <row r="10" spans="1:26">
      <c r="B10" s="559"/>
      <c r="C10" s="559"/>
      <c r="D10" s="559"/>
      <c r="E10" s="559"/>
      <c r="F10" s="559"/>
      <c r="G10" s="559"/>
      <c r="H10" s="563"/>
      <c r="I10" s="563"/>
      <c r="J10" s="563"/>
      <c r="O10" s="377"/>
      <c r="P10" s="377"/>
    </row>
    <row r="11" spans="1:26">
      <c r="B11" s="559"/>
      <c r="C11" s="559"/>
      <c r="D11" s="559"/>
      <c r="E11" s="559"/>
      <c r="F11" s="559"/>
      <c r="G11" s="559"/>
      <c r="H11" s="563"/>
      <c r="I11" s="563"/>
      <c r="J11" s="563"/>
      <c r="O11" s="377"/>
      <c r="P11" s="377"/>
    </row>
    <row r="12" spans="1:26">
      <c r="O12" s="377"/>
      <c r="P12" s="377"/>
    </row>
    <row r="13" spans="1:26">
      <c r="O13" s="377"/>
      <c r="P13" s="3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BA92"/>
  <sheetViews>
    <sheetView showGridLines="0" zoomScale="90" zoomScaleNormal="90" workbookViewId="0">
      <pane xSplit="1" ySplit="5" topLeftCell="B6" activePane="bottomRight" state="frozen"/>
      <selection activeCell="E2" sqref="E2"/>
      <selection pane="topRight" activeCell="E2" sqref="E2"/>
      <selection pane="bottomLeft" activeCell="E2" sqref="E2"/>
      <selection pane="bottomRight" activeCell="M10" sqref="M10"/>
    </sheetView>
  </sheetViews>
  <sheetFormatPr defaultColWidth="9.125" defaultRowHeight="10.9"/>
  <cols>
    <col min="1" max="1" width="28.125" style="58" bestFit="1" customWidth="1"/>
    <col min="2" max="2" width="11.375" style="58" bestFit="1" customWidth="1"/>
    <col min="3" max="3" width="12.625" style="58" bestFit="1" customWidth="1"/>
    <col min="4" max="4" width="11.375" style="58" bestFit="1" customWidth="1"/>
    <col min="5" max="5" width="14.25" style="58" customWidth="1"/>
    <col min="6" max="6" width="10.625" style="58" customWidth="1"/>
    <col min="7" max="8" width="10.25" style="58" bestFit="1" customWidth="1"/>
    <col min="9" max="12" width="9.125" style="58" customWidth="1"/>
    <col min="13" max="13" width="11.875" style="58" bestFit="1" customWidth="1"/>
    <col min="14" max="16271" width="9.125" style="58" customWidth="1"/>
    <col min="16272" max="16272" width="12.625" style="74" bestFit="1" customWidth="1"/>
    <col min="16273" max="16277" width="9.125" style="58" customWidth="1"/>
    <col min="16278" max="16384" width="9.125" style="58"/>
  </cols>
  <sheetData>
    <row r="1" spans="1:16277" s="45" customFormat="1" ht="12.75" customHeight="1">
      <c r="A1" s="41" t="s">
        <v>138</v>
      </c>
      <c r="B1" s="44"/>
      <c r="C1" s="44"/>
      <c r="D1" s="44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XAV1" s="394"/>
    </row>
    <row r="2" spans="1:16277" s="45" customFormat="1">
      <c r="A2" s="73"/>
      <c r="B2" s="387"/>
      <c r="C2" s="47"/>
      <c r="D2" s="4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XAV2" s="394"/>
    </row>
    <row r="3" spans="1:16277" s="45" customFormat="1">
      <c r="A3" s="46"/>
      <c r="B3" s="387"/>
      <c r="C3" s="47"/>
      <c r="D3" s="47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XAV3" s="394"/>
    </row>
    <row r="4" spans="1:16277" s="50" customFormat="1">
      <c r="A4" s="198"/>
      <c r="B4" s="387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XAV4" s="395"/>
    </row>
    <row r="5" spans="1:16277" s="54" customFormat="1">
      <c r="A5" s="51"/>
      <c r="B5" s="53">
        <v>41852</v>
      </c>
      <c r="C5" s="53">
        <v>41883</v>
      </c>
      <c r="D5" s="53">
        <v>41913</v>
      </c>
      <c r="E5" s="53">
        <v>41944</v>
      </c>
      <c r="F5" s="53">
        <v>41974</v>
      </c>
      <c r="G5" s="53">
        <v>42005</v>
      </c>
      <c r="H5" s="53">
        <v>42036</v>
      </c>
      <c r="I5" s="53">
        <v>42064</v>
      </c>
      <c r="J5" s="53">
        <v>42095</v>
      </c>
      <c r="K5" s="53">
        <v>42125</v>
      </c>
      <c r="L5" s="53">
        <v>42156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  <c r="MX5" s="53"/>
      <c r="MY5" s="53"/>
      <c r="MZ5" s="53"/>
      <c r="NA5" s="53"/>
      <c r="NB5" s="53"/>
      <c r="NC5" s="53"/>
      <c r="ND5" s="53"/>
      <c r="NE5" s="53"/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3"/>
      <c r="OJ5" s="53"/>
      <c r="OK5" s="53"/>
      <c r="OL5" s="53"/>
      <c r="OM5" s="53"/>
      <c r="ON5" s="53"/>
      <c r="OO5" s="53"/>
      <c r="OP5" s="53"/>
      <c r="OQ5" s="53"/>
      <c r="OR5" s="53"/>
      <c r="OS5" s="53"/>
      <c r="OT5" s="53"/>
      <c r="OU5" s="53"/>
      <c r="OV5" s="53"/>
      <c r="OW5" s="53"/>
      <c r="OX5" s="53"/>
      <c r="OY5" s="53"/>
      <c r="OZ5" s="53"/>
      <c r="PA5" s="53"/>
      <c r="PB5" s="53"/>
      <c r="PC5" s="53"/>
      <c r="PD5" s="53"/>
      <c r="PE5" s="53"/>
      <c r="PF5" s="53"/>
      <c r="PG5" s="53"/>
      <c r="PH5" s="53"/>
      <c r="PI5" s="53"/>
      <c r="PJ5" s="53"/>
      <c r="PK5" s="53"/>
      <c r="PL5" s="53"/>
      <c r="PM5" s="53"/>
      <c r="PN5" s="53"/>
      <c r="PO5" s="53"/>
      <c r="PP5" s="53"/>
      <c r="PQ5" s="53"/>
      <c r="PR5" s="53"/>
      <c r="PS5" s="53"/>
      <c r="PT5" s="53"/>
      <c r="PU5" s="53"/>
      <c r="PV5" s="53"/>
      <c r="PW5" s="53"/>
      <c r="PX5" s="53"/>
      <c r="PY5" s="53"/>
      <c r="PZ5" s="53"/>
      <c r="QA5" s="53"/>
      <c r="QB5" s="53"/>
      <c r="QC5" s="53"/>
      <c r="QD5" s="53"/>
      <c r="QE5" s="53"/>
      <c r="QF5" s="53"/>
      <c r="QG5" s="53"/>
      <c r="QH5" s="53"/>
      <c r="QI5" s="53"/>
      <c r="QJ5" s="53"/>
      <c r="QK5" s="53"/>
      <c r="QL5" s="53"/>
      <c r="QM5" s="53"/>
      <c r="QN5" s="53"/>
      <c r="QO5" s="53"/>
      <c r="QP5" s="53"/>
      <c r="QQ5" s="53"/>
      <c r="QR5" s="53"/>
      <c r="QS5" s="53"/>
      <c r="QT5" s="53"/>
      <c r="QU5" s="53"/>
      <c r="QV5" s="53"/>
      <c r="QW5" s="53"/>
      <c r="QX5" s="53"/>
      <c r="QY5" s="53"/>
      <c r="QZ5" s="53"/>
      <c r="RA5" s="53"/>
      <c r="RB5" s="53"/>
      <c r="RC5" s="53"/>
      <c r="RD5" s="53"/>
      <c r="RE5" s="53"/>
      <c r="RF5" s="53"/>
      <c r="RG5" s="53"/>
      <c r="RH5" s="53"/>
      <c r="RI5" s="53"/>
      <c r="RJ5" s="53"/>
      <c r="RK5" s="53"/>
      <c r="RL5" s="53"/>
      <c r="RM5" s="53"/>
      <c r="RN5" s="53"/>
      <c r="RO5" s="53"/>
      <c r="RP5" s="53"/>
      <c r="RQ5" s="53"/>
      <c r="RR5" s="53"/>
      <c r="RS5" s="53"/>
      <c r="RT5" s="53"/>
      <c r="RU5" s="53"/>
      <c r="RV5" s="53"/>
      <c r="RW5" s="53"/>
      <c r="RX5" s="53"/>
      <c r="RY5" s="53"/>
      <c r="RZ5" s="53"/>
      <c r="SA5" s="53"/>
      <c r="SB5" s="53"/>
      <c r="SC5" s="53"/>
      <c r="SD5" s="53"/>
      <c r="SE5" s="53"/>
      <c r="SF5" s="53"/>
      <c r="SG5" s="53"/>
      <c r="SH5" s="53"/>
      <c r="SI5" s="53"/>
      <c r="SJ5" s="53"/>
      <c r="SK5" s="53"/>
      <c r="SL5" s="53"/>
      <c r="SM5" s="53"/>
      <c r="SN5" s="53"/>
      <c r="SO5" s="53"/>
      <c r="SP5" s="53"/>
      <c r="SQ5" s="53"/>
      <c r="SR5" s="53"/>
      <c r="SS5" s="53"/>
      <c r="ST5" s="53"/>
      <c r="SU5" s="53"/>
      <c r="SV5" s="53"/>
      <c r="SW5" s="53"/>
      <c r="SX5" s="53"/>
      <c r="SY5" s="53"/>
      <c r="SZ5" s="53"/>
      <c r="TA5" s="53"/>
      <c r="TB5" s="53"/>
      <c r="TC5" s="53"/>
      <c r="TD5" s="53"/>
      <c r="TE5" s="53"/>
      <c r="TF5" s="53"/>
      <c r="TG5" s="53"/>
      <c r="TH5" s="53"/>
      <c r="TI5" s="53"/>
      <c r="TJ5" s="53"/>
      <c r="TK5" s="53"/>
      <c r="TL5" s="53"/>
      <c r="TM5" s="53"/>
      <c r="TN5" s="53"/>
      <c r="TO5" s="53"/>
      <c r="TP5" s="53"/>
      <c r="TQ5" s="53"/>
      <c r="TR5" s="53"/>
      <c r="TS5" s="53"/>
      <c r="TT5" s="53"/>
      <c r="TU5" s="53"/>
      <c r="TV5" s="53"/>
      <c r="TW5" s="53"/>
      <c r="TX5" s="53"/>
      <c r="TY5" s="53"/>
      <c r="TZ5" s="53"/>
      <c r="UA5" s="53"/>
      <c r="UB5" s="53"/>
      <c r="UC5" s="53"/>
      <c r="UD5" s="53"/>
      <c r="UE5" s="53"/>
      <c r="UF5" s="53"/>
      <c r="UG5" s="53"/>
      <c r="UH5" s="53"/>
      <c r="UI5" s="53"/>
      <c r="UJ5" s="53"/>
      <c r="UK5" s="53"/>
      <c r="UL5" s="53"/>
      <c r="UM5" s="53"/>
      <c r="UN5" s="53"/>
      <c r="UO5" s="53"/>
      <c r="UP5" s="53"/>
      <c r="UQ5" s="53"/>
      <c r="UR5" s="53"/>
      <c r="US5" s="53"/>
      <c r="UT5" s="53"/>
      <c r="UU5" s="53"/>
      <c r="UV5" s="53"/>
      <c r="UW5" s="53"/>
      <c r="UX5" s="53"/>
      <c r="UY5" s="53"/>
      <c r="UZ5" s="53"/>
      <c r="VA5" s="53"/>
      <c r="VB5" s="53"/>
      <c r="VC5" s="53"/>
      <c r="VD5" s="53"/>
      <c r="VE5" s="53"/>
      <c r="VF5" s="53"/>
      <c r="VG5" s="53"/>
      <c r="VH5" s="53"/>
      <c r="VI5" s="53"/>
      <c r="VJ5" s="53"/>
      <c r="VK5" s="53"/>
      <c r="VL5" s="53"/>
      <c r="VM5" s="53"/>
      <c r="VN5" s="53"/>
      <c r="VO5" s="53"/>
      <c r="VP5" s="53"/>
      <c r="VQ5" s="53"/>
      <c r="VR5" s="53"/>
      <c r="VS5" s="53"/>
      <c r="VT5" s="53"/>
      <c r="VU5" s="53"/>
      <c r="VV5" s="53"/>
      <c r="VW5" s="53"/>
      <c r="VX5" s="53"/>
      <c r="VY5" s="53"/>
      <c r="VZ5" s="53"/>
      <c r="WA5" s="53"/>
      <c r="WB5" s="53"/>
      <c r="WC5" s="53"/>
      <c r="WD5" s="53"/>
      <c r="WE5" s="53"/>
      <c r="WF5" s="53"/>
      <c r="WG5" s="53"/>
      <c r="WH5" s="53"/>
      <c r="WI5" s="53"/>
      <c r="WJ5" s="53"/>
      <c r="WK5" s="53"/>
      <c r="WL5" s="53"/>
      <c r="WM5" s="53"/>
      <c r="WN5" s="53"/>
      <c r="WO5" s="53"/>
      <c r="WP5" s="53"/>
      <c r="WQ5" s="53"/>
      <c r="WR5" s="53"/>
      <c r="WS5" s="53"/>
      <c r="WT5" s="53"/>
      <c r="WU5" s="53"/>
      <c r="WV5" s="53"/>
      <c r="WW5" s="53"/>
      <c r="WX5" s="53"/>
      <c r="WY5" s="53"/>
      <c r="WZ5" s="53"/>
      <c r="XA5" s="53"/>
      <c r="XB5" s="53"/>
      <c r="XC5" s="53"/>
      <c r="XD5" s="53"/>
      <c r="XE5" s="53"/>
      <c r="XF5" s="53"/>
      <c r="XG5" s="53"/>
      <c r="XH5" s="53"/>
      <c r="XI5" s="53"/>
      <c r="XJ5" s="53"/>
      <c r="XK5" s="53"/>
      <c r="XL5" s="53"/>
      <c r="XM5" s="53"/>
      <c r="XN5" s="53"/>
      <c r="XO5" s="53"/>
      <c r="XP5" s="53"/>
      <c r="XQ5" s="53"/>
      <c r="XR5" s="53"/>
      <c r="XS5" s="53"/>
      <c r="XT5" s="53"/>
      <c r="XU5" s="53"/>
      <c r="XV5" s="53"/>
      <c r="XW5" s="53"/>
      <c r="XX5" s="53"/>
      <c r="XY5" s="53"/>
      <c r="XZ5" s="53"/>
      <c r="YA5" s="53"/>
      <c r="YB5" s="53"/>
      <c r="YC5" s="53"/>
      <c r="YD5" s="53"/>
      <c r="YE5" s="53"/>
      <c r="YF5" s="53"/>
      <c r="YG5" s="53"/>
      <c r="YH5" s="53"/>
      <c r="YI5" s="53"/>
      <c r="YJ5" s="53"/>
      <c r="YK5" s="53"/>
      <c r="YL5" s="53"/>
      <c r="YM5" s="53"/>
      <c r="YN5" s="53"/>
      <c r="YO5" s="53"/>
      <c r="YP5" s="53"/>
      <c r="YQ5" s="53"/>
      <c r="YR5" s="53"/>
      <c r="YS5" s="53"/>
      <c r="YT5" s="53"/>
      <c r="YU5" s="53"/>
      <c r="YV5" s="53"/>
      <c r="YW5" s="53"/>
      <c r="YX5" s="53"/>
      <c r="YY5" s="53"/>
      <c r="YZ5" s="53"/>
      <c r="ZA5" s="53"/>
      <c r="ZB5" s="53"/>
      <c r="ZC5" s="53"/>
      <c r="ZD5" s="53"/>
      <c r="ZE5" s="53"/>
      <c r="ZF5" s="53"/>
      <c r="ZG5" s="53"/>
      <c r="ZH5" s="53"/>
      <c r="ZI5" s="53"/>
      <c r="ZJ5" s="53"/>
      <c r="ZK5" s="53"/>
      <c r="ZL5" s="53"/>
      <c r="ZM5" s="53"/>
      <c r="ZN5" s="53"/>
      <c r="ZO5" s="53"/>
      <c r="ZP5" s="53"/>
      <c r="ZQ5" s="53"/>
      <c r="ZR5" s="53"/>
      <c r="ZS5" s="53"/>
      <c r="ZT5" s="53"/>
      <c r="ZU5" s="53"/>
      <c r="ZV5" s="53"/>
      <c r="ZW5" s="53"/>
      <c r="ZX5" s="53"/>
      <c r="ZY5" s="53"/>
      <c r="ZZ5" s="53"/>
      <c r="AAA5" s="53"/>
      <c r="AAB5" s="53"/>
      <c r="AAC5" s="53"/>
      <c r="AAD5" s="53"/>
      <c r="AAE5" s="53"/>
      <c r="AAF5" s="53"/>
      <c r="AAG5" s="53"/>
      <c r="AAH5" s="53"/>
      <c r="AAI5" s="53"/>
      <c r="AAJ5" s="53"/>
      <c r="AAK5" s="53"/>
      <c r="AAL5" s="53"/>
      <c r="AAM5" s="53"/>
      <c r="AAN5" s="53"/>
      <c r="AAO5" s="53"/>
      <c r="AAP5" s="53"/>
      <c r="AAQ5" s="53"/>
      <c r="AAR5" s="53"/>
      <c r="AAS5" s="53"/>
      <c r="AAT5" s="53"/>
      <c r="AAU5" s="53"/>
      <c r="AAV5" s="53"/>
      <c r="AAW5" s="53"/>
      <c r="AAX5" s="53"/>
      <c r="AAY5" s="53"/>
      <c r="AAZ5" s="53"/>
      <c r="ABA5" s="53"/>
      <c r="ABB5" s="53"/>
      <c r="ABC5" s="53"/>
      <c r="ABD5" s="53"/>
      <c r="ABE5" s="53"/>
      <c r="ABF5" s="53"/>
      <c r="ABG5" s="53"/>
      <c r="ABH5" s="53"/>
      <c r="ABI5" s="53"/>
      <c r="ABJ5" s="53"/>
      <c r="ABK5" s="53"/>
      <c r="ABL5" s="53"/>
      <c r="ABM5" s="53"/>
      <c r="ABN5" s="53"/>
      <c r="ABO5" s="53"/>
      <c r="ABP5" s="53"/>
      <c r="ABQ5" s="53"/>
      <c r="ABR5" s="53"/>
      <c r="ABS5" s="53"/>
      <c r="ABT5" s="53"/>
      <c r="ABU5" s="53"/>
      <c r="ABV5" s="53"/>
      <c r="ABW5" s="53"/>
      <c r="ABX5" s="53"/>
      <c r="ABY5" s="53"/>
      <c r="ABZ5" s="53"/>
      <c r="ACA5" s="53"/>
      <c r="ACB5" s="53"/>
      <c r="ACC5" s="53"/>
      <c r="ACD5" s="53"/>
      <c r="ACE5" s="53"/>
      <c r="ACF5" s="53"/>
      <c r="ACG5" s="53"/>
      <c r="ACH5" s="53"/>
      <c r="ACI5" s="53"/>
      <c r="ACJ5" s="53"/>
      <c r="ACK5" s="53"/>
      <c r="ACL5" s="53"/>
      <c r="ACM5" s="53"/>
      <c r="ACN5" s="53"/>
      <c r="ACO5" s="53"/>
      <c r="ACP5" s="53"/>
      <c r="ACQ5" s="53"/>
      <c r="ACR5" s="53"/>
      <c r="ACS5" s="53"/>
      <c r="ACT5" s="53"/>
      <c r="ACU5" s="53"/>
      <c r="ACV5" s="53"/>
      <c r="ACW5" s="53"/>
      <c r="ACX5" s="53"/>
      <c r="ACY5" s="53"/>
      <c r="ACZ5" s="53"/>
      <c r="ADA5" s="53"/>
      <c r="ADB5" s="53"/>
      <c r="ADC5" s="53"/>
      <c r="ADD5" s="53"/>
      <c r="ADE5" s="53"/>
      <c r="ADF5" s="53"/>
      <c r="ADG5" s="53"/>
      <c r="ADH5" s="53"/>
      <c r="ADI5" s="53"/>
      <c r="ADJ5" s="53"/>
      <c r="ADK5" s="53"/>
      <c r="ADL5" s="53"/>
      <c r="ADM5" s="53"/>
      <c r="ADN5" s="53"/>
      <c r="ADO5" s="53"/>
      <c r="ADP5" s="53"/>
      <c r="ADQ5" s="53"/>
      <c r="ADR5" s="53"/>
      <c r="ADS5" s="53"/>
      <c r="ADT5" s="53"/>
      <c r="ADU5" s="53"/>
      <c r="ADV5" s="53"/>
      <c r="ADW5" s="53"/>
      <c r="ADX5" s="53"/>
      <c r="ADY5" s="53"/>
      <c r="ADZ5" s="53"/>
      <c r="AEA5" s="53"/>
      <c r="AEB5" s="53"/>
      <c r="AEC5" s="53"/>
      <c r="AED5" s="53"/>
      <c r="AEE5" s="53"/>
      <c r="AEF5" s="53"/>
      <c r="AEG5" s="53"/>
      <c r="AEH5" s="53"/>
      <c r="AEI5" s="53"/>
      <c r="AEJ5" s="53"/>
      <c r="AEK5" s="53"/>
      <c r="AEL5" s="53"/>
      <c r="AEM5" s="53"/>
      <c r="AEN5" s="53"/>
      <c r="AEO5" s="53"/>
      <c r="AEP5" s="53"/>
      <c r="AEQ5" s="53"/>
      <c r="AER5" s="53"/>
      <c r="AES5" s="53"/>
      <c r="AET5" s="53"/>
      <c r="AEU5" s="53"/>
      <c r="AEV5" s="53"/>
      <c r="AEW5" s="53"/>
      <c r="AEX5" s="53"/>
      <c r="AEY5" s="53"/>
      <c r="AEZ5" s="53"/>
      <c r="AFA5" s="53"/>
      <c r="AFB5" s="53"/>
      <c r="AFC5" s="53"/>
      <c r="AFD5" s="53"/>
      <c r="AFE5" s="53"/>
      <c r="AFF5" s="53"/>
      <c r="AFG5" s="53"/>
      <c r="AFH5" s="53"/>
      <c r="AFI5" s="53"/>
      <c r="AFJ5" s="53"/>
      <c r="AFK5" s="53"/>
      <c r="AFL5" s="53"/>
      <c r="AFM5" s="53"/>
      <c r="AFN5" s="53"/>
      <c r="AFO5" s="53"/>
      <c r="AFP5" s="53"/>
      <c r="AFQ5" s="53"/>
      <c r="AFR5" s="53"/>
      <c r="AFS5" s="53"/>
      <c r="AFT5" s="53"/>
      <c r="AFU5" s="53"/>
      <c r="AFV5" s="53"/>
      <c r="AFW5" s="53"/>
      <c r="AFX5" s="53"/>
      <c r="AFY5" s="53"/>
      <c r="AFZ5" s="53"/>
      <c r="AGA5" s="53"/>
      <c r="AGB5" s="53"/>
      <c r="AGC5" s="53"/>
      <c r="AGD5" s="53"/>
      <c r="AGE5" s="53"/>
      <c r="AGF5" s="53"/>
      <c r="AGG5" s="53"/>
      <c r="AGH5" s="53"/>
      <c r="AGI5" s="53"/>
      <c r="AGJ5" s="53"/>
      <c r="AGK5" s="53"/>
      <c r="AGL5" s="53"/>
      <c r="AGM5" s="53"/>
      <c r="AGN5" s="53"/>
      <c r="AGO5" s="53"/>
      <c r="AGP5" s="53"/>
      <c r="AGQ5" s="53"/>
      <c r="AGR5" s="53"/>
      <c r="AGS5" s="53"/>
      <c r="AGT5" s="53"/>
      <c r="AGU5" s="53"/>
      <c r="AGV5" s="53"/>
      <c r="AGW5" s="53"/>
      <c r="AGX5" s="53"/>
      <c r="AGY5" s="53"/>
      <c r="AGZ5" s="53"/>
      <c r="AHA5" s="53"/>
      <c r="AHB5" s="53"/>
      <c r="AHC5" s="53"/>
      <c r="AHD5" s="53"/>
      <c r="AHE5" s="53"/>
      <c r="AHF5" s="53"/>
      <c r="AHG5" s="53"/>
      <c r="AHH5" s="53"/>
      <c r="AHI5" s="53"/>
      <c r="AHJ5" s="53"/>
      <c r="AHK5" s="53"/>
      <c r="AHL5" s="53"/>
      <c r="AHM5" s="53"/>
      <c r="AHN5" s="53"/>
      <c r="AHO5" s="53"/>
      <c r="AHP5" s="53"/>
      <c r="AHQ5" s="53"/>
      <c r="AHR5" s="53"/>
      <c r="AHS5" s="53"/>
      <c r="AHT5" s="53"/>
      <c r="AHU5" s="53"/>
      <c r="AHV5" s="53"/>
      <c r="AHW5" s="53"/>
      <c r="AHX5" s="53"/>
      <c r="AHY5" s="53"/>
      <c r="AHZ5" s="53"/>
      <c r="AIA5" s="53"/>
      <c r="AIB5" s="53"/>
      <c r="AIC5" s="53"/>
      <c r="AID5" s="53"/>
      <c r="AIE5" s="53"/>
      <c r="AIF5" s="53"/>
      <c r="AIG5" s="53"/>
      <c r="AIH5" s="53"/>
      <c r="AII5" s="53"/>
      <c r="AIJ5" s="53"/>
      <c r="AIK5" s="53"/>
      <c r="AIL5" s="53"/>
      <c r="AIM5" s="53"/>
      <c r="AIN5" s="53"/>
      <c r="AIO5" s="53"/>
      <c r="AIP5" s="53"/>
      <c r="AIQ5" s="53"/>
      <c r="AIR5" s="53"/>
      <c r="AIS5" s="53"/>
      <c r="AIT5" s="53"/>
      <c r="AIU5" s="53"/>
      <c r="AIV5" s="53"/>
      <c r="AIW5" s="53"/>
      <c r="AIX5" s="53"/>
      <c r="AIY5" s="53"/>
      <c r="AIZ5" s="53"/>
      <c r="AJA5" s="53"/>
      <c r="AJB5" s="53"/>
      <c r="AJC5" s="53"/>
      <c r="AJD5" s="53"/>
      <c r="AJE5" s="53"/>
      <c r="AJF5" s="53"/>
      <c r="AJG5" s="53"/>
      <c r="AJH5" s="53"/>
      <c r="AJI5" s="53"/>
      <c r="AJJ5" s="53"/>
      <c r="AJK5" s="53"/>
      <c r="AJL5" s="53"/>
      <c r="AJM5" s="53"/>
      <c r="AJN5" s="53"/>
      <c r="AJO5" s="53"/>
      <c r="AJP5" s="53"/>
      <c r="AJQ5" s="53"/>
      <c r="AJR5" s="53"/>
      <c r="AJS5" s="53"/>
      <c r="AJT5" s="53"/>
      <c r="AJU5" s="53"/>
      <c r="AJV5" s="53"/>
      <c r="AJW5" s="53"/>
      <c r="AJX5" s="53"/>
      <c r="AJY5" s="53"/>
      <c r="AJZ5" s="53"/>
      <c r="AKA5" s="53"/>
      <c r="AKB5" s="53"/>
      <c r="AKC5" s="53"/>
      <c r="AKD5" s="53"/>
      <c r="AKE5" s="53"/>
      <c r="AKF5" s="53"/>
      <c r="AKG5" s="53"/>
      <c r="AKH5" s="53"/>
      <c r="AKI5" s="53"/>
      <c r="AKJ5" s="53"/>
      <c r="AKK5" s="53"/>
      <c r="AKL5" s="53"/>
      <c r="AKM5" s="53"/>
      <c r="AKN5" s="53"/>
      <c r="AKO5" s="53"/>
      <c r="AKP5" s="53"/>
      <c r="AKQ5" s="53"/>
      <c r="AKR5" s="53"/>
      <c r="AKS5" s="53"/>
      <c r="AKT5" s="53"/>
      <c r="AKU5" s="53"/>
      <c r="AKV5" s="53"/>
      <c r="AKW5" s="53"/>
      <c r="AKX5" s="53"/>
      <c r="AKY5" s="53"/>
      <c r="AKZ5" s="53"/>
      <c r="ALA5" s="53"/>
      <c r="ALB5" s="53"/>
      <c r="ALC5" s="53"/>
      <c r="ALD5" s="53"/>
      <c r="ALE5" s="53"/>
      <c r="ALF5" s="53"/>
      <c r="ALG5" s="53"/>
      <c r="ALH5" s="53"/>
      <c r="ALI5" s="53"/>
      <c r="ALJ5" s="53"/>
      <c r="ALK5" s="53"/>
      <c r="ALL5" s="53"/>
      <c r="ALM5" s="53"/>
      <c r="ALN5" s="53"/>
      <c r="ALO5" s="53"/>
      <c r="ALP5" s="53"/>
      <c r="ALQ5" s="53"/>
      <c r="ALR5" s="53"/>
      <c r="ALS5" s="53"/>
      <c r="ALT5" s="53"/>
      <c r="ALU5" s="53"/>
      <c r="ALV5" s="53"/>
      <c r="ALW5" s="53"/>
      <c r="ALX5" s="53"/>
      <c r="ALY5" s="53"/>
      <c r="ALZ5" s="53"/>
      <c r="AMA5" s="53"/>
      <c r="AMB5" s="53"/>
      <c r="AMC5" s="53"/>
      <c r="AMD5" s="53"/>
      <c r="AME5" s="53"/>
      <c r="AMF5" s="53"/>
      <c r="AMG5" s="53"/>
      <c r="AMH5" s="53"/>
      <c r="AMI5" s="53"/>
      <c r="AMJ5" s="53"/>
      <c r="AMK5" s="53"/>
      <c r="AML5" s="53"/>
      <c r="AMM5" s="53"/>
      <c r="AMN5" s="53"/>
      <c r="AMO5" s="53"/>
      <c r="AMP5" s="53"/>
      <c r="AMQ5" s="53"/>
      <c r="AMR5" s="53"/>
      <c r="AMS5" s="53"/>
      <c r="AMT5" s="53"/>
      <c r="AMU5" s="53"/>
      <c r="AMV5" s="53"/>
      <c r="AMW5" s="53"/>
      <c r="AMX5" s="53"/>
      <c r="AMY5" s="53"/>
      <c r="AMZ5" s="53"/>
      <c r="ANA5" s="53"/>
      <c r="ANB5" s="53"/>
      <c r="ANC5" s="53"/>
      <c r="AND5" s="53"/>
      <c r="ANE5" s="53"/>
      <c r="ANF5" s="53"/>
      <c r="ANG5" s="53"/>
      <c r="ANH5" s="53"/>
      <c r="ANI5" s="53"/>
      <c r="ANJ5" s="53"/>
      <c r="ANK5" s="53"/>
      <c r="ANL5" s="53"/>
      <c r="ANM5" s="53"/>
      <c r="ANN5" s="53"/>
      <c r="ANO5" s="53"/>
      <c r="ANP5" s="53"/>
      <c r="ANQ5" s="53"/>
      <c r="ANR5" s="53"/>
      <c r="ANS5" s="53"/>
      <c r="ANT5" s="53"/>
      <c r="ANU5" s="53"/>
      <c r="ANV5" s="53"/>
      <c r="ANW5" s="53"/>
      <c r="ANX5" s="53"/>
      <c r="ANY5" s="53"/>
      <c r="ANZ5" s="53"/>
      <c r="AOA5" s="53"/>
      <c r="AOB5" s="53"/>
      <c r="AOC5" s="53"/>
      <c r="AOD5" s="53"/>
      <c r="AOE5" s="53"/>
      <c r="AOF5" s="53"/>
      <c r="AOG5" s="53"/>
      <c r="AOH5" s="53"/>
      <c r="AOI5" s="53"/>
      <c r="AOJ5" s="53"/>
      <c r="AOK5" s="53"/>
      <c r="AOL5" s="53"/>
      <c r="AOM5" s="53"/>
      <c r="AON5" s="53"/>
      <c r="AOO5" s="53"/>
      <c r="AOP5" s="53"/>
      <c r="AOQ5" s="53"/>
      <c r="AOR5" s="53"/>
      <c r="AOS5" s="53"/>
      <c r="AOT5" s="53"/>
      <c r="AOU5" s="53"/>
      <c r="AOV5" s="53"/>
      <c r="AOW5" s="53"/>
      <c r="AOX5" s="53"/>
      <c r="AOY5" s="53"/>
      <c r="AOZ5" s="53"/>
      <c r="APA5" s="53"/>
      <c r="APB5" s="53"/>
      <c r="APC5" s="53"/>
      <c r="APD5" s="53"/>
      <c r="APE5" s="53"/>
      <c r="APF5" s="53"/>
      <c r="APG5" s="53"/>
      <c r="APH5" s="53"/>
      <c r="API5" s="53"/>
      <c r="APJ5" s="53"/>
      <c r="APK5" s="53"/>
      <c r="APL5" s="53"/>
      <c r="APM5" s="53"/>
      <c r="APN5" s="53"/>
      <c r="APO5" s="53"/>
      <c r="APP5" s="53"/>
      <c r="APQ5" s="53"/>
      <c r="APR5" s="53"/>
      <c r="APS5" s="53"/>
      <c r="APT5" s="53"/>
      <c r="APU5" s="53"/>
      <c r="APV5" s="53"/>
      <c r="APW5" s="53"/>
      <c r="APX5" s="53"/>
      <c r="APY5" s="53"/>
      <c r="APZ5" s="53"/>
      <c r="AQA5" s="53"/>
      <c r="AQB5" s="53"/>
      <c r="AQC5" s="53"/>
      <c r="AQD5" s="53"/>
      <c r="AQE5" s="53"/>
      <c r="AQF5" s="53"/>
      <c r="AQG5" s="53"/>
      <c r="AQH5" s="53"/>
      <c r="AQI5" s="53"/>
      <c r="AQJ5" s="53"/>
      <c r="AQK5" s="53"/>
      <c r="AQL5" s="53"/>
      <c r="AQM5" s="53"/>
      <c r="AQN5" s="53"/>
      <c r="AQO5" s="53"/>
      <c r="AQP5" s="53"/>
      <c r="AQQ5" s="53"/>
      <c r="AQR5" s="53"/>
      <c r="AQS5" s="53"/>
      <c r="AQT5" s="53"/>
      <c r="AQU5" s="53"/>
      <c r="AQV5" s="53"/>
      <c r="AQW5" s="53"/>
      <c r="AQX5" s="53"/>
      <c r="AQY5" s="53"/>
      <c r="AQZ5" s="53"/>
      <c r="ARA5" s="53"/>
      <c r="ARB5" s="53"/>
      <c r="ARC5" s="53"/>
      <c r="ARD5" s="53"/>
      <c r="ARE5" s="53"/>
      <c r="ARF5" s="53"/>
      <c r="ARG5" s="53"/>
      <c r="ARH5" s="53"/>
      <c r="ARI5" s="53"/>
      <c r="ARJ5" s="53"/>
      <c r="ARK5" s="53"/>
      <c r="ARL5" s="53"/>
      <c r="ARM5" s="53"/>
      <c r="ARN5" s="53"/>
      <c r="ARO5" s="53"/>
      <c r="ARP5" s="53"/>
      <c r="ARQ5" s="53"/>
      <c r="ARR5" s="53"/>
      <c r="ARS5" s="53"/>
      <c r="ART5" s="53"/>
      <c r="ARU5" s="53"/>
      <c r="ARV5" s="53"/>
      <c r="ARW5" s="53"/>
      <c r="ARX5" s="53"/>
      <c r="ARY5" s="53"/>
      <c r="ARZ5" s="53"/>
      <c r="ASA5" s="53"/>
      <c r="ASB5" s="53"/>
      <c r="ASC5" s="53"/>
      <c r="ASD5" s="53"/>
      <c r="ASE5" s="53"/>
      <c r="ASF5" s="53"/>
      <c r="ASG5" s="53"/>
      <c r="ASH5" s="53"/>
      <c r="ASI5" s="53"/>
      <c r="ASJ5" s="53"/>
      <c r="ASK5" s="53"/>
      <c r="ASL5" s="53"/>
      <c r="ASM5" s="53"/>
      <c r="ASN5" s="53"/>
      <c r="ASO5" s="53"/>
      <c r="ASP5" s="53"/>
      <c r="ASQ5" s="53"/>
      <c r="ASR5" s="53"/>
      <c r="ASS5" s="53"/>
      <c r="AST5" s="53"/>
      <c r="ASU5" s="53"/>
      <c r="ASV5" s="53"/>
      <c r="ASW5" s="53"/>
      <c r="ASX5" s="53"/>
      <c r="ASY5" s="53"/>
      <c r="ASZ5" s="53"/>
      <c r="ATA5" s="53"/>
      <c r="ATB5" s="53"/>
      <c r="ATC5" s="53"/>
      <c r="ATD5" s="53"/>
      <c r="ATE5" s="53"/>
      <c r="ATF5" s="53"/>
      <c r="ATG5" s="53"/>
      <c r="ATH5" s="53"/>
      <c r="ATI5" s="53"/>
      <c r="ATJ5" s="53"/>
      <c r="ATK5" s="53"/>
      <c r="ATL5" s="53"/>
      <c r="ATM5" s="53"/>
      <c r="ATN5" s="53"/>
      <c r="ATO5" s="53"/>
      <c r="ATP5" s="53"/>
      <c r="ATQ5" s="53"/>
      <c r="ATR5" s="53"/>
      <c r="ATS5" s="53"/>
      <c r="ATT5" s="53"/>
      <c r="ATU5" s="53"/>
      <c r="ATV5" s="53"/>
      <c r="ATW5" s="53"/>
      <c r="ATX5" s="53"/>
      <c r="ATY5" s="53"/>
      <c r="ATZ5" s="53"/>
      <c r="AUA5" s="53"/>
      <c r="AUB5" s="53"/>
      <c r="AUC5" s="53"/>
      <c r="AUD5" s="53"/>
      <c r="AUE5" s="53"/>
      <c r="AUF5" s="53"/>
      <c r="AUG5" s="53"/>
      <c r="AUH5" s="53"/>
      <c r="AUI5" s="53"/>
      <c r="AUJ5" s="53"/>
      <c r="AUK5" s="53"/>
      <c r="AUL5" s="53"/>
      <c r="AUM5" s="53"/>
      <c r="AUN5" s="53"/>
      <c r="AUO5" s="53"/>
      <c r="AUP5" s="53"/>
      <c r="AUQ5" s="53"/>
      <c r="AUR5" s="53"/>
      <c r="AUS5" s="53"/>
      <c r="AUT5" s="53"/>
      <c r="AUU5" s="53"/>
      <c r="AUV5" s="53"/>
      <c r="AUW5" s="53"/>
      <c r="AUX5" s="53"/>
      <c r="AUY5" s="53"/>
      <c r="AUZ5" s="53"/>
      <c r="AVA5" s="53"/>
      <c r="AVB5" s="53"/>
      <c r="AVC5" s="53"/>
      <c r="AVD5" s="53"/>
      <c r="AVE5" s="53"/>
      <c r="AVF5" s="53"/>
      <c r="AVG5" s="53"/>
      <c r="AVH5" s="53"/>
      <c r="AVI5" s="53"/>
      <c r="AVJ5" s="53"/>
      <c r="AVK5" s="53"/>
      <c r="AVL5" s="53"/>
      <c r="AVM5" s="53"/>
      <c r="AVN5" s="53"/>
      <c r="AVO5" s="53"/>
      <c r="AVP5" s="53"/>
      <c r="AVQ5" s="53"/>
      <c r="AVR5" s="53"/>
      <c r="AVS5" s="53"/>
      <c r="AVT5" s="53"/>
      <c r="AVU5" s="53"/>
      <c r="AVV5" s="53"/>
      <c r="AVW5" s="53"/>
      <c r="AVX5" s="53"/>
      <c r="AVY5" s="53"/>
      <c r="AVZ5" s="53"/>
      <c r="AWA5" s="53"/>
      <c r="AWB5" s="53"/>
      <c r="AWC5" s="53"/>
      <c r="AWD5" s="53"/>
      <c r="AWE5" s="53"/>
      <c r="AWF5" s="53"/>
      <c r="AWG5" s="53"/>
      <c r="AWH5" s="53"/>
      <c r="AWI5" s="53"/>
      <c r="AWJ5" s="53"/>
      <c r="AWK5" s="53"/>
      <c r="AWL5" s="53"/>
      <c r="AWM5" s="53"/>
      <c r="AWN5" s="53"/>
      <c r="AWO5" s="53"/>
      <c r="AWP5" s="53"/>
      <c r="AWQ5" s="53"/>
      <c r="AWR5" s="53"/>
      <c r="AWS5" s="53"/>
      <c r="AWT5" s="53"/>
      <c r="AWU5" s="53"/>
      <c r="AWV5" s="53"/>
      <c r="AWW5" s="53"/>
      <c r="AWX5" s="53"/>
      <c r="AWY5" s="53"/>
      <c r="AWZ5" s="53"/>
      <c r="AXA5" s="53"/>
      <c r="AXB5" s="53"/>
      <c r="AXC5" s="53"/>
      <c r="AXD5" s="53"/>
      <c r="AXE5" s="53"/>
      <c r="AXF5" s="53"/>
      <c r="AXG5" s="53"/>
      <c r="AXH5" s="53"/>
      <c r="AXI5" s="53"/>
      <c r="AXJ5" s="53"/>
      <c r="AXK5" s="53"/>
      <c r="AXL5" s="53"/>
      <c r="AXM5" s="53"/>
      <c r="AXN5" s="53"/>
      <c r="AXO5" s="53"/>
      <c r="AXP5" s="53"/>
      <c r="AXQ5" s="53"/>
      <c r="AXR5" s="53"/>
      <c r="AXS5" s="53"/>
      <c r="AXT5" s="53"/>
      <c r="AXU5" s="53"/>
      <c r="AXV5" s="53"/>
      <c r="AXW5" s="53"/>
      <c r="AXX5" s="53"/>
      <c r="AXY5" s="53"/>
      <c r="AXZ5" s="53"/>
      <c r="AYA5" s="53"/>
      <c r="AYB5" s="53"/>
      <c r="AYC5" s="53"/>
      <c r="AYD5" s="53"/>
      <c r="AYE5" s="53"/>
      <c r="AYF5" s="53"/>
      <c r="AYG5" s="53"/>
      <c r="AYH5" s="53"/>
      <c r="AYI5" s="53"/>
      <c r="AYJ5" s="53"/>
      <c r="AYK5" s="53"/>
      <c r="AYL5" s="53"/>
      <c r="AYM5" s="53"/>
      <c r="AYN5" s="53"/>
      <c r="AYO5" s="53"/>
      <c r="AYP5" s="53"/>
      <c r="AYQ5" s="53"/>
      <c r="AYR5" s="53"/>
      <c r="AYS5" s="53"/>
      <c r="AYT5" s="53"/>
      <c r="AYU5" s="53"/>
      <c r="AYV5" s="53"/>
      <c r="AYW5" s="53"/>
      <c r="AYX5" s="53"/>
      <c r="AYY5" s="53"/>
      <c r="AYZ5" s="53"/>
      <c r="AZA5" s="53"/>
      <c r="AZB5" s="53"/>
      <c r="AZC5" s="53"/>
      <c r="AZD5" s="53"/>
      <c r="AZE5" s="53"/>
      <c r="AZF5" s="53"/>
      <c r="AZG5" s="53"/>
      <c r="AZH5" s="53"/>
      <c r="AZI5" s="53"/>
      <c r="AZJ5" s="53"/>
      <c r="AZK5" s="53"/>
      <c r="AZL5" s="53"/>
      <c r="AZM5" s="53"/>
      <c r="AZN5" s="53"/>
      <c r="AZO5" s="53"/>
      <c r="AZP5" s="53"/>
      <c r="AZQ5" s="53"/>
      <c r="AZR5" s="53"/>
      <c r="AZS5" s="53"/>
      <c r="AZT5" s="53"/>
      <c r="AZU5" s="53"/>
      <c r="AZV5" s="53"/>
      <c r="AZW5" s="53"/>
      <c r="AZX5" s="53"/>
      <c r="AZY5" s="53"/>
      <c r="AZZ5" s="53"/>
      <c r="BAA5" s="53"/>
      <c r="BAB5" s="53"/>
      <c r="BAC5" s="53"/>
      <c r="BAD5" s="53"/>
      <c r="BAE5" s="53"/>
      <c r="BAF5" s="53"/>
      <c r="BAG5" s="53"/>
      <c r="BAH5" s="53"/>
      <c r="BAI5" s="53"/>
      <c r="BAJ5" s="53"/>
      <c r="BAK5" s="53"/>
      <c r="BAL5" s="53"/>
      <c r="BAM5" s="53"/>
      <c r="BAN5" s="53"/>
      <c r="BAO5" s="53"/>
      <c r="BAP5" s="53"/>
      <c r="BAQ5" s="53"/>
      <c r="BAR5" s="53"/>
      <c r="BAS5" s="53"/>
      <c r="BAT5" s="53"/>
      <c r="BAU5" s="53"/>
      <c r="BAV5" s="53"/>
      <c r="BAW5" s="53"/>
      <c r="BAX5" s="53"/>
      <c r="BAY5" s="53"/>
      <c r="BAZ5" s="53"/>
      <c r="BBA5" s="53"/>
      <c r="BBB5" s="53"/>
      <c r="BBC5" s="53"/>
      <c r="BBD5" s="53"/>
      <c r="BBE5" s="53"/>
      <c r="BBF5" s="53"/>
      <c r="BBG5" s="53"/>
      <c r="BBH5" s="53"/>
      <c r="BBI5" s="53"/>
      <c r="BBJ5" s="53"/>
      <c r="BBK5" s="53"/>
      <c r="BBL5" s="53"/>
      <c r="BBM5" s="53"/>
      <c r="BBN5" s="53"/>
      <c r="BBO5" s="53"/>
      <c r="BBP5" s="53"/>
      <c r="BBQ5" s="53"/>
      <c r="BBR5" s="53"/>
      <c r="BBS5" s="53"/>
      <c r="BBT5" s="53"/>
      <c r="BBU5" s="53"/>
      <c r="BBV5" s="53"/>
      <c r="BBW5" s="53"/>
      <c r="BBX5" s="53"/>
      <c r="BBY5" s="53"/>
      <c r="BBZ5" s="53"/>
      <c r="BCA5" s="53"/>
      <c r="BCB5" s="53"/>
      <c r="BCC5" s="53"/>
      <c r="BCD5" s="53"/>
      <c r="BCE5" s="53"/>
      <c r="BCF5" s="53"/>
      <c r="BCG5" s="53"/>
      <c r="BCH5" s="53"/>
      <c r="BCI5" s="53"/>
      <c r="BCJ5" s="53"/>
      <c r="BCK5" s="53"/>
      <c r="BCL5" s="53"/>
      <c r="BCM5" s="53"/>
      <c r="BCN5" s="53"/>
      <c r="BCO5" s="53"/>
      <c r="BCP5" s="53"/>
      <c r="BCQ5" s="53"/>
      <c r="BCR5" s="53"/>
      <c r="BCS5" s="53"/>
      <c r="BCT5" s="53"/>
      <c r="BCU5" s="53"/>
      <c r="BCV5" s="53"/>
      <c r="BCW5" s="53"/>
      <c r="BCX5" s="53"/>
      <c r="BCY5" s="53"/>
      <c r="BCZ5" s="53"/>
      <c r="BDA5" s="53"/>
      <c r="BDB5" s="53"/>
      <c r="BDC5" s="53"/>
      <c r="BDD5" s="53"/>
      <c r="BDE5" s="53"/>
      <c r="BDF5" s="53"/>
      <c r="BDG5" s="53"/>
      <c r="BDH5" s="53"/>
      <c r="BDI5" s="53"/>
      <c r="BDJ5" s="53"/>
      <c r="BDK5" s="53"/>
      <c r="BDL5" s="53"/>
      <c r="BDM5" s="53"/>
      <c r="BDN5" s="53"/>
      <c r="BDO5" s="53"/>
      <c r="BDP5" s="53"/>
      <c r="BDQ5" s="53"/>
      <c r="BDR5" s="53"/>
      <c r="BDS5" s="53"/>
      <c r="BDT5" s="53"/>
      <c r="BDU5" s="53"/>
      <c r="BDV5" s="53"/>
      <c r="BDW5" s="53"/>
      <c r="BDX5" s="53"/>
      <c r="BDY5" s="53"/>
      <c r="BDZ5" s="53"/>
      <c r="BEA5" s="53"/>
      <c r="BEB5" s="53"/>
      <c r="BEC5" s="53"/>
      <c r="BED5" s="53"/>
      <c r="BEE5" s="53"/>
      <c r="BEF5" s="53"/>
      <c r="BEG5" s="53"/>
      <c r="BEH5" s="53"/>
      <c r="BEI5" s="53"/>
      <c r="BEJ5" s="53"/>
      <c r="BEK5" s="53"/>
      <c r="BEL5" s="53"/>
      <c r="BEM5" s="53"/>
      <c r="BEN5" s="53"/>
      <c r="BEO5" s="53"/>
      <c r="BEP5" s="53"/>
      <c r="BEQ5" s="53"/>
      <c r="BER5" s="53"/>
      <c r="BES5" s="53"/>
      <c r="BET5" s="53"/>
      <c r="BEU5" s="53"/>
      <c r="BEV5" s="53"/>
      <c r="BEW5" s="53"/>
      <c r="BEX5" s="53"/>
      <c r="BEY5" s="53"/>
      <c r="BEZ5" s="53"/>
      <c r="BFA5" s="53"/>
      <c r="BFB5" s="53"/>
      <c r="BFC5" s="53"/>
      <c r="BFD5" s="53"/>
      <c r="BFE5" s="53"/>
      <c r="BFF5" s="53"/>
      <c r="BFG5" s="53"/>
      <c r="BFH5" s="53"/>
      <c r="BFI5" s="53"/>
      <c r="BFJ5" s="53"/>
      <c r="BFK5" s="53"/>
      <c r="BFL5" s="53"/>
      <c r="BFM5" s="53"/>
      <c r="BFN5" s="53"/>
      <c r="BFO5" s="53"/>
      <c r="BFP5" s="53"/>
      <c r="BFQ5" s="53"/>
      <c r="BFR5" s="53"/>
      <c r="BFS5" s="53"/>
      <c r="BFT5" s="53"/>
      <c r="BFU5" s="53"/>
      <c r="BFV5" s="53"/>
      <c r="BFW5" s="53"/>
      <c r="BFX5" s="53"/>
      <c r="BFY5" s="53"/>
      <c r="BFZ5" s="53"/>
      <c r="BGA5" s="53"/>
      <c r="BGB5" s="53"/>
      <c r="BGC5" s="53"/>
      <c r="BGD5" s="53"/>
      <c r="BGE5" s="53"/>
      <c r="BGF5" s="53"/>
      <c r="BGG5" s="53"/>
      <c r="BGH5" s="53"/>
      <c r="BGI5" s="53"/>
      <c r="BGJ5" s="53"/>
      <c r="BGK5" s="53"/>
      <c r="BGL5" s="53"/>
      <c r="BGM5" s="53"/>
      <c r="BGN5" s="53"/>
      <c r="BGO5" s="53"/>
      <c r="BGP5" s="53"/>
      <c r="BGQ5" s="53"/>
      <c r="BGR5" s="53"/>
      <c r="BGS5" s="53"/>
      <c r="BGT5" s="53"/>
      <c r="BGU5" s="53"/>
      <c r="BGV5" s="53"/>
      <c r="BGW5" s="53"/>
      <c r="BGX5" s="53"/>
      <c r="BGY5" s="53"/>
      <c r="BGZ5" s="53"/>
      <c r="BHA5" s="53"/>
      <c r="BHB5" s="53"/>
      <c r="BHC5" s="53"/>
      <c r="BHD5" s="53"/>
      <c r="BHE5" s="53"/>
      <c r="BHF5" s="53"/>
      <c r="BHG5" s="53"/>
      <c r="BHH5" s="53"/>
      <c r="BHI5" s="53"/>
      <c r="BHJ5" s="53"/>
      <c r="BHK5" s="53"/>
      <c r="BHL5" s="53"/>
      <c r="BHM5" s="53"/>
      <c r="BHN5" s="53"/>
      <c r="BHO5" s="53"/>
      <c r="BHP5" s="53"/>
      <c r="BHQ5" s="53"/>
      <c r="BHR5" s="53"/>
      <c r="BHS5" s="53"/>
      <c r="BHT5" s="53"/>
      <c r="BHU5" s="53"/>
      <c r="BHV5" s="53"/>
      <c r="BHW5" s="53"/>
      <c r="BHX5" s="53"/>
      <c r="BHY5" s="53"/>
      <c r="BHZ5" s="53"/>
      <c r="BIA5" s="53"/>
      <c r="BIB5" s="53"/>
      <c r="BIC5" s="53"/>
      <c r="BID5" s="53"/>
      <c r="BIE5" s="53"/>
      <c r="BIF5" s="53"/>
      <c r="BIG5" s="53"/>
      <c r="BIH5" s="53"/>
      <c r="BII5" s="53"/>
      <c r="BIJ5" s="53"/>
      <c r="BIK5" s="53"/>
      <c r="BIL5" s="53"/>
      <c r="BIM5" s="53"/>
      <c r="BIN5" s="53"/>
      <c r="BIO5" s="53"/>
      <c r="BIP5" s="53"/>
      <c r="BIQ5" s="53"/>
      <c r="BIR5" s="53"/>
      <c r="BIS5" s="53"/>
      <c r="BIT5" s="53"/>
      <c r="BIU5" s="53"/>
      <c r="BIV5" s="53"/>
      <c r="BIW5" s="53"/>
      <c r="BIX5" s="53"/>
      <c r="BIY5" s="53"/>
      <c r="BIZ5" s="53"/>
      <c r="BJA5" s="53"/>
      <c r="BJB5" s="53"/>
      <c r="BJC5" s="53"/>
      <c r="BJD5" s="53"/>
      <c r="BJE5" s="53"/>
      <c r="BJF5" s="53"/>
      <c r="BJG5" s="53"/>
      <c r="BJH5" s="53"/>
      <c r="BJI5" s="53"/>
      <c r="BJJ5" s="53"/>
      <c r="BJK5" s="53"/>
      <c r="BJL5" s="53"/>
      <c r="BJM5" s="53"/>
      <c r="BJN5" s="53"/>
      <c r="BJO5" s="53"/>
      <c r="BJP5" s="53"/>
      <c r="BJQ5" s="53"/>
      <c r="BJR5" s="53"/>
      <c r="BJS5" s="53"/>
      <c r="BJT5" s="53"/>
      <c r="BJU5" s="53"/>
      <c r="BJV5" s="53"/>
      <c r="BJW5" s="53"/>
      <c r="BJX5" s="53"/>
      <c r="BJY5" s="53"/>
      <c r="BJZ5" s="53"/>
      <c r="BKA5" s="53"/>
      <c r="BKB5" s="53"/>
      <c r="BKC5" s="53"/>
      <c r="BKD5" s="53"/>
      <c r="BKE5" s="53"/>
      <c r="BKF5" s="53"/>
      <c r="BKG5" s="53"/>
      <c r="BKH5" s="53"/>
      <c r="BKI5" s="53"/>
      <c r="BKJ5" s="53"/>
      <c r="BKK5" s="53"/>
      <c r="BKL5" s="53"/>
      <c r="BKM5" s="53"/>
      <c r="BKN5" s="53"/>
      <c r="BKO5" s="53"/>
      <c r="BKP5" s="53"/>
      <c r="BKQ5" s="53"/>
      <c r="BKR5" s="53"/>
      <c r="BKS5" s="53"/>
      <c r="BKT5" s="53"/>
      <c r="BKU5" s="53"/>
      <c r="BKV5" s="53"/>
      <c r="BKW5" s="53"/>
      <c r="BKX5" s="53"/>
      <c r="BKY5" s="53"/>
      <c r="BKZ5" s="53"/>
      <c r="BLA5" s="53"/>
      <c r="BLB5" s="53"/>
      <c r="BLC5" s="53"/>
      <c r="BLD5" s="53"/>
      <c r="BLE5" s="53"/>
      <c r="BLF5" s="53"/>
      <c r="BLG5" s="53"/>
      <c r="BLH5" s="53"/>
      <c r="BLI5" s="53"/>
      <c r="BLJ5" s="53"/>
      <c r="BLK5" s="53"/>
      <c r="BLL5" s="53"/>
      <c r="BLM5" s="53"/>
      <c r="BLN5" s="53"/>
      <c r="BLO5" s="53"/>
      <c r="BLP5" s="53"/>
      <c r="BLQ5" s="53"/>
      <c r="BLR5" s="53"/>
      <c r="BLS5" s="53"/>
      <c r="BLT5" s="53"/>
      <c r="BLU5" s="53"/>
      <c r="BLV5" s="53"/>
      <c r="BLW5" s="53"/>
      <c r="BLX5" s="53"/>
      <c r="BLY5" s="53"/>
      <c r="BLZ5" s="53"/>
      <c r="BMA5" s="53"/>
      <c r="BMB5" s="53"/>
      <c r="BMC5" s="53"/>
      <c r="BMD5" s="53"/>
      <c r="BME5" s="53"/>
      <c r="BMF5" s="53"/>
      <c r="BMG5" s="53"/>
      <c r="BMH5" s="53"/>
      <c r="BMI5" s="53"/>
      <c r="BMJ5" s="53"/>
      <c r="BMK5" s="53"/>
      <c r="BML5" s="53"/>
      <c r="BMM5" s="53"/>
      <c r="BMN5" s="53"/>
      <c r="BMO5" s="53"/>
      <c r="BMP5" s="53"/>
      <c r="BMQ5" s="53"/>
      <c r="BMR5" s="53"/>
      <c r="BMS5" s="53"/>
      <c r="BMT5" s="53"/>
      <c r="BMU5" s="53"/>
      <c r="BMV5" s="53"/>
      <c r="BMW5" s="53"/>
      <c r="BMX5" s="53"/>
      <c r="BMY5" s="53"/>
      <c r="BMZ5" s="53"/>
      <c r="BNA5" s="53"/>
      <c r="BNB5" s="53"/>
      <c r="BNC5" s="53"/>
      <c r="BND5" s="53"/>
      <c r="BNE5" s="53"/>
      <c r="BNF5" s="53"/>
      <c r="BNG5" s="53"/>
      <c r="BNH5" s="53"/>
      <c r="BNI5" s="53"/>
      <c r="BNJ5" s="53"/>
      <c r="BNK5" s="53"/>
      <c r="BNL5" s="53"/>
      <c r="BNM5" s="53"/>
      <c r="BNN5" s="53"/>
      <c r="BNO5" s="53"/>
      <c r="BNP5" s="53"/>
      <c r="BNQ5" s="53"/>
      <c r="BNR5" s="53"/>
      <c r="BNS5" s="53"/>
      <c r="BNT5" s="53"/>
      <c r="BNU5" s="53"/>
      <c r="BNV5" s="53"/>
      <c r="BNW5" s="53"/>
      <c r="BNX5" s="53"/>
      <c r="BNY5" s="53"/>
      <c r="BNZ5" s="53"/>
      <c r="BOA5" s="53"/>
      <c r="BOB5" s="53"/>
      <c r="BOC5" s="53"/>
      <c r="BOD5" s="53"/>
      <c r="BOE5" s="53"/>
      <c r="BOF5" s="53"/>
      <c r="BOG5" s="53"/>
      <c r="BOH5" s="53"/>
      <c r="BOI5" s="53"/>
      <c r="BOJ5" s="53"/>
      <c r="BOK5" s="53"/>
      <c r="BOL5" s="53"/>
      <c r="BOM5" s="53"/>
      <c r="BON5" s="53"/>
      <c r="BOO5" s="53"/>
      <c r="BOP5" s="53"/>
      <c r="BOQ5" s="53"/>
      <c r="BOR5" s="53"/>
      <c r="BOS5" s="53"/>
      <c r="BOT5" s="53"/>
      <c r="BOU5" s="53"/>
      <c r="BOV5" s="53"/>
      <c r="BOW5" s="53"/>
      <c r="BOX5" s="53"/>
      <c r="BOY5" s="53"/>
      <c r="BOZ5" s="53"/>
      <c r="BPA5" s="53"/>
      <c r="BPB5" s="53"/>
      <c r="BPC5" s="53"/>
      <c r="BPD5" s="53"/>
      <c r="BPE5" s="53"/>
      <c r="BPF5" s="53"/>
      <c r="BPG5" s="53"/>
      <c r="BPH5" s="53"/>
      <c r="BPI5" s="53"/>
      <c r="BPJ5" s="53"/>
      <c r="BPK5" s="53"/>
      <c r="BPL5" s="53"/>
      <c r="BPM5" s="53"/>
      <c r="BPN5" s="53"/>
      <c r="BPO5" s="53"/>
      <c r="BPP5" s="53"/>
      <c r="BPQ5" s="53"/>
      <c r="BPR5" s="53"/>
      <c r="BPS5" s="53"/>
      <c r="BPT5" s="53"/>
      <c r="BPU5" s="53"/>
      <c r="BPV5" s="53"/>
      <c r="BPW5" s="53"/>
      <c r="BPX5" s="53"/>
      <c r="BPY5" s="53"/>
      <c r="BPZ5" s="53"/>
      <c r="BQA5" s="53"/>
      <c r="BQB5" s="53"/>
      <c r="BQC5" s="53"/>
      <c r="BQD5" s="53"/>
      <c r="BQE5" s="53"/>
      <c r="BQF5" s="53"/>
      <c r="BQG5" s="53"/>
      <c r="BQH5" s="53"/>
      <c r="BQI5" s="53"/>
      <c r="BQJ5" s="53"/>
      <c r="BQK5" s="53"/>
      <c r="BQL5" s="53"/>
      <c r="BQM5" s="53"/>
      <c r="BQN5" s="53"/>
      <c r="BQO5" s="53"/>
      <c r="BQP5" s="53"/>
      <c r="BQQ5" s="53"/>
      <c r="BQR5" s="53"/>
      <c r="BQS5" s="53"/>
      <c r="BQT5" s="53"/>
      <c r="BQU5" s="53"/>
      <c r="BQV5" s="53"/>
      <c r="BQW5" s="53"/>
      <c r="BQX5" s="53"/>
      <c r="BQY5" s="53"/>
      <c r="BQZ5" s="53"/>
      <c r="BRA5" s="53"/>
      <c r="BRB5" s="53"/>
      <c r="BRC5" s="53"/>
      <c r="BRD5" s="53"/>
      <c r="BRE5" s="53"/>
      <c r="BRF5" s="53"/>
      <c r="BRG5" s="53"/>
      <c r="BRH5" s="53"/>
      <c r="BRI5" s="53"/>
      <c r="BRJ5" s="53"/>
      <c r="BRK5" s="53"/>
      <c r="BRL5" s="53"/>
      <c r="BRM5" s="53"/>
      <c r="BRN5" s="53"/>
      <c r="BRO5" s="53"/>
      <c r="BRP5" s="53"/>
      <c r="BRQ5" s="53"/>
      <c r="BRR5" s="53"/>
      <c r="BRS5" s="53"/>
      <c r="BRT5" s="53"/>
      <c r="BRU5" s="53"/>
      <c r="BRV5" s="53"/>
      <c r="BRW5" s="53"/>
      <c r="BRX5" s="53"/>
      <c r="BRY5" s="53"/>
      <c r="BRZ5" s="53"/>
      <c r="BSA5" s="53"/>
      <c r="BSB5" s="53"/>
      <c r="BSC5" s="53"/>
      <c r="BSD5" s="53"/>
      <c r="BSE5" s="53"/>
      <c r="BSF5" s="53"/>
      <c r="BSG5" s="53"/>
      <c r="BSH5" s="53"/>
      <c r="BSI5" s="53"/>
      <c r="BSJ5" s="53"/>
      <c r="BSK5" s="53"/>
      <c r="BSL5" s="53"/>
      <c r="BSM5" s="53"/>
      <c r="BSN5" s="53"/>
      <c r="BSO5" s="53"/>
      <c r="BSP5" s="53"/>
      <c r="BSQ5" s="53"/>
      <c r="BSR5" s="53"/>
      <c r="BSS5" s="53"/>
      <c r="BST5" s="53"/>
      <c r="BSU5" s="53"/>
      <c r="BSV5" s="53"/>
      <c r="BSW5" s="53"/>
      <c r="BSX5" s="53"/>
      <c r="BSY5" s="53"/>
      <c r="BSZ5" s="53"/>
      <c r="BTA5" s="53"/>
      <c r="BTB5" s="53"/>
      <c r="BTC5" s="53"/>
      <c r="BTD5" s="53"/>
      <c r="BTE5" s="53"/>
      <c r="BTF5" s="53"/>
      <c r="BTG5" s="53"/>
      <c r="BTH5" s="53"/>
      <c r="BTI5" s="53"/>
      <c r="BTJ5" s="53"/>
      <c r="BTK5" s="53"/>
      <c r="BTL5" s="53"/>
      <c r="BTM5" s="53"/>
      <c r="BTN5" s="53"/>
      <c r="BTO5" s="53"/>
      <c r="BTP5" s="53"/>
      <c r="BTQ5" s="53"/>
      <c r="BTR5" s="53"/>
      <c r="BTS5" s="53"/>
      <c r="BTT5" s="53"/>
      <c r="BTU5" s="53"/>
      <c r="BTV5" s="53"/>
      <c r="BTW5" s="53"/>
      <c r="BTX5" s="53"/>
      <c r="BTY5" s="53"/>
      <c r="BTZ5" s="53"/>
      <c r="BUA5" s="53"/>
      <c r="BUB5" s="53"/>
      <c r="BUC5" s="53"/>
      <c r="BUD5" s="53"/>
      <c r="BUE5" s="53"/>
      <c r="BUF5" s="53"/>
      <c r="BUG5" s="53"/>
      <c r="BUH5" s="53"/>
      <c r="BUI5" s="53"/>
      <c r="BUJ5" s="53"/>
      <c r="BUK5" s="53"/>
      <c r="BUL5" s="53"/>
      <c r="BUM5" s="53"/>
      <c r="BUN5" s="53"/>
      <c r="BUO5" s="53"/>
      <c r="BUP5" s="53"/>
      <c r="BUQ5" s="53"/>
      <c r="BUR5" s="53"/>
      <c r="BUS5" s="53"/>
      <c r="BUT5" s="53"/>
      <c r="BUU5" s="53"/>
      <c r="BUV5" s="53"/>
      <c r="BUW5" s="53"/>
      <c r="BUX5" s="53"/>
      <c r="BUY5" s="53"/>
      <c r="BUZ5" s="53"/>
      <c r="BVA5" s="53"/>
      <c r="BVB5" s="53"/>
      <c r="BVC5" s="53"/>
      <c r="BVD5" s="53"/>
      <c r="BVE5" s="53"/>
      <c r="BVF5" s="53"/>
      <c r="BVG5" s="53"/>
      <c r="BVH5" s="53"/>
      <c r="BVI5" s="53"/>
      <c r="BVJ5" s="53"/>
      <c r="BVK5" s="53"/>
      <c r="BVL5" s="53"/>
      <c r="BVM5" s="53"/>
      <c r="BVN5" s="53"/>
      <c r="BVO5" s="53"/>
      <c r="BVP5" s="53"/>
      <c r="BVQ5" s="53"/>
      <c r="BVR5" s="53"/>
      <c r="BVS5" s="53"/>
      <c r="BVT5" s="53"/>
      <c r="BVU5" s="53"/>
      <c r="BVV5" s="53"/>
      <c r="BVW5" s="53"/>
      <c r="BVX5" s="53"/>
      <c r="BVY5" s="53"/>
      <c r="BVZ5" s="53"/>
      <c r="BWA5" s="53"/>
      <c r="BWB5" s="53"/>
      <c r="BWC5" s="53"/>
      <c r="BWD5" s="53"/>
      <c r="BWE5" s="53"/>
      <c r="BWF5" s="53"/>
      <c r="BWG5" s="53"/>
      <c r="BWH5" s="53"/>
      <c r="BWI5" s="53"/>
      <c r="BWJ5" s="53"/>
      <c r="BWK5" s="53"/>
      <c r="BWL5" s="53"/>
      <c r="BWM5" s="53"/>
      <c r="BWN5" s="53"/>
      <c r="BWO5" s="53"/>
      <c r="BWP5" s="53"/>
      <c r="BWQ5" s="53"/>
      <c r="BWR5" s="53"/>
      <c r="BWS5" s="53"/>
      <c r="BWT5" s="53"/>
      <c r="BWU5" s="53"/>
      <c r="BWV5" s="53"/>
      <c r="BWW5" s="53"/>
      <c r="BWX5" s="53"/>
      <c r="BWY5" s="53"/>
      <c r="BWZ5" s="53"/>
      <c r="BXA5" s="53"/>
      <c r="BXB5" s="53"/>
      <c r="BXC5" s="53"/>
      <c r="BXD5" s="53"/>
      <c r="BXE5" s="53"/>
      <c r="BXF5" s="53"/>
      <c r="BXG5" s="53"/>
      <c r="BXH5" s="53"/>
      <c r="BXI5" s="53"/>
      <c r="BXJ5" s="53"/>
      <c r="BXK5" s="53"/>
      <c r="BXL5" s="53"/>
      <c r="BXM5" s="53"/>
      <c r="BXN5" s="53"/>
      <c r="BXO5" s="53"/>
      <c r="BXP5" s="53"/>
      <c r="BXQ5" s="53"/>
      <c r="BXR5" s="53"/>
      <c r="BXS5" s="53"/>
      <c r="BXT5" s="53"/>
      <c r="BXU5" s="53"/>
      <c r="BXV5" s="53"/>
      <c r="BXW5" s="53"/>
      <c r="BXX5" s="53"/>
      <c r="BXY5" s="53"/>
      <c r="BXZ5" s="53"/>
      <c r="BYA5" s="53"/>
      <c r="BYB5" s="53"/>
      <c r="BYC5" s="53"/>
      <c r="BYD5" s="53"/>
      <c r="BYE5" s="53"/>
      <c r="BYF5" s="53"/>
      <c r="BYG5" s="53"/>
      <c r="BYH5" s="53"/>
      <c r="BYI5" s="53"/>
      <c r="BYJ5" s="53"/>
      <c r="BYK5" s="53"/>
      <c r="BYL5" s="53"/>
      <c r="BYM5" s="53"/>
      <c r="BYN5" s="53"/>
      <c r="BYO5" s="53"/>
      <c r="BYP5" s="53"/>
      <c r="BYQ5" s="53"/>
      <c r="BYR5" s="53"/>
      <c r="BYS5" s="53"/>
      <c r="BYT5" s="53"/>
      <c r="BYU5" s="53"/>
      <c r="BYV5" s="53"/>
      <c r="BYW5" s="53"/>
      <c r="BYX5" s="53"/>
      <c r="BYY5" s="53"/>
      <c r="BYZ5" s="53"/>
      <c r="BZA5" s="53"/>
      <c r="BZB5" s="53"/>
      <c r="BZC5" s="53"/>
      <c r="BZD5" s="53"/>
      <c r="BZE5" s="53"/>
      <c r="BZF5" s="53"/>
      <c r="BZG5" s="53"/>
      <c r="BZH5" s="53"/>
      <c r="BZI5" s="53"/>
      <c r="BZJ5" s="53"/>
      <c r="BZK5" s="53"/>
      <c r="BZL5" s="53"/>
      <c r="BZM5" s="53"/>
      <c r="BZN5" s="53"/>
      <c r="BZO5" s="53"/>
      <c r="BZP5" s="53"/>
      <c r="BZQ5" s="53"/>
      <c r="BZR5" s="53"/>
      <c r="BZS5" s="53"/>
      <c r="BZT5" s="53"/>
      <c r="BZU5" s="53"/>
      <c r="BZV5" s="53"/>
      <c r="BZW5" s="53"/>
      <c r="BZX5" s="53"/>
      <c r="BZY5" s="53"/>
      <c r="BZZ5" s="53"/>
      <c r="CAA5" s="53"/>
      <c r="CAB5" s="53"/>
      <c r="CAC5" s="53"/>
      <c r="CAD5" s="53"/>
      <c r="CAE5" s="53"/>
      <c r="CAF5" s="53"/>
      <c r="CAG5" s="53"/>
      <c r="CAH5" s="53"/>
      <c r="CAI5" s="53"/>
      <c r="CAJ5" s="53"/>
      <c r="CAK5" s="53"/>
      <c r="CAL5" s="53"/>
      <c r="CAM5" s="53"/>
      <c r="CAN5" s="53"/>
      <c r="CAO5" s="53"/>
      <c r="CAP5" s="53"/>
      <c r="CAQ5" s="53"/>
      <c r="CAR5" s="53"/>
      <c r="CAS5" s="53"/>
      <c r="CAT5" s="53"/>
      <c r="CAU5" s="53"/>
      <c r="CAV5" s="53"/>
      <c r="CAW5" s="53"/>
      <c r="CAX5" s="53"/>
      <c r="CAY5" s="53"/>
      <c r="CAZ5" s="53"/>
      <c r="CBA5" s="53"/>
      <c r="CBB5" s="53"/>
      <c r="CBC5" s="53"/>
      <c r="CBD5" s="53"/>
      <c r="CBE5" s="53"/>
      <c r="CBF5" s="53"/>
      <c r="CBG5" s="53"/>
      <c r="CBH5" s="53"/>
      <c r="CBI5" s="53"/>
      <c r="CBJ5" s="53"/>
      <c r="CBK5" s="53"/>
      <c r="CBL5" s="53"/>
      <c r="CBM5" s="53"/>
      <c r="CBN5" s="53"/>
      <c r="CBO5" s="53"/>
      <c r="CBP5" s="53"/>
      <c r="CBQ5" s="53"/>
      <c r="CBR5" s="53"/>
      <c r="CBS5" s="53"/>
      <c r="CBT5" s="53"/>
      <c r="CBU5" s="53"/>
      <c r="CBV5" s="53"/>
      <c r="CBW5" s="53"/>
      <c r="CBX5" s="53"/>
      <c r="CBY5" s="53"/>
      <c r="CBZ5" s="53"/>
      <c r="CCA5" s="53"/>
      <c r="CCB5" s="53"/>
      <c r="CCC5" s="53"/>
      <c r="CCD5" s="53"/>
      <c r="CCE5" s="53"/>
      <c r="CCF5" s="53"/>
      <c r="CCG5" s="53"/>
      <c r="CCH5" s="53"/>
      <c r="CCI5" s="53"/>
      <c r="CCJ5" s="53"/>
      <c r="CCK5" s="53"/>
      <c r="CCL5" s="53"/>
      <c r="CCM5" s="53"/>
      <c r="CCN5" s="53"/>
      <c r="CCO5" s="53"/>
      <c r="CCP5" s="53"/>
      <c r="CCQ5" s="53"/>
      <c r="CCR5" s="53"/>
      <c r="CCS5" s="53"/>
      <c r="CCT5" s="53"/>
      <c r="CCU5" s="53"/>
      <c r="CCV5" s="53"/>
      <c r="CCW5" s="53"/>
      <c r="CCX5" s="53"/>
      <c r="CCY5" s="53"/>
      <c r="CCZ5" s="53"/>
      <c r="CDA5" s="53"/>
      <c r="CDB5" s="53"/>
      <c r="CDC5" s="53"/>
      <c r="CDD5" s="53"/>
      <c r="CDE5" s="53"/>
      <c r="CDF5" s="53"/>
      <c r="CDG5" s="53"/>
      <c r="CDH5" s="53"/>
      <c r="CDI5" s="53"/>
      <c r="CDJ5" s="53"/>
      <c r="CDK5" s="53"/>
      <c r="CDL5" s="53"/>
      <c r="CDM5" s="53"/>
      <c r="CDN5" s="53"/>
      <c r="CDO5" s="53"/>
      <c r="CDP5" s="53"/>
      <c r="CDQ5" s="53"/>
      <c r="CDR5" s="53"/>
      <c r="CDS5" s="53"/>
      <c r="CDT5" s="53"/>
      <c r="CDU5" s="53"/>
      <c r="CDV5" s="53"/>
      <c r="CDW5" s="53"/>
      <c r="CDX5" s="53"/>
      <c r="CDY5" s="53"/>
      <c r="CDZ5" s="53"/>
      <c r="CEA5" s="53"/>
      <c r="CEB5" s="53"/>
      <c r="CEC5" s="53"/>
      <c r="CED5" s="53"/>
      <c r="CEE5" s="53"/>
      <c r="CEF5" s="53"/>
      <c r="CEG5" s="53"/>
      <c r="CEH5" s="53"/>
      <c r="CEI5" s="53"/>
      <c r="CEJ5" s="53"/>
      <c r="CEK5" s="53"/>
      <c r="CEL5" s="53"/>
      <c r="CEM5" s="53"/>
      <c r="CEN5" s="53"/>
      <c r="CEO5" s="53"/>
      <c r="CEP5" s="53"/>
      <c r="CEQ5" s="53"/>
      <c r="CER5" s="53"/>
      <c r="CES5" s="53"/>
      <c r="CET5" s="53"/>
      <c r="CEU5" s="53"/>
      <c r="CEV5" s="53"/>
      <c r="CEW5" s="53"/>
      <c r="CEX5" s="53"/>
      <c r="CEY5" s="53"/>
      <c r="CEZ5" s="53"/>
      <c r="CFA5" s="53"/>
      <c r="CFB5" s="53"/>
      <c r="CFC5" s="53"/>
      <c r="CFD5" s="53"/>
      <c r="CFE5" s="53"/>
      <c r="CFF5" s="53"/>
      <c r="CFG5" s="53"/>
      <c r="CFH5" s="53"/>
      <c r="CFI5" s="53"/>
      <c r="CFJ5" s="53"/>
      <c r="CFK5" s="53"/>
      <c r="CFL5" s="53"/>
      <c r="CFM5" s="53"/>
      <c r="CFN5" s="53"/>
      <c r="CFO5" s="53"/>
      <c r="CFP5" s="53"/>
      <c r="CFQ5" s="53"/>
      <c r="CFR5" s="53"/>
      <c r="CFS5" s="53"/>
      <c r="CFT5" s="53"/>
      <c r="CFU5" s="53"/>
      <c r="CFV5" s="53"/>
      <c r="CFW5" s="53"/>
      <c r="CFX5" s="53"/>
      <c r="CFY5" s="53"/>
      <c r="CFZ5" s="53"/>
      <c r="CGA5" s="53"/>
      <c r="CGB5" s="53"/>
      <c r="CGC5" s="53"/>
      <c r="CGD5" s="53"/>
      <c r="CGE5" s="53"/>
      <c r="CGF5" s="53"/>
      <c r="CGG5" s="53"/>
      <c r="CGH5" s="53"/>
      <c r="CGI5" s="53"/>
      <c r="CGJ5" s="53"/>
      <c r="CGK5" s="53"/>
      <c r="CGL5" s="53"/>
      <c r="CGM5" s="53"/>
      <c r="CGN5" s="53"/>
      <c r="CGO5" s="53"/>
      <c r="CGP5" s="53"/>
      <c r="CGQ5" s="53"/>
      <c r="CGR5" s="53"/>
      <c r="CGS5" s="53"/>
      <c r="CGT5" s="53"/>
      <c r="CGU5" s="53"/>
      <c r="CGV5" s="53"/>
      <c r="CGW5" s="53"/>
      <c r="CGX5" s="53"/>
      <c r="CGY5" s="53"/>
      <c r="CGZ5" s="53"/>
      <c r="CHA5" s="53"/>
      <c r="CHB5" s="53"/>
      <c r="CHC5" s="53"/>
      <c r="CHD5" s="53"/>
      <c r="CHE5" s="53"/>
      <c r="CHF5" s="53"/>
      <c r="CHG5" s="53"/>
      <c r="CHH5" s="53"/>
      <c r="CHI5" s="53"/>
      <c r="CHJ5" s="53"/>
      <c r="CHK5" s="53"/>
      <c r="CHL5" s="53"/>
      <c r="CHM5" s="53"/>
      <c r="CHN5" s="53"/>
      <c r="CHO5" s="53"/>
      <c r="CHP5" s="53"/>
      <c r="CHQ5" s="53"/>
      <c r="CHR5" s="53"/>
      <c r="CHS5" s="53"/>
      <c r="CHT5" s="53"/>
      <c r="CHU5" s="53"/>
      <c r="CHV5" s="53"/>
      <c r="CHW5" s="53"/>
      <c r="CHX5" s="53"/>
      <c r="CHY5" s="53"/>
      <c r="CHZ5" s="53"/>
      <c r="CIA5" s="53"/>
      <c r="CIB5" s="53"/>
      <c r="CIC5" s="53"/>
      <c r="CID5" s="53"/>
      <c r="CIE5" s="53"/>
      <c r="CIF5" s="53"/>
      <c r="CIG5" s="53"/>
      <c r="CIH5" s="53"/>
      <c r="CII5" s="53"/>
      <c r="CIJ5" s="53"/>
      <c r="CIK5" s="53"/>
      <c r="CIL5" s="53"/>
      <c r="CIM5" s="53"/>
      <c r="CIN5" s="53"/>
      <c r="CIO5" s="53"/>
      <c r="CIP5" s="53"/>
      <c r="CIQ5" s="53"/>
      <c r="CIR5" s="53"/>
      <c r="CIS5" s="53"/>
      <c r="CIT5" s="53"/>
      <c r="CIU5" s="53"/>
      <c r="CIV5" s="53"/>
      <c r="CIW5" s="53"/>
      <c r="CIX5" s="53"/>
      <c r="CIY5" s="53"/>
      <c r="CIZ5" s="53"/>
      <c r="CJA5" s="53"/>
      <c r="CJB5" s="53"/>
      <c r="CJC5" s="53"/>
      <c r="CJD5" s="53"/>
      <c r="CJE5" s="53"/>
      <c r="CJF5" s="53"/>
      <c r="CJG5" s="53"/>
      <c r="CJH5" s="53"/>
      <c r="CJI5" s="53"/>
      <c r="CJJ5" s="53"/>
      <c r="CJK5" s="53"/>
      <c r="CJL5" s="53"/>
      <c r="CJM5" s="53"/>
      <c r="CJN5" s="53"/>
      <c r="CJO5" s="53"/>
      <c r="CJP5" s="53"/>
      <c r="CJQ5" s="53"/>
      <c r="CJR5" s="53"/>
      <c r="CJS5" s="53"/>
      <c r="CJT5" s="53"/>
      <c r="CJU5" s="53"/>
      <c r="CJV5" s="53"/>
      <c r="CJW5" s="53"/>
      <c r="CJX5" s="53"/>
      <c r="CJY5" s="53"/>
      <c r="CJZ5" s="53"/>
      <c r="CKA5" s="53"/>
      <c r="CKB5" s="53"/>
      <c r="CKC5" s="53"/>
      <c r="CKD5" s="53"/>
      <c r="CKE5" s="53"/>
      <c r="CKF5" s="53"/>
      <c r="CKG5" s="53"/>
      <c r="CKH5" s="53"/>
      <c r="CKI5" s="53"/>
      <c r="CKJ5" s="53"/>
      <c r="CKK5" s="53"/>
      <c r="CKL5" s="53"/>
      <c r="CKM5" s="53"/>
      <c r="CKN5" s="53"/>
      <c r="CKO5" s="53"/>
      <c r="CKP5" s="53"/>
      <c r="CKQ5" s="53"/>
      <c r="CKR5" s="53"/>
      <c r="CKS5" s="53"/>
      <c r="CKT5" s="53"/>
      <c r="CKU5" s="53"/>
      <c r="CKV5" s="53"/>
      <c r="CKW5" s="53"/>
      <c r="CKX5" s="53"/>
      <c r="CKY5" s="53"/>
      <c r="CKZ5" s="53"/>
      <c r="CLA5" s="53"/>
      <c r="CLB5" s="53"/>
      <c r="CLC5" s="53"/>
      <c r="CLD5" s="53"/>
      <c r="CLE5" s="53"/>
      <c r="CLF5" s="53"/>
      <c r="CLG5" s="53"/>
      <c r="CLH5" s="53"/>
      <c r="CLI5" s="53"/>
      <c r="CLJ5" s="53"/>
      <c r="CLK5" s="53"/>
      <c r="CLL5" s="53"/>
      <c r="CLM5" s="53"/>
      <c r="CLN5" s="53"/>
      <c r="CLO5" s="53"/>
      <c r="CLP5" s="53"/>
      <c r="CLQ5" s="53"/>
      <c r="CLR5" s="53"/>
      <c r="CLS5" s="53"/>
      <c r="CLT5" s="53"/>
      <c r="CLU5" s="53"/>
      <c r="CLV5" s="53"/>
      <c r="CLW5" s="53"/>
      <c r="CLX5" s="53"/>
      <c r="CLY5" s="53"/>
      <c r="CLZ5" s="53"/>
      <c r="CMA5" s="53"/>
      <c r="CMB5" s="53"/>
      <c r="CMC5" s="53"/>
      <c r="CMD5" s="53"/>
      <c r="CME5" s="53"/>
      <c r="CMF5" s="53"/>
      <c r="CMG5" s="53"/>
      <c r="CMH5" s="53"/>
      <c r="CMI5" s="53"/>
      <c r="CMJ5" s="53"/>
      <c r="CMK5" s="53"/>
      <c r="CML5" s="53"/>
      <c r="CMM5" s="53"/>
      <c r="CMN5" s="53"/>
      <c r="CMO5" s="53"/>
      <c r="CMP5" s="53"/>
      <c r="CMQ5" s="53"/>
      <c r="CMR5" s="53"/>
      <c r="CMS5" s="53"/>
      <c r="CMT5" s="53"/>
      <c r="CMU5" s="53"/>
      <c r="CMV5" s="53"/>
      <c r="CMW5" s="53"/>
      <c r="CMX5" s="53"/>
      <c r="CMY5" s="53"/>
      <c r="CMZ5" s="53"/>
      <c r="CNA5" s="53"/>
      <c r="CNB5" s="53"/>
      <c r="CNC5" s="53"/>
      <c r="CND5" s="53"/>
      <c r="CNE5" s="53"/>
      <c r="CNF5" s="53"/>
      <c r="CNG5" s="53"/>
      <c r="CNH5" s="53"/>
      <c r="CNI5" s="53"/>
      <c r="CNJ5" s="53"/>
      <c r="CNK5" s="53"/>
      <c r="CNL5" s="53"/>
      <c r="CNM5" s="53"/>
      <c r="CNN5" s="53"/>
      <c r="CNO5" s="53"/>
      <c r="CNP5" s="53"/>
      <c r="CNQ5" s="53"/>
      <c r="CNR5" s="53"/>
      <c r="CNS5" s="53"/>
      <c r="CNT5" s="53"/>
      <c r="CNU5" s="53"/>
      <c r="CNV5" s="53"/>
      <c r="CNW5" s="53"/>
      <c r="CNX5" s="53"/>
      <c r="CNY5" s="53"/>
      <c r="CNZ5" s="53"/>
      <c r="COA5" s="53"/>
      <c r="COB5" s="53"/>
      <c r="COC5" s="53"/>
      <c r="COD5" s="53"/>
      <c r="COE5" s="53"/>
      <c r="COF5" s="53"/>
      <c r="COG5" s="53"/>
      <c r="COH5" s="53"/>
      <c r="COI5" s="53"/>
      <c r="COJ5" s="53"/>
      <c r="COK5" s="53"/>
      <c r="COL5" s="53"/>
      <c r="COM5" s="53"/>
      <c r="CON5" s="53"/>
      <c r="COO5" s="53"/>
      <c r="COP5" s="53"/>
      <c r="COQ5" s="53"/>
      <c r="COR5" s="53"/>
      <c r="COS5" s="53"/>
      <c r="COT5" s="53"/>
      <c r="COU5" s="53"/>
      <c r="COV5" s="53"/>
      <c r="COW5" s="53"/>
      <c r="COX5" s="53"/>
      <c r="COY5" s="53"/>
      <c r="COZ5" s="53"/>
      <c r="CPA5" s="53"/>
      <c r="CPB5" s="53"/>
      <c r="CPC5" s="53"/>
      <c r="CPD5" s="53"/>
      <c r="CPE5" s="53"/>
      <c r="CPF5" s="53"/>
      <c r="CPG5" s="53"/>
      <c r="CPH5" s="53"/>
      <c r="CPI5" s="53"/>
      <c r="CPJ5" s="53"/>
      <c r="CPK5" s="53"/>
      <c r="CPL5" s="53"/>
      <c r="CPM5" s="53"/>
      <c r="CPN5" s="53"/>
      <c r="CPO5" s="53"/>
      <c r="CPP5" s="53"/>
      <c r="CPQ5" s="53"/>
      <c r="CPR5" s="53"/>
      <c r="CPS5" s="53"/>
      <c r="CPT5" s="53"/>
      <c r="CPU5" s="53"/>
      <c r="CPV5" s="53"/>
      <c r="CPW5" s="53"/>
      <c r="CPX5" s="53"/>
      <c r="CPY5" s="53"/>
      <c r="CPZ5" s="53"/>
      <c r="CQA5" s="53"/>
      <c r="CQB5" s="53"/>
      <c r="CQC5" s="53"/>
      <c r="CQD5" s="53"/>
      <c r="CQE5" s="53"/>
      <c r="CQF5" s="53"/>
      <c r="CQG5" s="53"/>
      <c r="CQH5" s="53"/>
      <c r="CQI5" s="53"/>
      <c r="CQJ5" s="53"/>
      <c r="CQK5" s="53"/>
      <c r="CQL5" s="53"/>
      <c r="CQM5" s="53"/>
      <c r="CQN5" s="53"/>
      <c r="CQO5" s="53"/>
      <c r="CQP5" s="53"/>
      <c r="CQQ5" s="53"/>
      <c r="CQR5" s="53"/>
      <c r="CQS5" s="53"/>
      <c r="CQT5" s="53"/>
      <c r="CQU5" s="53"/>
      <c r="CQV5" s="53"/>
      <c r="CQW5" s="53"/>
      <c r="CQX5" s="53"/>
      <c r="CQY5" s="53"/>
      <c r="CQZ5" s="53"/>
      <c r="CRA5" s="53"/>
      <c r="CRB5" s="53"/>
      <c r="CRC5" s="53"/>
      <c r="CRD5" s="53"/>
      <c r="CRE5" s="53"/>
      <c r="CRF5" s="53"/>
      <c r="CRG5" s="53"/>
      <c r="CRH5" s="53"/>
      <c r="CRI5" s="53"/>
      <c r="CRJ5" s="53"/>
      <c r="CRK5" s="53"/>
      <c r="CRL5" s="53"/>
      <c r="CRM5" s="53"/>
      <c r="CRN5" s="53"/>
      <c r="CRO5" s="53"/>
      <c r="CRP5" s="53"/>
      <c r="CRQ5" s="53"/>
      <c r="CRR5" s="53"/>
      <c r="CRS5" s="53"/>
      <c r="CRT5" s="53"/>
      <c r="CRU5" s="53"/>
      <c r="CRV5" s="53"/>
      <c r="CRW5" s="53"/>
      <c r="CRX5" s="53"/>
      <c r="CRY5" s="53"/>
      <c r="CRZ5" s="53"/>
      <c r="CSA5" s="53"/>
      <c r="CSB5" s="53"/>
      <c r="CSC5" s="53"/>
      <c r="CSD5" s="53"/>
      <c r="CSE5" s="53"/>
      <c r="CSF5" s="53"/>
      <c r="CSG5" s="53"/>
      <c r="CSH5" s="53"/>
      <c r="CSI5" s="53"/>
      <c r="CSJ5" s="53"/>
      <c r="CSK5" s="53"/>
      <c r="CSL5" s="53"/>
      <c r="CSM5" s="53"/>
      <c r="CSN5" s="53"/>
      <c r="CSO5" s="53"/>
      <c r="CSP5" s="53"/>
      <c r="CSQ5" s="53"/>
      <c r="CSR5" s="53"/>
      <c r="CSS5" s="53"/>
      <c r="CST5" s="53"/>
      <c r="CSU5" s="53"/>
      <c r="CSV5" s="53"/>
      <c r="CSW5" s="53"/>
      <c r="CSX5" s="53"/>
      <c r="CSY5" s="53"/>
      <c r="CSZ5" s="53"/>
      <c r="CTA5" s="53"/>
      <c r="CTB5" s="53"/>
      <c r="CTC5" s="53"/>
      <c r="CTD5" s="53"/>
      <c r="CTE5" s="53"/>
      <c r="CTF5" s="53"/>
      <c r="CTG5" s="53"/>
      <c r="CTH5" s="53"/>
      <c r="CTI5" s="53"/>
      <c r="CTJ5" s="53"/>
      <c r="CTK5" s="53"/>
      <c r="CTL5" s="53"/>
      <c r="CTM5" s="53"/>
      <c r="CTN5" s="53"/>
      <c r="CTO5" s="53"/>
      <c r="CTP5" s="53"/>
      <c r="CTQ5" s="53"/>
      <c r="CTR5" s="53"/>
      <c r="CTS5" s="53"/>
      <c r="CTT5" s="53"/>
      <c r="CTU5" s="53"/>
      <c r="CTV5" s="53"/>
      <c r="CTW5" s="53"/>
      <c r="CTX5" s="53"/>
      <c r="CTY5" s="53"/>
      <c r="CTZ5" s="53"/>
      <c r="CUA5" s="53"/>
      <c r="CUB5" s="53"/>
      <c r="CUC5" s="53"/>
      <c r="CUD5" s="53"/>
      <c r="CUE5" s="53"/>
      <c r="CUF5" s="53"/>
      <c r="CUG5" s="53"/>
      <c r="CUH5" s="53"/>
      <c r="CUI5" s="53"/>
      <c r="CUJ5" s="53"/>
      <c r="CUK5" s="53"/>
      <c r="CUL5" s="53"/>
      <c r="CUM5" s="53"/>
      <c r="CUN5" s="53"/>
      <c r="CUO5" s="53"/>
      <c r="CUP5" s="53"/>
      <c r="CUQ5" s="53"/>
      <c r="CUR5" s="53"/>
      <c r="CUS5" s="53"/>
      <c r="CUT5" s="53"/>
      <c r="CUU5" s="53"/>
      <c r="CUV5" s="53"/>
      <c r="CUW5" s="53"/>
      <c r="CUX5" s="53"/>
      <c r="CUY5" s="53"/>
      <c r="CUZ5" s="53"/>
      <c r="CVA5" s="53"/>
      <c r="CVB5" s="53"/>
      <c r="CVC5" s="53"/>
      <c r="CVD5" s="53"/>
      <c r="CVE5" s="53"/>
      <c r="CVF5" s="53"/>
      <c r="CVG5" s="53"/>
      <c r="CVH5" s="53"/>
      <c r="CVI5" s="53"/>
      <c r="CVJ5" s="53"/>
      <c r="CVK5" s="53"/>
      <c r="CVL5" s="53"/>
      <c r="CVM5" s="53"/>
      <c r="CVN5" s="53"/>
      <c r="CVO5" s="53"/>
      <c r="CVP5" s="53"/>
      <c r="CVQ5" s="53"/>
      <c r="CVR5" s="53"/>
      <c r="CVS5" s="53"/>
      <c r="CVT5" s="53"/>
      <c r="CVU5" s="53"/>
      <c r="CVV5" s="53"/>
      <c r="CVW5" s="53"/>
      <c r="CVX5" s="53"/>
      <c r="CVY5" s="53"/>
      <c r="CVZ5" s="53"/>
      <c r="CWA5" s="53"/>
      <c r="CWB5" s="53"/>
      <c r="CWC5" s="53"/>
      <c r="CWD5" s="53"/>
      <c r="CWE5" s="53"/>
      <c r="CWF5" s="53"/>
      <c r="CWG5" s="53"/>
      <c r="CWH5" s="53"/>
      <c r="CWI5" s="53"/>
      <c r="CWJ5" s="53"/>
      <c r="CWK5" s="53"/>
      <c r="CWL5" s="53"/>
      <c r="CWM5" s="53"/>
      <c r="CWN5" s="53"/>
      <c r="CWO5" s="53"/>
      <c r="CWP5" s="53"/>
      <c r="CWQ5" s="53"/>
      <c r="CWR5" s="53"/>
      <c r="CWS5" s="53"/>
      <c r="CWT5" s="53"/>
      <c r="CWU5" s="53"/>
      <c r="CWV5" s="53"/>
      <c r="CWW5" s="53"/>
      <c r="CWX5" s="53"/>
      <c r="CWY5" s="53"/>
      <c r="CWZ5" s="53"/>
      <c r="CXA5" s="53"/>
      <c r="CXB5" s="53"/>
      <c r="CXC5" s="53"/>
      <c r="CXD5" s="53"/>
      <c r="CXE5" s="53"/>
      <c r="CXF5" s="53"/>
      <c r="CXG5" s="53"/>
      <c r="CXH5" s="53"/>
      <c r="CXI5" s="53"/>
      <c r="CXJ5" s="53"/>
      <c r="CXK5" s="53"/>
      <c r="CXL5" s="53"/>
      <c r="CXM5" s="53"/>
      <c r="CXN5" s="53"/>
      <c r="CXO5" s="53"/>
      <c r="CXP5" s="53"/>
      <c r="CXQ5" s="53"/>
      <c r="CXR5" s="53"/>
      <c r="CXS5" s="53"/>
      <c r="CXT5" s="53"/>
      <c r="CXU5" s="53"/>
      <c r="CXV5" s="53"/>
      <c r="CXW5" s="53"/>
      <c r="CXX5" s="53"/>
      <c r="CXY5" s="53"/>
      <c r="CXZ5" s="53"/>
      <c r="CYA5" s="53"/>
      <c r="CYB5" s="53"/>
      <c r="CYC5" s="53"/>
      <c r="CYD5" s="53"/>
      <c r="CYE5" s="53"/>
      <c r="CYF5" s="53"/>
      <c r="CYG5" s="53"/>
      <c r="CYH5" s="53"/>
      <c r="CYI5" s="53"/>
      <c r="CYJ5" s="53"/>
      <c r="CYK5" s="53"/>
      <c r="CYL5" s="53"/>
      <c r="CYM5" s="53"/>
      <c r="CYN5" s="53"/>
      <c r="CYO5" s="53"/>
      <c r="CYP5" s="53"/>
      <c r="CYQ5" s="53"/>
      <c r="CYR5" s="53"/>
      <c r="CYS5" s="53"/>
      <c r="CYT5" s="53"/>
      <c r="CYU5" s="53"/>
      <c r="CYV5" s="53"/>
      <c r="CYW5" s="53"/>
      <c r="CYX5" s="53"/>
      <c r="CYY5" s="53"/>
      <c r="CYZ5" s="53"/>
      <c r="CZA5" s="53"/>
      <c r="CZB5" s="53"/>
      <c r="CZC5" s="53"/>
      <c r="CZD5" s="53"/>
      <c r="CZE5" s="53"/>
      <c r="CZF5" s="53"/>
      <c r="CZG5" s="53"/>
      <c r="CZH5" s="53"/>
      <c r="CZI5" s="53"/>
      <c r="CZJ5" s="53"/>
      <c r="CZK5" s="53"/>
      <c r="CZL5" s="53"/>
      <c r="CZM5" s="53"/>
      <c r="CZN5" s="53"/>
      <c r="CZO5" s="53"/>
      <c r="CZP5" s="53"/>
      <c r="CZQ5" s="53"/>
      <c r="CZR5" s="53"/>
      <c r="CZS5" s="53"/>
      <c r="CZT5" s="53"/>
      <c r="CZU5" s="53"/>
      <c r="CZV5" s="53"/>
      <c r="CZW5" s="53"/>
      <c r="CZX5" s="53"/>
      <c r="CZY5" s="53"/>
      <c r="CZZ5" s="53"/>
      <c r="DAA5" s="53"/>
      <c r="DAB5" s="53"/>
      <c r="DAC5" s="53"/>
      <c r="DAD5" s="53"/>
      <c r="DAE5" s="53"/>
      <c r="DAF5" s="53"/>
      <c r="DAG5" s="53"/>
      <c r="DAH5" s="53"/>
      <c r="DAI5" s="53"/>
      <c r="DAJ5" s="53"/>
      <c r="DAK5" s="53"/>
      <c r="DAL5" s="53"/>
      <c r="DAM5" s="53"/>
      <c r="DAN5" s="53"/>
      <c r="DAO5" s="53"/>
      <c r="DAP5" s="53"/>
      <c r="DAQ5" s="53"/>
      <c r="DAR5" s="53"/>
      <c r="DAS5" s="53"/>
      <c r="DAT5" s="53"/>
      <c r="DAU5" s="53"/>
      <c r="DAV5" s="53"/>
      <c r="DAW5" s="53"/>
      <c r="DAX5" s="53"/>
      <c r="DAY5" s="53"/>
      <c r="DAZ5" s="53"/>
      <c r="DBA5" s="53"/>
      <c r="DBB5" s="53"/>
      <c r="DBC5" s="53"/>
      <c r="DBD5" s="53"/>
      <c r="DBE5" s="53"/>
      <c r="DBF5" s="53"/>
      <c r="DBG5" s="53"/>
      <c r="DBH5" s="53"/>
      <c r="DBI5" s="53"/>
      <c r="DBJ5" s="53"/>
      <c r="DBK5" s="53"/>
      <c r="DBL5" s="53"/>
      <c r="DBM5" s="53"/>
      <c r="DBN5" s="53"/>
      <c r="DBO5" s="53"/>
      <c r="DBP5" s="53"/>
      <c r="DBQ5" s="53"/>
      <c r="DBR5" s="53"/>
      <c r="DBS5" s="53"/>
      <c r="DBT5" s="53"/>
      <c r="DBU5" s="53"/>
      <c r="DBV5" s="53"/>
      <c r="DBW5" s="53"/>
      <c r="DBX5" s="53"/>
      <c r="DBY5" s="53"/>
      <c r="DBZ5" s="53"/>
      <c r="DCA5" s="53"/>
      <c r="DCB5" s="53"/>
      <c r="DCC5" s="53"/>
      <c r="DCD5" s="53"/>
      <c r="DCE5" s="53"/>
      <c r="DCF5" s="53"/>
      <c r="DCG5" s="53"/>
      <c r="DCH5" s="53"/>
      <c r="DCI5" s="53"/>
      <c r="DCJ5" s="53"/>
      <c r="DCK5" s="53"/>
      <c r="DCL5" s="53"/>
      <c r="DCM5" s="53"/>
      <c r="DCN5" s="53"/>
      <c r="DCO5" s="53"/>
      <c r="DCP5" s="53"/>
      <c r="DCQ5" s="53"/>
      <c r="DCR5" s="53"/>
      <c r="DCS5" s="53"/>
      <c r="DCT5" s="53"/>
      <c r="DCU5" s="53"/>
      <c r="DCV5" s="53"/>
      <c r="DCW5" s="53"/>
      <c r="DCX5" s="53"/>
      <c r="DCY5" s="53"/>
      <c r="DCZ5" s="53"/>
      <c r="DDA5" s="53"/>
      <c r="DDB5" s="53"/>
      <c r="DDC5" s="53"/>
      <c r="DDD5" s="53"/>
      <c r="DDE5" s="53"/>
      <c r="DDF5" s="53"/>
      <c r="DDG5" s="53"/>
      <c r="DDH5" s="53"/>
      <c r="DDI5" s="53"/>
      <c r="DDJ5" s="53"/>
      <c r="DDK5" s="53"/>
      <c r="DDL5" s="53"/>
      <c r="DDM5" s="53"/>
      <c r="DDN5" s="53"/>
      <c r="DDO5" s="53"/>
      <c r="DDP5" s="53"/>
      <c r="DDQ5" s="53"/>
      <c r="DDR5" s="53"/>
      <c r="DDS5" s="53"/>
      <c r="DDT5" s="53"/>
      <c r="DDU5" s="53"/>
      <c r="DDV5" s="53"/>
      <c r="DDW5" s="53"/>
      <c r="DDX5" s="53"/>
      <c r="DDY5" s="53"/>
      <c r="DDZ5" s="53"/>
      <c r="DEA5" s="53"/>
      <c r="DEB5" s="53"/>
      <c r="DEC5" s="53"/>
      <c r="DED5" s="53"/>
      <c r="DEE5" s="53"/>
      <c r="DEF5" s="53"/>
      <c r="DEG5" s="53"/>
      <c r="DEH5" s="53"/>
      <c r="DEI5" s="53"/>
      <c r="DEJ5" s="53"/>
      <c r="DEK5" s="53"/>
      <c r="DEL5" s="53"/>
      <c r="DEM5" s="53"/>
      <c r="DEN5" s="53"/>
      <c r="DEO5" s="53"/>
      <c r="DEP5" s="53"/>
      <c r="DEQ5" s="53"/>
      <c r="DER5" s="53"/>
      <c r="DES5" s="53"/>
      <c r="DET5" s="53"/>
      <c r="DEU5" s="53"/>
      <c r="DEV5" s="53"/>
      <c r="DEW5" s="53"/>
      <c r="DEX5" s="53"/>
      <c r="DEY5" s="53"/>
      <c r="DEZ5" s="53"/>
      <c r="DFA5" s="53"/>
      <c r="DFB5" s="53"/>
      <c r="DFC5" s="53"/>
      <c r="DFD5" s="53"/>
      <c r="DFE5" s="53"/>
      <c r="DFF5" s="53"/>
      <c r="DFG5" s="53"/>
      <c r="DFH5" s="53"/>
      <c r="DFI5" s="53"/>
      <c r="DFJ5" s="53"/>
      <c r="DFK5" s="53"/>
      <c r="DFL5" s="53"/>
      <c r="DFM5" s="53"/>
      <c r="DFN5" s="53"/>
      <c r="DFO5" s="53"/>
      <c r="DFP5" s="53"/>
      <c r="DFQ5" s="53"/>
      <c r="DFR5" s="53"/>
      <c r="DFS5" s="53"/>
      <c r="DFT5" s="53"/>
      <c r="DFU5" s="53"/>
      <c r="DFV5" s="53"/>
      <c r="DFW5" s="53"/>
      <c r="DFX5" s="53"/>
      <c r="DFY5" s="53"/>
      <c r="DFZ5" s="53"/>
      <c r="DGA5" s="53"/>
      <c r="DGB5" s="53"/>
      <c r="DGC5" s="53"/>
      <c r="DGD5" s="53"/>
      <c r="DGE5" s="53"/>
      <c r="DGF5" s="53"/>
      <c r="DGG5" s="53"/>
      <c r="DGH5" s="53"/>
      <c r="DGI5" s="53"/>
      <c r="DGJ5" s="53"/>
      <c r="DGK5" s="53"/>
      <c r="DGL5" s="53"/>
      <c r="DGM5" s="53"/>
      <c r="DGN5" s="53"/>
      <c r="DGO5" s="53"/>
      <c r="DGP5" s="53"/>
      <c r="DGQ5" s="53"/>
      <c r="DGR5" s="53"/>
      <c r="DGS5" s="53"/>
      <c r="DGT5" s="53"/>
      <c r="DGU5" s="53"/>
      <c r="DGV5" s="53"/>
      <c r="DGW5" s="53"/>
      <c r="DGX5" s="53"/>
      <c r="DGY5" s="53"/>
      <c r="DGZ5" s="53"/>
      <c r="DHA5" s="53"/>
      <c r="DHB5" s="53"/>
      <c r="DHC5" s="53"/>
      <c r="DHD5" s="53"/>
      <c r="DHE5" s="53"/>
      <c r="DHF5" s="53"/>
      <c r="DHG5" s="53"/>
      <c r="DHH5" s="53"/>
      <c r="DHI5" s="53"/>
      <c r="DHJ5" s="53"/>
      <c r="DHK5" s="53"/>
      <c r="DHL5" s="53"/>
      <c r="DHM5" s="53"/>
      <c r="DHN5" s="53"/>
      <c r="DHO5" s="53"/>
      <c r="DHP5" s="53"/>
      <c r="DHQ5" s="53"/>
      <c r="DHR5" s="53"/>
      <c r="DHS5" s="53"/>
      <c r="DHT5" s="53"/>
      <c r="DHU5" s="53"/>
      <c r="DHV5" s="53"/>
      <c r="DHW5" s="53"/>
      <c r="DHX5" s="53"/>
      <c r="DHY5" s="53"/>
      <c r="DHZ5" s="53"/>
      <c r="DIA5" s="53"/>
      <c r="DIB5" s="53"/>
      <c r="DIC5" s="53"/>
      <c r="DID5" s="53"/>
      <c r="DIE5" s="53"/>
      <c r="DIF5" s="53"/>
      <c r="DIG5" s="53"/>
      <c r="DIH5" s="53"/>
      <c r="DII5" s="53"/>
      <c r="DIJ5" s="53"/>
      <c r="DIK5" s="53"/>
      <c r="DIL5" s="53"/>
      <c r="DIM5" s="53"/>
      <c r="DIN5" s="53"/>
      <c r="DIO5" s="53"/>
      <c r="DIP5" s="53"/>
      <c r="DIQ5" s="53"/>
      <c r="DIR5" s="53"/>
      <c r="DIS5" s="53"/>
      <c r="DIT5" s="53"/>
      <c r="DIU5" s="53"/>
      <c r="DIV5" s="53"/>
      <c r="DIW5" s="53"/>
      <c r="DIX5" s="53"/>
      <c r="DIY5" s="53"/>
      <c r="DIZ5" s="53"/>
      <c r="DJA5" s="53"/>
      <c r="DJB5" s="53"/>
      <c r="DJC5" s="53"/>
      <c r="DJD5" s="53"/>
      <c r="DJE5" s="53"/>
      <c r="DJF5" s="53"/>
      <c r="DJG5" s="53"/>
      <c r="DJH5" s="53"/>
      <c r="DJI5" s="53"/>
      <c r="DJJ5" s="53"/>
      <c r="DJK5" s="53"/>
      <c r="DJL5" s="53"/>
      <c r="DJM5" s="53"/>
      <c r="DJN5" s="53"/>
      <c r="DJO5" s="53"/>
      <c r="DJP5" s="53"/>
      <c r="DJQ5" s="53"/>
      <c r="DJR5" s="53"/>
      <c r="DJS5" s="53"/>
      <c r="DJT5" s="53"/>
      <c r="DJU5" s="53"/>
      <c r="DJV5" s="53"/>
      <c r="DJW5" s="53"/>
      <c r="DJX5" s="53"/>
      <c r="DJY5" s="53"/>
      <c r="DJZ5" s="53"/>
      <c r="DKA5" s="53"/>
      <c r="DKB5" s="53"/>
      <c r="DKC5" s="53"/>
      <c r="DKD5" s="53"/>
      <c r="DKE5" s="53"/>
      <c r="DKF5" s="53"/>
      <c r="DKG5" s="53"/>
      <c r="DKH5" s="53"/>
      <c r="DKI5" s="53"/>
      <c r="DKJ5" s="53"/>
      <c r="DKK5" s="53"/>
      <c r="DKL5" s="53"/>
      <c r="DKM5" s="53"/>
      <c r="DKN5" s="53"/>
      <c r="DKO5" s="53"/>
      <c r="DKP5" s="53"/>
      <c r="DKQ5" s="53"/>
      <c r="DKR5" s="53"/>
      <c r="DKS5" s="53"/>
      <c r="DKT5" s="53"/>
      <c r="DKU5" s="53"/>
      <c r="DKV5" s="53"/>
      <c r="DKW5" s="53"/>
      <c r="DKX5" s="53"/>
      <c r="DKY5" s="53"/>
      <c r="DKZ5" s="53"/>
      <c r="DLA5" s="53"/>
      <c r="DLB5" s="53"/>
      <c r="DLC5" s="53"/>
      <c r="DLD5" s="53"/>
      <c r="DLE5" s="53"/>
      <c r="DLF5" s="53"/>
      <c r="DLG5" s="53"/>
      <c r="DLH5" s="53"/>
      <c r="DLI5" s="53"/>
      <c r="DLJ5" s="53"/>
      <c r="DLK5" s="53"/>
      <c r="DLL5" s="53"/>
      <c r="DLM5" s="53"/>
      <c r="DLN5" s="53"/>
      <c r="DLO5" s="53"/>
      <c r="DLP5" s="53"/>
      <c r="DLQ5" s="53"/>
      <c r="DLR5" s="53"/>
      <c r="DLS5" s="53"/>
      <c r="DLT5" s="53"/>
      <c r="DLU5" s="53"/>
      <c r="DLV5" s="53"/>
      <c r="DLW5" s="53"/>
      <c r="DLX5" s="53"/>
      <c r="DLY5" s="53"/>
      <c r="DLZ5" s="53"/>
      <c r="DMA5" s="53"/>
      <c r="DMB5" s="53"/>
      <c r="DMC5" s="53"/>
      <c r="DMD5" s="53"/>
      <c r="DME5" s="53"/>
      <c r="DMF5" s="53"/>
      <c r="DMG5" s="53"/>
      <c r="DMH5" s="53"/>
      <c r="DMI5" s="53"/>
      <c r="DMJ5" s="53"/>
      <c r="DMK5" s="53"/>
      <c r="DML5" s="53"/>
      <c r="DMM5" s="53"/>
      <c r="DMN5" s="53"/>
      <c r="DMO5" s="53"/>
      <c r="DMP5" s="53"/>
      <c r="DMQ5" s="53"/>
      <c r="DMR5" s="53"/>
      <c r="DMS5" s="53"/>
      <c r="DMT5" s="53"/>
      <c r="DMU5" s="53"/>
      <c r="DMV5" s="53"/>
      <c r="DMW5" s="53"/>
      <c r="DMX5" s="53"/>
      <c r="DMY5" s="53"/>
      <c r="DMZ5" s="53"/>
      <c r="DNA5" s="53"/>
      <c r="DNB5" s="53"/>
      <c r="DNC5" s="53"/>
      <c r="DND5" s="53"/>
      <c r="DNE5" s="53"/>
      <c r="DNF5" s="53"/>
      <c r="DNG5" s="53"/>
      <c r="DNH5" s="53"/>
      <c r="DNI5" s="53"/>
      <c r="DNJ5" s="53"/>
      <c r="DNK5" s="53"/>
      <c r="DNL5" s="53"/>
      <c r="DNM5" s="53"/>
      <c r="DNN5" s="53"/>
      <c r="DNO5" s="53"/>
      <c r="DNP5" s="53"/>
      <c r="DNQ5" s="53"/>
      <c r="DNR5" s="53"/>
      <c r="DNS5" s="53"/>
      <c r="DNT5" s="53"/>
      <c r="DNU5" s="53"/>
      <c r="DNV5" s="53"/>
      <c r="DNW5" s="53"/>
      <c r="DNX5" s="53"/>
      <c r="DNY5" s="53"/>
      <c r="DNZ5" s="53"/>
      <c r="DOA5" s="53"/>
      <c r="DOB5" s="53"/>
      <c r="DOC5" s="53"/>
      <c r="DOD5" s="53"/>
      <c r="DOE5" s="53"/>
      <c r="DOF5" s="53"/>
      <c r="DOG5" s="53"/>
      <c r="DOH5" s="53"/>
      <c r="DOI5" s="53"/>
      <c r="DOJ5" s="53"/>
      <c r="DOK5" s="53"/>
      <c r="DOL5" s="53"/>
      <c r="DOM5" s="53"/>
      <c r="DON5" s="53"/>
      <c r="DOO5" s="53"/>
      <c r="DOP5" s="53"/>
      <c r="DOQ5" s="53"/>
      <c r="DOR5" s="53"/>
      <c r="DOS5" s="53"/>
      <c r="DOT5" s="53"/>
      <c r="DOU5" s="53"/>
      <c r="DOV5" s="53"/>
      <c r="DOW5" s="53"/>
      <c r="DOX5" s="53"/>
      <c r="DOY5" s="53"/>
      <c r="DOZ5" s="53"/>
      <c r="DPA5" s="53"/>
      <c r="DPB5" s="53"/>
      <c r="DPC5" s="53"/>
      <c r="DPD5" s="53"/>
      <c r="DPE5" s="53"/>
      <c r="DPF5" s="53"/>
      <c r="DPG5" s="53"/>
      <c r="DPH5" s="53"/>
      <c r="DPI5" s="53"/>
      <c r="DPJ5" s="53"/>
      <c r="DPK5" s="53"/>
      <c r="DPL5" s="53"/>
      <c r="DPM5" s="53"/>
      <c r="DPN5" s="53"/>
      <c r="DPO5" s="53"/>
      <c r="DPP5" s="53"/>
      <c r="DPQ5" s="53"/>
      <c r="DPR5" s="53"/>
      <c r="DPS5" s="53"/>
      <c r="DPT5" s="53"/>
      <c r="DPU5" s="53"/>
      <c r="DPV5" s="53"/>
      <c r="DPW5" s="53"/>
      <c r="DPX5" s="53"/>
      <c r="DPY5" s="53"/>
      <c r="DPZ5" s="53"/>
      <c r="DQA5" s="53"/>
      <c r="DQB5" s="53"/>
      <c r="DQC5" s="53"/>
      <c r="DQD5" s="53"/>
      <c r="DQE5" s="53"/>
      <c r="DQF5" s="53"/>
      <c r="DQG5" s="53"/>
      <c r="DQH5" s="53"/>
      <c r="DQI5" s="53"/>
      <c r="DQJ5" s="53"/>
      <c r="DQK5" s="53"/>
      <c r="DQL5" s="53"/>
      <c r="DQM5" s="53"/>
      <c r="DQN5" s="53"/>
      <c r="DQO5" s="53"/>
      <c r="DQP5" s="53"/>
      <c r="DQQ5" s="53"/>
      <c r="DQR5" s="53"/>
      <c r="DQS5" s="53"/>
      <c r="DQT5" s="53"/>
      <c r="DQU5" s="53"/>
      <c r="DQV5" s="53"/>
      <c r="DQW5" s="53"/>
      <c r="DQX5" s="53"/>
      <c r="DQY5" s="53"/>
      <c r="DQZ5" s="53"/>
      <c r="DRA5" s="53"/>
      <c r="DRB5" s="53"/>
      <c r="DRC5" s="53"/>
      <c r="DRD5" s="53"/>
      <c r="DRE5" s="53"/>
      <c r="DRF5" s="53"/>
      <c r="DRG5" s="53"/>
      <c r="DRH5" s="53"/>
      <c r="DRI5" s="53"/>
      <c r="DRJ5" s="53"/>
      <c r="DRK5" s="53"/>
      <c r="DRL5" s="53"/>
      <c r="DRM5" s="53"/>
      <c r="DRN5" s="53"/>
      <c r="DRO5" s="53"/>
      <c r="DRP5" s="53"/>
      <c r="DRQ5" s="53"/>
      <c r="DRR5" s="53"/>
      <c r="DRS5" s="53"/>
      <c r="DRT5" s="53"/>
      <c r="DRU5" s="53"/>
      <c r="DRV5" s="53"/>
      <c r="DRW5" s="53"/>
      <c r="DRX5" s="53"/>
      <c r="DRY5" s="53"/>
      <c r="DRZ5" s="53"/>
      <c r="DSA5" s="53"/>
      <c r="DSB5" s="53"/>
      <c r="DSC5" s="53"/>
      <c r="DSD5" s="53"/>
      <c r="DSE5" s="53"/>
      <c r="DSF5" s="53"/>
      <c r="DSG5" s="53"/>
      <c r="DSH5" s="53"/>
      <c r="DSI5" s="53"/>
      <c r="DSJ5" s="53"/>
      <c r="DSK5" s="53"/>
      <c r="DSL5" s="53"/>
      <c r="DSM5" s="53"/>
      <c r="DSN5" s="53"/>
      <c r="DSO5" s="53"/>
      <c r="DSP5" s="53"/>
      <c r="DSQ5" s="53"/>
      <c r="DSR5" s="53"/>
      <c r="DSS5" s="53"/>
      <c r="DST5" s="53"/>
      <c r="DSU5" s="53"/>
      <c r="DSV5" s="53"/>
      <c r="DSW5" s="53"/>
      <c r="DSX5" s="53"/>
      <c r="DSY5" s="53"/>
      <c r="DSZ5" s="53"/>
      <c r="DTA5" s="53"/>
      <c r="DTB5" s="53"/>
      <c r="DTC5" s="53"/>
      <c r="DTD5" s="53"/>
      <c r="DTE5" s="53"/>
      <c r="DTF5" s="53"/>
      <c r="DTG5" s="53"/>
      <c r="DTH5" s="53"/>
      <c r="DTI5" s="53"/>
      <c r="DTJ5" s="53"/>
      <c r="DTK5" s="53"/>
      <c r="DTL5" s="53"/>
      <c r="DTM5" s="53"/>
      <c r="DTN5" s="53"/>
      <c r="DTO5" s="53"/>
      <c r="DTP5" s="53"/>
      <c r="DTQ5" s="53"/>
      <c r="DTR5" s="53"/>
      <c r="DTS5" s="53"/>
      <c r="DTT5" s="53"/>
      <c r="DTU5" s="53"/>
      <c r="DTV5" s="53"/>
      <c r="DTW5" s="53"/>
      <c r="DTX5" s="53"/>
      <c r="DTY5" s="53"/>
      <c r="DTZ5" s="53"/>
      <c r="DUA5" s="53"/>
      <c r="DUB5" s="53"/>
      <c r="DUC5" s="53"/>
      <c r="DUD5" s="53"/>
      <c r="DUE5" s="53"/>
      <c r="DUF5" s="53"/>
      <c r="DUG5" s="53"/>
      <c r="DUH5" s="53"/>
      <c r="DUI5" s="53"/>
      <c r="DUJ5" s="53"/>
      <c r="DUK5" s="53"/>
      <c r="DUL5" s="53"/>
      <c r="DUM5" s="53"/>
      <c r="DUN5" s="53"/>
      <c r="DUO5" s="53"/>
      <c r="DUP5" s="53"/>
      <c r="DUQ5" s="53"/>
      <c r="DUR5" s="53"/>
      <c r="DUS5" s="53"/>
      <c r="DUT5" s="53"/>
      <c r="DUU5" s="53"/>
      <c r="DUV5" s="53"/>
      <c r="DUW5" s="53"/>
      <c r="DUX5" s="53"/>
      <c r="DUY5" s="53"/>
      <c r="DUZ5" s="53"/>
      <c r="DVA5" s="53"/>
      <c r="DVB5" s="53"/>
      <c r="DVC5" s="53"/>
      <c r="DVD5" s="53"/>
      <c r="DVE5" s="53"/>
      <c r="DVF5" s="53"/>
      <c r="DVG5" s="53"/>
      <c r="DVH5" s="53"/>
      <c r="DVI5" s="53"/>
      <c r="DVJ5" s="53"/>
      <c r="DVK5" s="53"/>
      <c r="DVL5" s="53"/>
      <c r="DVM5" s="53"/>
      <c r="DVN5" s="53"/>
      <c r="DVO5" s="53"/>
      <c r="DVP5" s="53"/>
      <c r="DVQ5" s="53"/>
      <c r="DVR5" s="53"/>
      <c r="DVS5" s="53"/>
      <c r="DVT5" s="53"/>
      <c r="DVU5" s="53"/>
      <c r="DVV5" s="53"/>
      <c r="DVW5" s="53"/>
      <c r="DVX5" s="53"/>
      <c r="DVY5" s="53"/>
      <c r="DVZ5" s="53"/>
      <c r="DWA5" s="53"/>
      <c r="DWB5" s="53"/>
      <c r="DWC5" s="53"/>
      <c r="DWD5" s="53"/>
      <c r="DWE5" s="53"/>
      <c r="DWF5" s="53"/>
      <c r="DWG5" s="53"/>
      <c r="DWH5" s="53"/>
      <c r="DWI5" s="53"/>
      <c r="DWJ5" s="53"/>
      <c r="DWK5" s="53"/>
      <c r="DWL5" s="53"/>
      <c r="DWM5" s="53"/>
      <c r="DWN5" s="53"/>
      <c r="DWO5" s="53"/>
      <c r="DWP5" s="53"/>
      <c r="DWQ5" s="53"/>
      <c r="DWR5" s="53"/>
      <c r="DWS5" s="53"/>
      <c r="DWT5" s="53"/>
      <c r="DWU5" s="53"/>
      <c r="DWV5" s="53"/>
      <c r="DWW5" s="53"/>
      <c r="DWX5" s="53"/>
      <c r="DWY5" s="53"/>
      <c r="DWZ5" s="53"/>
      <c r="DXA5" s="53"/>
      <c r="DXB5" s="53"/>
      <c r="DXC5" s="53"/>
      <c r="DXD5" s="53"/>
      <c r="DXE5" s="53"/>
      <c r="DXF5" s="53"/>
      <c r="DXG5" s="53"/>
      <c r="DXH5" s="53"/>
      <c r="DXI5" s="53"/>
      <c r="DXJ5" s="53"/>
      <c r="DXK5" s="53"/>
      <c r="DXL5" s="53"/>
      <c r="DXM5" s="53"/>
      <c r="DXN5" s="53"/>
      <c r="DXO5" s="53"/>
      <c r="DXP5" s="53"/>
      <c r="DXQ5" s="53"/>
      <c r="DXR5" s="53"/>
      <c r="DXS5" s="53"/>
      <c r="DXT5" s="53"/>
      <c r="DXU5" s="53"/>
      <c r="DXV5" s="53"/>
      <c r="DXW5" s="53"/>
      <c r="DXX5" s="53"/>
      <c r="DXY5" s="53"/>
      <c r="DXZ5" s="53"/>
      <c r="DYA5" s="53"/>
      <c r="DYB5" s="53"/>
      <c r="DYC5" s="53"/>
      <c r="DYD5" s="53"/>
      <c r="DYE5" s="53"/>
      <c r="DYF5" s="53"/>
      <c r="DYG5" s="53"/>
      <c r="DYH5" s="53"/>
      <c r="DYI5" s="53"/>
      <c r="DYJ5" s="53"/>
      <c r="DYK5" s="53"/>
      <c r="DYL5" s="53"/>
      <c r="DYM5" s="53"/>
      <c r="DYN5" s="53"/>
      <c r="DYO5" s="53"/>
      <c r="DYP5" s="53"/>
      <c r="DYQ5" s="53"/>
      <c r="DYR5" s="53"/>
      <c r="DYS5" s="53"/>
      <c r="DYT5" s="53"/>
      <c r="DYU5" s="53"/>
      <c r="DYV5" s="53"/>
      <c r="DYW5" s="53"/>
      <c r="DYX5" s="53"/>
      <c r="DYY5" s="53"/>
      <c r="DYZ5" s="53"/>
      <c r="DZA5" s="53"/>
      <c r="DZB5" s="53"/>
      <c r="DZC5" s="53"/>
      <c r="DZD5" s="53"/>
      <c r="DZE5" s="53"/>
      <c r="DZF5" s="53"/>
      <c r="DZG5" s="53"/>
      <c r="DZH5" s="53"/>
      <c r="DZI5" s="53"/>
      <c r="DZJ5" s="53"/>
      <c r="DZK5" s="53"/>
      <c r="DZL5" s="53"/>
      <c r="DZM5" s="53"/>
      <c r="DZN5" s="53"/>
      <c r="DZO5" s="53"/>
      <c r="DZP5" s="53"/>
      <c r="DZQ5" s="53"/>
      <c r="DZR5" s="53"/>
      <c r="DZS5" s="53"/>
      <c r="DZT5" s="53"/>
      <c r="DZU5" s="53"/>
      <c r="DZV5" s="53"/>
      <c r="DZW5" s="53"/>
      <c r="DZX5" s="53"/>
      <c r="DZY5" s="53"/>
      <c r="DZZ5" s="53"/>
      <c r="EAA5" s="53"/>
      <c r="EAB5" s="53"/>
      <c r="EAC5" s="53"/>
      <c r="EAD5" s="53"/>
      <c r="EAE5" s="53"/>
      <c r="EAF5" s="53"/>
      <c r="EAG5" s="53"/>
      <c r="EAH5" s="53"/>
      <c r="EAI5" s="53"/>
      <c r="EAJ5" s="53"/>
      <c r="EAK5" s="53"/>
      <c r="EAL5" s="53"/>
      <c r="EAM5" s="53"/>
      <c r="EAN5" s="53"/>
      <c r="EAO5" s="53"/>
      <c r="EAP5" s="53"/>
      <c r="EAQ5" s="53"/>
      <c r="EAR5" s="53"/>
      <c r="EAS5" s="53"/>
      <c r="EAT5" s="53"/>
      <c r="EAU5" s="53"/>
      <c r="EAV5" s="53"/>
      <c r="EAW5" s="53"/>
      <c r="EAX5" s="53"/>
      <c r="EAY5" s="53"/>
      <c r="EAZ5" s="53"/>
      <c r="EBA5" s="53"/>
      <c r="EBB5" s="53"/>
      <c r="EBC5" s="53"/>
      <c r="EBD5" s="53"/>
      <c r="EBE5" s="53"/>
      <c r="EBF5" s="53"/>
      <c r="EBG5" s="53"/>
      <c r="EBH5" s="53"/>
      <c r="EBI5" s="53"/>
      <c r="EBJ5" s="53"/>
      <c r="EBK5" s="53"/>
      <c r="EBL5" s="53"/>
      <c r="EBM5" s="53"/>
      <c r="EBN5" s="53"/>
      <c r="EBO5" s="53"/>
      <c r="EBP5" s="53"/>
      <c r="EBQ5" s="53"/>
      <c r="EBR5" s="53"/>
      <c r="EBS5" s="53"/>
      <c r="EBT5" s="53"/>
      <c r="EBU5" s="53"/>
      <c r="EBV5" s="53"/>
      <c r="EBW5" s="53"/>
      <c r="EBX5" s="53"/>
      <c r="EBY5" s="53"/>
      <c r="EBZ5" s="53"/>
      <c r="ECA5" s="53"/>
      <c r="ECB5" s="53"/>
      <c r="ECC5" s="53"/>
      <c r="ECD5" s="53"/>
      <c r="ECE5" s="53"/>
      <c r="ECF5" s="53"/>
      <c r="ECG5" s="53"/>
      <c r="ECH5" s="53"/>
      <c r="ECI5" s="53"/>
      <c r="ECJ5" s="53"/>
      <c r="ECK5" s="53"/>
      <c r="ECL5" s="53"/>
      <c r="ECM5" s="53"/>
      <c r="ECN5" s="53"/>
      <c r="ECO5" s="53"/>
      <c r="ECP5" s="53"/>
      <c r="ECQ5" s="53"/>
      <c r="ECR5" s="53"/>
      <c r="ECS5" s="53"/>
      <c r="ECT5" s="53"/>
      <c r="ECU5" s="53"/>
      <c r="ECV5" s="53"/>
      <c r="ECW5" s="53"/>
      <c r="ECX5" s="53"/>
      <c r="ECY5" s="53"/>
      <c r="ECZ5" s="53"/>
      <c r="EDA5" s="53"/>
      <c r="EDB5" s="53"/>
      <c r="EDC5" s="53"/>
      <c r="EDD5" s="53"/>
      <c r="EDE5" s="53"/>
      <c r="EDF5" s="53"/>
      <c r="EDG5" s="53"/>
      <c r="EDH5" s="53"/>
      <c r="EDI5" s="53"/>
      <c r="EDJ5" s="53"/>
      <c r="EDK5" s="53"/>
      <c r="EDL5" s="53"/>
      <c r="EDM5" s="53"/>
      <c r="EDN5" s="53"/>
      <c r="EDO5" s="53"/>
      <c r="EDP5" s="53"/>
      <c r="EDQ5" s="53"/>
      <c r="EDR5" s="53"/>
      <c r="EDS5" s="53"/>
      <c r="EDT5" s="53"/>
      <c r="EDU5" s="53"/>
      <c r="EDV5" s="53"/>
      <c r="EDW5" s="53"/>
      <c r="EDX5" s="53"/>
      <c r="EDY5" s="53"/>
      <c r="EDZ5" s="53"/>
      <c r="EEA5" s="53"/>
      <c r="EEB5" s="53"/>
      <c r="EEC5" s="53"/>
      <c r="EED5" s="53"/>
      <c r="EEE5" s="53"/>
      <c r="EEF5" s="53"/>
      <c r="EEG5" s="53"/>
      <c r="EEH5" s="53"/>
      <c r="EEI5" s="53"/>
      <c r="EEJ5" s="53"/>
      <c r="EEK5" s="53"/>
      <c r="EEL5" s="53"/>
      <c r="EEM5" s="53"/>
      <c r="EEN5" s="53"/>
      <c r="EEO5" s="53"/>
      <c r="EEP5" s="53"/>
      <c r="EEQ5" s="53"/>
      <c r="EER5" s="53"/>
      <c r="EES5" s="53"/>
      <c r="EET5" s="53"/>
      <c r="EEU5" s="53"/>
      <c r="EEV5" s="53"/>
      <c r="EEW5" s="53"/>
      <c r="EEX5" s="53"/>
      <c r="EEY5" s="53"/>
      <c r="EEZ5" s="53"/>
      <c r="EFA5" s="53"/>
      <c r="EFB5" s="53"/>
      <c r="EFC5" s="53"/>
      <c r="EFD5" s="53"/>
      <c r="EFE5" s="53"/>
      <c r="EFF5" s="53"/>
      <c r="EFG5" s="53"/>
      <c r="EFH5" s="53"/>
      <c r="EFI5" s="53"/>
      <c r="EFJ5" s="53"/>
      <c r="EFK5" s="53"/>
      <c r="EFL5" s="53"/>
      <c r="EFM5" s="53"/>
      <c r="EFN5" s="53"/>
      <c r="EFO5" s="53"/>
      <c r="EFP5" s="53"/>
      <c r="EFQ5" s="53"/>
      <c r="EFR5" s="53"/>
      <c r="EFS5" s="53"/>
      <c r="EFT5" s="53"/>
      <c r="EFU5" s="53"/>
      <c r="EFV5" s="53"/>
      <c r="EFW5" s="53"/>
      <c r="EFX5" s="53"/>
      <c r="EFY5" s="53"/>
      <c r="EFZ5" s="53"/>
      <c r="EGA5" s="53"/>
      <c r="EGB5" s="53"/>
      <c r="EGC5" s="53"/>
      <c r="EGD5" s="53"/>
      <c r="EGE5" s="53"/>
      <c r="EGF5" s="53"/>
      <c r="EGG5" s="53"/>
      <c r="EGH5" s="53"/>
      <c r="EGI5" s="53"/>
      <c r="EGJ5" s="53"/>
      <c r="EGK5" s="53"/>
      <c r="EGL5" s="53"/>
      <c r="EGM5" s="53"/>
      <c r="EGN5" s="53"/>
      <c r="EGO5" s="53"/>
      <c r="EGP5" s="53"/>
      <c r="EGQ5" s="53"/>
      <c r="EGR5" s="53"/>
      <c r="EGS5" s="53"/>
      <c r="EGT5" s="53"/>
      <c r="EGU5" s="53"/>
      <c r="EGV5" s="53"/>
      <c r="EGW5" s="53"/>
      <c r="EGX5" s="53"/>
      <c r="EGY5" s="53"/>
      <c r="EGZ5" s="53"/>
      <c r="EHA5" s="53"/>
      <c r="EHB5" s="53"/>
      <c r="EHC5" s="53"/>
      <c r="EHD5" s="53"/>
      <c r="EHE5" s="53"/>
      <c r="EHF5" s="53"/>
      <c r="EHG5" s="53"/>
      <c r="EHH5" s="53"/>
      <c r="EHI5" s="53"/>
      <c r="EHJ5" s="53"/>
      <c r="EHK5" s="53"/>
      <c r="EHL5" s="53"/>
      <c r="EHM5" s="53"/>
      <c r="EHN5" s="53"/>
      <c r="EHO5" s="53"/>
      <c r="EHP5" s="53"/>
      <c r="EHQ5" s="53"/>
      <c r="EHR5" s="53"/>
      <c r="EHS5" s="53"/>
      <c r="EHT5" s="53"/>
      <c r="EHU5" s="53"/>
      <c r="EHV5" s="53"/>
      <c r="EHW5" s="53"/>
      <c r="EHX5" s="53"/>
      <c r="EHY5" s="53"/>
      <c r="EHZ5" s="53"/>
      <c r="EIA5" s="53"/>
      <c r="EIB5" s="53"/>
      <c r="EIC5" s="53"/>
      <c r="EID5" s="53"/>
      <c r="EIE5" s="53"/>
      <c r="EIF5" s="53"/>
      <c r="EIG5" s="53"/>
      <c r="EIH5" s="53"/>
      <c r="EII5" s="53"/>
      <c r="EIJ5" s="53"/>
      <c r="EIK5" s="53"/>
      <c r="EIL5" s="53"/>
      <c r="EIM5" s="53"/>
      <c r="EIN5" s="53"/>
      <c r="EIO5" s="53"/>
      <c r="EIP5" s="53"/>
      <c r="EIQ5" s="53"/>
      <c r="EIR5" s="53"/>
      <c r="EIS5" s="53"/>
      <c r="EIT5" s="53"/>
      <c r="EIU5" s="53"/>
      <c r="EIV5" s="53"/>
      <c r="EIW5" s="53"/>
      <c r="EIX5" s="53"/>
      <c r="EIY5" s="53"/>
      <c r="EIZ5" s="53"/>
      <c r="EJA5" s="53"/>
      <c r="EJB5" s="53"/>
      <c r="EJC5" s="53"/>
      <c r="EJD5" s="53"/>
      <c r="EJE5" s="53"/>
      <c r="EJF5" s="53"/>
      <c r="EJG5" s="53"/>
      <c r="EJH5" s="53"/>
      <c r="EJI5" s="53"/>
      <c r="EJJ5" s="53"/>
      <c r="EJK5" s="53"/>
      <c r="EJL5" s="53"/>
      <c r="EJM5" s="53"/>
      <c r="EJN5" s="53"/>
      <c r="EJO5" s="53"/>
      <c r="EJP5" s="53"/>
      <c r="EJQ5" s="53"/>
      <c r="EJR5" s="53"/>
      <c r="EJS5" s="53"/>
      <c r="EJT5" s="53"/>
      <c r="EJU5" s="53"/>
      <c r="EJV5" s="53"/>
      <c r="EJW5" s="53"/>
      <c r="EJX5" s="53"/>
      <c r="EJY5" s="53"/>
      <c r="EJZ5" s="53"/>
      <c r="EKA5" s="53"/>
      <c r="EKB5" s="53"/>
      <c r="EKC5" s="53"/>
      <c r="EKD5" s="53"/>
      <c r="EKE5" s="53"/>
      <c r="EKF5" s="53"/>
      <c r="EKG5" s="53"/>
      <c r="EKH5" s="53"/>
      <c r="EKI5" s="53"/>
      <c r="EKJ5" s="53"/>
      <c r="EKK5" s="53"/>
      <c r="EKL5" s="53"/>
      <c r="EKM5" s="53"/>
      <c r="EKN5" s="53"/>
      <c r="EKO5" s="53"/>
      <c r="EKP5" s="53"/>
      <c r="EKQ5" s="53"/>
      <c r="EKR5" s="53"/>
      <c r="EKS5" s="53"/>
      <c r="EKT5" s="53"/>
      <c r="EKU5" s="53"/>
      <c r="EKV5" s="53"/>
      <c r="EKW5" s="53"/>
      <c r="EKX5" s="53"/>
      <c r="EKY5" s="53"/>
      <c r="EKZ5" s="53"/>
      <c r="ELA5" s="53"/>
      <c r="ELB5" s="53"/>
      <c r="ELC5" s="53"/>
      <c r="ELD5" s="53"/>
      <c r="ELE5" s="53"/>
      <c r="ELF5" s="53"/>
      <c r="ELG5" s="53"/>
      <c r="ELH5" s="53"/>
      <c r="ELI5" s="53"/>
      <c r="ELJ5" s="53"/>
      <c r="ELK5" s="53"/>
      <c r="ELL5" s="53"/>
      <c r="ELM5" s="53"/>
      <c r="ELN5" s="53"/>
      <c r="ELO5" s="53"/>
      <c r="ELP5" s="53"/>
      <c r="ELQ5" s="53"/>
      <c r="ELR5" s="53"/>
      <c r="ELS5" s="53"/>
      <c r="ELT5" s="53"/>
      <c r="ELU5" s="53"/>
      <c r="ELV5" s="53"/>
      <c r="ELW5" s="53"/>
      <c r="ELX5" s="53"/>
      <c r="ELY5" s="53"/>
      <c r="ELZ5" s="53"/>
      <c r="EMA5" s="53"/>
      <c r="EMB5" s="53"/>
      <c r="EMC5" s="53"/>
      <c r="EMD5" s="53"/>
      <c r="EME5" s="53"/>
      <c r="EMF5" s="53"/>
      <c r="EMG5" s="53"/>
      <c r="EMH5" s="53"/>
      <c r="EMI5" s="53"/>
      <c r="EMJ5" s="53"/>
      <c r="EMK5" s="53"/>
      <c r="EML5" s="53"/>
      <c r="EMM5" s="53"/>
      <c r="EMN5" s="53"/>
      <c r="EMO5" s="53"/>
      <c r="EMP5" s="53"/>
      <c r="EMQ5" s="53"/>
      <c r="EMR5" s="53"/>
      <c r="EMS5" s="53"/>
      <c r="EMT5" s="53"/>
      <c r="EMU5" s="53"/>
      <c r="EMV5" s="53"/>
      <c r="EMW5" s="53"/>
      <c r="EMX5" s="53"/>
      <c r="EMY5" s="53"/>
      <c r="EMZ5" s="53"/>
      <c r="ENA5" s="53"/>
      <c r="ENB5" s="53"/>
      <c r="ENC5" s="53"/>
      <c r="END5" s="53"/>
      <c r="ENE5" s="53"/>
      <c r="ENF5" s="53"/>
      <c r="ENG5" s="53"/>
      <c r="ENH5" s="53"/>
      <c r="ENI5" s="53"/>
      <c r="ENJ5" s="53"/>
      <c r="ENK5" s="53"/>
      <c r="ENL5" s="53"/>
      <c r="ENM5" s="53"/>
      <c r="ENN5" s="53"/>
      <c r="ENO5" s="53"/>
      <c r="ENP5" s="53"/>
      <c r="ENQ5" s="53"/>
      <c r="ENR5" s="53"/>
      <c r="ENS5" s="53"/>
      <c r="ENT5" s="53"/>
      <c r="ENU5" s="53"/>
      <c r="ENV5" s="53"/>
      <c r="ENW5" s="53"/>
      <c r="ENX5" s="53"/>
      <c r="ENY5" s="53"/>
      <c r="ENZ5" s="53"/>
      <c r="EOA5" s="53"/>
      <c r="EOB5" s="53"/>
      <c r="EOC5" s="53"/>
      <c r="EOD5" s="53"/>
      <c r="EOE5" s="53"/>
      <c r="EOF5" s="53"/>
      <c r="EOG5" s="53"/>
      <c r="EOH5" s="53"/>
      <c r="EOI5" s="53"/>
      <c r="EOJ5" s="53"/>
      <c r="EOK5" s="53"/>
      <c r="EOL5" s="53"/>
      <c r="EOM5" s="53"/>
      <c r="EON5" s="53"/>
      <c r="EOO5" s="53"/>
      <c r="EOP5" s="53"/>
      <c r="EOQ5" s="53"/>
      <c r="EOR5" s="53"/>
      <c r="EOS5" s="53"/>
      <c r="EOT5" s="53"/>
      <c r="EOU5" s="53"/>
      <c r="EOV5" s="53"/>
      <c r="EOW5" s="53"/>
      <c r="EOX5" s="53"/>
      <c r="EOY5" s="53"/>
      <c r="EOZ5" s="53"/>
      <c r="EPA5" s="53"/>
      <c r="EPB5" s="53"/>
      <c r="EPC5" s="53"/>
      <c r="EPD5" s="53"/>
      <c r="EPE5" s="53"/>
      <c r="EPF5" s="53"/>
      <c r="EPG5" s="53"/>
      <c r="EPH5" s="53"/>
      <c r="EPI5" s="53"/>
      <c r="EPJ5" s="53"/>
      <c r="EPK5" s="53"/>
      <c r="EPL5" s="53"/>
      <c r="EPM5" s="53"/>
      <c r="EPN5" s="53"/>
      <c r="EPO5" s="53"/>
      <c r="EPP5" s="53"/>
      <c r="EPQ5" s="53"/>
      <c r="EPR5" s="53"/>
      <c r="EPS5" s="53"/>
      <c r="EPT5" s="53"/>
      <c r="EPU5" s="53"/>
      <c r="EPV5" s="53"/>
      <c r="EPW5" s="53"/>
      <c r="EPX5" s="53"/>
      <c r="EPY5" s="53"/>
      <c r="EPZ5" s="53"/>
      <c r="EQA5" s="53"/>
      <c r="EQB5" s="53"/>
      <c r="EQC5" s="53"/>
      <c r="EQD5" s="53"/>
      <c r="EQE5" s="53"/>
      <c r="EQF5" s="53"/>
      <c r="EQG5" s="53"/>
      <c r="EQH5" s="53"/>
      <c r="EQI5" s="53"/>
      <c r="EQJ5" s="53"/>
      <c r="EQK5" s="53"/>
      <c r="EQL5" s="53"/>
      <c r="EQM5" s="53"/>
      <c r="EQN5" s="53"/>
      <c r="EQO5" s="53"/>
      <c r="EQP5" s="53"/>
      <c r="EQQ5" s="53"/>
      <c r="EQR5" s="53"/>
      <c r="EQS5" s="53"/>
      <c r="EQT5" s="53"/>
      <c r="EQU5" s="53"/>
      <c r="EQV5" s="53"/>
      <c r="EQW5" s="53"/>
      <c r="EQX5" s="53"/>
      <c r="EQY5" s="53"/>
      <c r="EQZ5" s="53"/>
      <c r="ERA5" s="53"/>
      <c r="ERB5" s="53"/>
      <c r="ERC5" s="53"/>
      <c r="ERD5" s="53"/>
      <c r="ERE5" s="53"/>
      <c r="ERF5" s="53"/>
      <c r="ERG5" s="53"/>
      <c r="ERH5" s="53"/>
      <c r="ERI5" s="53"/>
      <c r="ERJ5" s="53"/>
      <c r="ERK5" s="53"/>
      <c r="ERL5" s="53"/>
      <c r="ERM5" s="53"/>
      <c r="ERN5" s="53"/>
      <c r="ERO5" s="53"/>
      <c r="ERP5" s="53"/>
      <c r="ERQ5" s="53"/>
      <c r="ERR5" s="53"/>
      <c r="ERS5" s="53"/>
      <c r="ERT5" s="53"/>
      <c r="ERU5" s="53"/>
      <c r="ERV5" s="53"/>
      <c r="ERW5" s="53"/>
      <c r="ERX5" s="53"/>
      <c r="ERY5" s="53"/>
      <c r="ERZ5" s="53"/>
      <c r="ESA5" s="53"/>
      <c r="ESB5" s="53"/>
      <c r="ESC5" s="53"/>
      <c r="ESD5" s="53"/>
      <c r="ESE5" s="53"/>
      <c r="ESF5" s="53"/>
      <c r="ESG5" s="53"/>
      <c r="ESH5" s="53"/>
      <c r="ESI5" s="53"/>
      <c r="ESJ5" s="53"/>
      <c r="ESK5" s="53"/>
      <c r="ESL5" s="53"/>
      <c r="ESM5" s="53"/>
      <c r="ESN5" s="53"/>
      <c r="ESO5" s="53"/>
      <c r="ESP5" s="53"/>
      <c r="ESQ5" s="53"/>
      <c r="ESR5" s="53"/>
      <c r="ESS5" s="53"/>
      <c r="EST5" s="53"/>
      <c r="ESU5" s="53"/>
      <c r="ESV5" s="53"/>
      <c r="ESW5" s="53"/>
      <c r="ESX5" s="53"/>
      <c r="ESY5" s="53"/>
      <c r="ESZ5" s="53"/>
      <c r="ETA5" s="53"/>
      <c r="ETB5" s="53"/>
      <c r="ETC5" s="53"/>
      <c r="ETD5" s="53"/>
      <c r="ETE5" s="53"/>
      <c r="ETF5" s="53"/>
      <c r="ETG5" s="53"/>
      <c r="ETH5" s="53"/>
      <c r="ETI5" s="53"/>
      <c r="ETJ5" s="53"/>
      <c r="ETK5" s="53"/>
      <c r="ETL5" s="53"/>
      <c r="ETM5" s="53"/>
      <c r="ETN5" s="53"/>
      <c r="ETO5" s="53"/>
      <c r="ETP5" s="53"/>
      <c r="ETQ5" s="53"/>
      <c r="ETR5" s="53"/>
      <c r="ETS5" s="53"/>
      <c r="ETT5" s="53"/>
      <c r="ETU5" s="53"/>
      <c r="ETV5" s="53"/>
      <c r="ETW5" s="53"/>
      <c r="ETX5" s="53"/>
      <c r="ETY5" s="53"/>
      <c r="ETZ5" s="53"/>
      <c r="EUA5" s="53"/>
      <c r="EUB5" s="53"/>
      <c r="EUC5" s="53"/>
      <c r="EUD5" s="53"/>
      <c r="EUE5" s="53"/>
      <c r="EUF5" s="53"/>
      <c r="EUG5" s="53"/>
      <c r="EUH5" s="53"/>
      <c r="EUI5" s="53"/>
      <c r="EUJ5" s="53"/>
      <c r="EUK5" s="53"/>
      <c r="EUL5" s="53"/>
      <c r="EUM5" s="53"/>
      <c r="EUN5" s="53"/>
      <c r="EUO5" s="53"/>
      <c r="EUP5" s="53"/>
      <c r="EUQ5" s="53"/>
      <c r="EUR5" s="53"/>
      <c r="EUS5" s="53"/>
      <c r="EUT5" s="53"/>
      <c r="EUU5" s="53"/>
      <c r="EUV5" s="53"/>
      <c r="EUW5" s="53"/>
      <c r="EUX5" s="53"/>
      <c r="EUY5" s="53"/>
      <c r="EUZ5" s="53"/>
      <c r="EVA5" s="53"/>
      <c r="EVB5" s="53"/>
      <c r="EVC5" s="53"/>
      <c r="EVD5" s="53"/>
      <c r="EVE5" s="53"/>
      <c r="EVF5" s="53"/>
      <c r="EVG5" s="53"/>
      <c r="EVH5" s="53"/>
      <c r="EVI5" s="53"/>
      <c r="EVJ5" s="53"/>
      <c r="EVK5" s="53"/>
      <c r="EVL5" s="53"/>
      <c r="EVM5" s="53"/>
      <c r="EVN5" s="53"/>
      <c r="EVO5" s="53"/>
      <c r="EVP5" s="53"/>
      <c r="EVQ5" s="53"/>
      <c r="EVR5" s="53"/>
      <c r="EVS5" s="53"/>
      <c r="EVT5" s="53"/>
      <c r="EVU5" s="53"/>
      <c r="EVV5" s="53"/>
      <c r="EVW5" s="53"/>
      <c r="EVX5" s="53"/>
      <c r="EVY5" s="53"/>
      <c r="EVZ5" s="53"/>
      <c r="EWA5" s="53"/>
      <c r="EWB5" s="53"/>
      <c r="EWC5" s="53"/>
      <c r="EWD5" s="53"/>
      <c r="EWE5" s="53"/>
      <c r="EWF5" s="53"/>
      <c r="EWG5" s="53"/>
      <c r="EWH5" s="53"/>
      <c r="EWI5" s="53"/>
      <c r="EWJ5" s="53"/>
      <c r="EWK5" s="53"/>
      <c r="EWL5" s="53"/>
      <c r="EWM5" s="53"/>
      <c r="EWN5" s="53"/>
      <c r="EWO5" s="53"/>
      <c r="EWP5" s="53"/>
      <c r="EWQ5" s="53"/>
      <c r="EWR5" s="53"/>
      <c r="EWS5" s="53"/>
      <c r="EWT5" s="53"/>
      <c r="EWU5" s="53"/>
      <c r="EWV5" s="53"/>
      <c r="EWW5" s="53"/>
      <c r="EWX5" s="53"/>
      <c r="EWY5" s="53"/>
      <c r="EWZ5" s="53"/>
      <c r="EXA5" s="53"/>
      <c r="EXB5" s="53"/>
      <c r="EXC5" s="53"/>
      <c r="EXD5" s="53"/>
      <c r="EXE5" s="53"/>
      <c r="EXF5" s="53"/>
      <c r="EXG5" s="53"/>
      <c r="EXH5" s="53"/>
      <c r="EXI5" s="53"/>
      <c r="EXJ5" s="53"/>
      <c r="EXK5" s="53"/>
      <c r="EXL5" s="53"/>
      <c r="EXM5" s="53"/>
      <c r="EXN5" s="53"/>
      <c r="EXO5" s="53"/>
      <c r="EXP5" s="53"/>
      <c r="EXQ5" s="53"/>
      <c r="EXR5" s="53"/>
      <c r="EXS5" s="53"/>
      <c r="EXT5" s="53"/>
      <c r="EXU5" s="53"/>
      <c r="EXV5" s="53"/>
      <c r="EXW5" s="53"/>
      <c r="EXX5" s="53"/>
      <c r="EXY5" s="53"/>
      <c r="EXZ5" s="53"/>
      <c r="EYA5" s="53"/>
      <c r="EYB5" s="53"/>
      <c r="EYC5" s="53"/>
      <c r="EYD5" s="53"/>
      <c r="EYE5" s="53"/>
      <c r="EYF5" s="53"/>
      <c r="EYG5" s="53"/>
      <c r="EYH5" s="53"/>
      <c r="EYI5" s="53"/>
      <c r="EYJ5" s="53"/>
      <c r="EYK5" s="53"/>
      <c r="EYL5" s="53"/>
      <c r="EYM5" s="53"/>
      <c r="EYN5" s="53"/>
      <c r="EYO5" s="53"/>
      <c r="EYP5" s="53"/>
      <c r="EYQ5" s="53"/>
      <c r="EYR5" s="53"/>
      <c r="EYS5" s="53"/>
      <c r="EYT5" s="53"/>
      <c r="EYU5" s="53"/>
      <c r="EYV5" s="53"/>
      <c r="EYW5" s="53"/>
      <c r="EYX5" s="53"/>
      <c r="EYY5" s="53"/>
      <c r="EYZ5" s="53"/>
      <c r="EZA5" s="53"/>
      <c r="EZB5" s="53"/>
      <c r="EZC5" s="53"/>
      <c r="EZD5" s="53"/>
      <c r="EZE5" s="53"/>
      <c r="EZF5" s="53"/>
      <c r="EZG5" s="53"/>
      <c r="EZH5" s="53"/>
      <c r="EZI5" s="53"/>
      <c r="EZJ5" s="53"/>
      <c r="EZK5" s="53"/>
      <c r="EZL5" s="53"/>
      <c r="EZM5" s="53"/>
      <c r="EZN5" s="53"/>
      <c r="EZO5" s="53"/>
      <c r="EZP5" s="53"/>
      <c r="EZQ5" s="53"/>
      <c r="EZR5" s="53"/>
      <c r="EZS5" s="53"/>
      <c r="EZT5" s="53"/>
      <c r="EZU5" s="53"/>
      <c r="EZV5" s="53"/>
      <c r="EZW5" s="53"/>
      <c r="EZX5" s="53"/>
      <c r="EZY5" s="53"/>
      <c r="EZZ5" s="53"/>
      <c r="FAA5" s="53"/>
      <c r="FAB5" s="53"/>
      <c r="FAC5" s="53"/>
      <c r="FAD5" s="53"/>
      <c r="FAE5" s="53"/>
      <c r="FAF5" s="53"/>
      <c r="FAG5" s="53"/>
      <c r="FAH5" s="53"/>
      <c r="FAI5" s="53"/>
      <c r="FAJ5" s="53"/>
      <c r="FAK5" s="53"/>
      <c r="FAL5" s="53"/>
      <c r="FAM5" s="53"/>
      <c r="FAN5" s="53"/>
      <c r="FAO5" s="53"/>
      <c r="FAP5" s="53"/>
      <c r="FAQ5" s="53"/>
      <c r="FAR5" s="53"/>
      <c r="FAS5" s="53"/>
      <c r="FAT5" s="53"/>
      <c r="FAU5" s="53"/>
      <c r="FAV5" s="53"/>
      <c r="FAW5" s="53"/>
      <c r="FAX5" s="53"/>
      <c r="FAY5" s="53"/>
      <c r="FAZ5" s="53"/>
      <c r="FBA5" s="53"/>
      <c r="FBB5" s="53"/>
      <c r="FBC5" s="53"/>
      <c r="FBD5" s="53"/>
      <c r="FBE5" s="53"/>
      <c r="FBF5" s="53"/>
      <c r="FBG5" s="53"/>
      <c r="FBH5" s="53"/>
      <c r="FBI5" s="53"/>
      <c r="FBJ5" s="53"/>
      <c r="FBK5" s="53"/>
      <c r="FBL5" s="53"/>
      <c r="FBM5" s="53"/>
      <c r="FBN5" s="53"/>
      <c r="FBO5" s="53"/>
      <c r="FBP5" s="53"/>
      <c r="FBQ5" s="53"/>
      <c r="FBR5" s="53"/>
      <c r="FBS5" s="53"/>
      <c r="FBT5" s="53"/>
      <c r="FBU5" s="53"/>
      <c r="FBV5" s="53"/>
      <c r="FBW5" s="53"/>
      <c r="FBX5" s="53"/>
      <c r="FBY5" s="53"/>
      <c r="FBZ5" s="53"/>
      <c r="FCA5" s="53"/>
      <c r="FCB5" s="53"/>
      <c r="FCC5" s="53"/>
      <c r="FCD5" s="53"/>
      <c r="FCE5" s="53"/>
      <c r="FCF5" s="53"/>
      <c r="FCG5" s="53"/>
      <c r="FCH5" s="53"/>
      <c r="FCI5" s="53"/>
      <c r="FCJ5" s="53"/>
      <c r="FCK5" s="53"/>
      <c r="FCL5" s="53"/>
      <c r="FCM5" s="53"/>
      <c r="FCN5" s="53"/>
      <c r="FCO5" s="53"/>
      <c r="FCP5" s="53"/>
      <c r="FCQ5" s="53"/>
      <c r="FCR5" s="53"/>
      <c r="FCS5" s="53"/>
      <c r="FCT5" s="53"/>
      <c r="FCU5" s="53"/>
      <c r="FCV5" s="53"/>
      <c r="FCW5" s="53"/>
      <c r="FCX5" s="53"/>
      <c r="FCY5" s="53"/>
      <c r="FCZ5" s="53"/>
      <c r="FDA5" s="53"/>
      <c r="FDB5" s="53"/>
      <c r="FDC5" s="53"/>
      <c r="FDD5" s="53"/>
      <c r="FDE5" s="53"/>
      <c r="FDF5" s="53"/>
      <c r="FDG5" s="53"/>
      <c r="FDH5" s="53"/>
      <c r="FDI5" s="53"/>
      <c r="FDJ5" s="53"/>
      <c r="FDK5" s="53"/>
      <c r="FDL5" s="53"/>
      <c r="FDM5" s="53"/>
      <c r="FDN5" s="53"/>
      <c r="FDO5" s="53"/>
      <c r="FDP5" s="53"/>
      <c r="FDQ5" s="53"/>
      <c r="FDR5" s="53"/>
      <c r="FDS5" s="53"/>
      <c r="FDT5" s="53"/>
      <c r="FDU5" s="53"/>
      <c r="FDV5" s="53"/>
      <c r="FDW5" s="53"/>
      <c r="FDX5" s="53"/>
      <c r="FDY5" s="53"/>
      <c r="FDZ5" s="53"/>
      <c r="FEA5" s="53"/>
      <c r="FEB5" s="53"/>
      <c r="FEC5" s="53"/>
      <c r="FED5" s="53"/>
      <c r="FEE5" s="53"/>
      <c r="FEF5" s="53"/>
      <c r="FEG5" s="53"/>
      <c r="FEH5" s="53"/>
      <c r="FEI5" s="53"/>
      <c r="FEJ5" s="53"/>
      <c r="FEK5" s="53"/>
      <c r="FEL5" s="53"/>
      <c r="FEM5" s="53"/>
      <c r="FEN5" s="53"/>
      <c r="FEO5" s="53"/>
      <c r="FEP5" s="53"/>
      <c r="FEQ5" s="53"/>
      <c r="FER5" s="53"/>
      <c r="FES5" s="53"/>
      <c r="FET5" s="53"/>
      <c r="FEU5" s="53"/>
      <c r="FEV5" s="53"/>
      <c r="FEW5" s="53"/>
      <c r="FEX5" s="53"/>
      <c r="FEY5" s="53"/>
      <c r="FEZ5" s="53"/>
      <c r="FFA5" s="53"/>
      <c r="FFB5" s="53"/>
      <c r="FFC5" s="53"/>
      <c r="FFD5" s="53"/>
      <c r="FFE5" s="53"/>
      <c r="FFF5" s="53"/>
      <c r="FFG5" s="53"/>
      <c r="FFH5" s="53"/>
      <c r="FFI5" s="53"/>
      <c r="FFJ5" s="53"/>
      <c r="FFK5" s="53"/>
      <c r="FFL5" s="53"/>
      <c r="FFM5" s="53"/>
      <c r="FFN5" s="53"/>
      <c r="FFO5" s="53"/>
      <c r="FFP5" s="53"/>
      <c r="FFQ5" s="53"/>
      <c r="FFR5" s="53"/>
      <c r="FFS5" s="53"/>
      <c r="FFT5" s="53"/>
      <c r="FFU5" s="53"/>
      <c r="FFV5" s="53"/>
      <c r="FFW5" s="53"/>
      <c r="FFX5" s="53"/>
      <c r="FFY5" s="53"/>
      <c r="FFZ5" s="53"/>
      <c r="FGA5" s="53"/>
      <c r="FGB5" s="53"/>
      <c r="FGC5" s="53"/>
      <c r="FGD5" s="53"/>
      <c r="FGE5" s="53"/>
      <c r="FGF5" s="53"/>
      <c r="FGG5" s="53"/>
      <c r="FGH5" s="53"/>
      <c r="FGI5" s="53"/>
      <c r="FGJ5" s="53"/>
      <c r="FGK5" s="53"/>
      <c r="FGL5" s="53"/>
      <c r="FGM5" s="53"/>
      <c r="FGN5" s="53"/>
      <c r="FGO5" s="53"/>
      <c r="FGP5" s="53"/>
      <c r="FGQ5" s="53"/>
      <c r="FGR5" s="53"/>
      <c r="FGS5" s="53"/>
      <c r="FGT5" s="53"/>
      <c r="FGU5" s="53"/>
      <c r="FGV5" s="53"/>
      <c r="FGW5" s="53"/>
      <c r="FGX5" s="53"/>
      <c r="FGY5" s="53"/>
      <c r="FGZ5" s="53"/>
      <c r="FHA5" s="53"/>
      <c r="FHB5" s="53"/>
      <c r="FHC5" s="53"/>
      <c r="FHD5" s="53"/>
      <c r="FHE5" s="53"/>
      <c r="FHF5" s="53"/>
      <c r="FHG5" s="53"/>
      <c r="FHH5" s="53"/>
      <c r="FHI5" s="53"/>
      <c r="FHJ5" s="53"/>
      <c r="FHK5" s="53"/>
      <c r="FHL5" s="53"/>
      <c r="FHM5" s="53"/>
      <c r="FHN5" s="53"/>
      <c r="FHO5" s="53"/>
      <c r="FHP5" s="53"/>
      <c r="FHQ5" s="53"/>
      <c r="FHR5" s="53"/>
      <c r="FHS5" s="53"/>
      <c r="FHT5" s="53"/>
      <c r="FHU5" s="53"/>
      <c r="FHV5" s="53"/>
      <c r="FHW5" s="53"/>
      <c r="FHX5" s="53"/>
      <c r="FHY5" s="53"/>
      <c r="FHZ5" s="53"/>
      <c r="FIA5" s="53"/>
      <c r="FIB5" s="53"/>
      <c r="FIC5" s="53"/>
      <c r="FID5" s="53"/>
      <c r="FIE5" s="53"/>
      <c r="FIF5" s="53"/>
      <c r="FIG5" s="53"/>
      <c r="FIH5" s="53"/>
      <c r="FII5" s="53"/>
      <c r="FIJ5" s="53"/>
      <c r="FIK5" s="53"/>
      <c r="FIL5" s="53"/>
      <c r="FIM5" s="53"/>
      <c r="FIN5" s="53"/>
      <c r="FIO5" s="53"/>
      <c r="FIP5" s="53"/>
      <c r="FIQ5" s="53"/>
      <c r="FIR5" s="53"/>
      <c r="FIS5" s="53"/>
      <c r="FIT5" s="53"/>
      <c r="FIU5" s="53"/>
      <c r="FIV5" s="53"/>
      <c r="FIW5" s="53"/>
      <c r="FIX5" s="53"/>
      <c r="FIY5" s="53"/>
      <c r="FIZ5" s="53"/>
      <c r="FJA5" s="53"/>
      <c r="FJB5" s="53"/>
      <c r="FJC5" s="53"/>
      <c r="FJD5" s="53"/>
      <c r="FJE5" s="53"/>
      <c r="FJF5" s="53"/>
      <c r="FJG5" s="53"/>
      <c r="FJH5" s="53"/>
      <c r="FJI5" s="53"/>
      <c r="FJJ5" s="53"/>
      <c r="FJK5" s="53"/>
      <c r="FJL5" s="53"/>
      <c r="FJM5" s="53"/>
      <c r="FJN5" s="53"/>
      <c r="FJO5" s="53"/>
      <c r="FJP5" s="53"/>
      <c r="FJQ5" s="53"/>
      <c r="FJR5" s="53"/>
      <c r="FJS5" s="53"/>
      <c r="FJT5" s="53"/>
      <c r="FJU5" s="53"/>
      <c r="FJV5" s="53"/>
      <c r="FJW5" s="53"/>
      <c r="FJX5" s="53"/>
      <c r="FJY5" s="53"/>
      <c r="FJZ5" s="53"/>
      <c r="FKA5" s="53"/>
      <c r="FKB5" s="53"/>
      <c r="FKC5" s="53"/>
      <c r="FKD5" s="53"/>
      <c r="FKE5" s="53"/>
      <c r="FKF5" s="53"/>
      <c r="FKG5" s="53"/>
      <c r="FKH5" s="53"/>
      <c r="FKI5" s="53"/>
      <c r="FKJ5" s="53"/>
      <c r="FKK5" s="53"/>
      <c r="FKL5" s="53"/>
      <c r="FKM5" s="53"/>
      <c r="FKN5" s="53"/>
      <c r="FKO5" s="53"/>
      <c r="FKP5" s="53"/>
      <c r="FKQ5" s="53"/>
      <c r="FKR5" s="53"/>
      <c r="FKS5" s="53"/>
      <c r="FKT5" s="53"/>
      <c r="FKU5" s="53"/>
      <c r="FKV5" s="53"/>
      <c r="FKW5" s="53"/>
      <c r="FKX5" s="53"/>
      <c r="FKY5" s="53"/>
      <c r="FKZ5" s="53"/>
      <c r="FLA5" s="53"/>
      <c r="FLB5" s="53"/>
      <c r="FLC5" s="53"/>
      <c r="FLD5" s="53"/>
      <c r="FLE5" s="53"/>
      <c r="FLF5" s="53"/>
      <c r="FLG5" s="53"/>
      <c r="FLH5" s="53"/>
      <c r="FLI5" s="53"/>
      <c r="FLJ5" s="53"/>
      <c r="FLK5" s="53"/>
      <c r="FLL5" s="53"/>
      <c r="FLM5" s="53"/>
      <c r="FLN5" s="53"/>
      <c r="FLO5" s="53"/>
      <c r="FLP5" s="53"/>
      <c r="FLQ5" s="53"/>
      <c r="FLR5" s="53"/>
      <c r="FLS5" s="53"/>
      <c r="FLT5" s="53"/>
      <c r="FLU5" s="53"/>
      <c r="FLV5" s="53"/>
      <c r="FLW5" s="53"/>
      <c r="FLX5" s="53"/>
      <c r="FLY5" s="53"/>
      <c r="FLZ5" s="53"/>
      <c r="FMA5" s="53"/>
      <c r="FMB5" s="53"/>
      <c r="FMC5" s="53"/>
      <c r="FMD5" s="53"/>
      <c r="FME5" s="53"/>
      <c r="FMF5" s="53"/>
      <c r="FMG5" s="53"/>
      <c r="FMH5" s="53"/>
      <c r="FMI5" s="53"/>
      <c r="FMJ5" s="53"/>
      <c r="FMK5" s="53"/>
      <c r="FML5" s="53"/>
      <c r="FMM5" s="53"/>
      <c r="FMN5" s="53"/>
      <c r="FMO5" s="53"/>
      <c r="FMP5" s="53"/>
      <c r="FMQ5" s="53"/>
      <c r="FMR5" s="53"/>
      <c r="FMS5" s="53"/>
      <c r="FMT5" s="53"/>
      <c r="FMU5" s="53"/>
      <c r="FMV5" s="53"/>
      <c r="FMW5" s="53"/>
      <c r="FMX5" s="53"/>
      <c r="FMY5" s="53"/>
      <c r="FMZ5" s="53"/>
      <c r="FNA5" s="53"/>
      <c r="FNB5" s="53"/>
      <c r="FNC5" s="53"/>
      <c r="FND5" s="53"/>
      <c r="FNE5" s="53"/>
      <c r="FNF5" s="53"/>
      <c r="FNG5" s="53"/>
      <c r="FNH5" s="53"/>
      <c r="FNI5" s="53"/>
      <c r="FNJ5" s="53"/>
      <c r="FNK5" s="53"/>
      <c r="FNL5" s="53"/>
      <c r="FNM5" s="53"/>
      <c r="FNN5" s="53"/>
      <c r="FNO5" s="53"/>
      <c r="FNP5" s="53"/>
      <c r="FNQ5" s="53"/>
      <c r="FNR5" s="53"/>
      <c r="FNS5" s="53"/>
      <c r="FNT5" s="53"/>
      <c r="FNU5" s="53"/>
      <c r="FNV5" s="53"/>
      <c r="FNW5" s="53"/>
      <c r="FNX5" s="53"/>
      <c r="FNY5" s="53"/>
      <c r="FNZ5" s="53"/>
      <c r="FOA5" s="53"/>
      <c r="FOB5" s="53"/>
      <c r="FOC5" s="53"/>
      <c r="FOD5" s="53"/>
      <c r="FOE5" s="53"/>
      <c r="FOF5" s="53"/>
      <c r="FOG5" s="53"/>
      <c r="FOH5" s="53"/>
      <c r="FOI5" s="53"/>
      <c r="FOJ5" s="53"/>
      <c r="FOK5" s="53"/>
      <c r="FOL5" s="53"/>
      <c r="FOM5" s="53"/>
      <c r="FON5" s="53"/>
      <c r="FOO5" s="53"/>
      <c r="FOP5" s="53"/>
      <c r="FOQ5" s="53"/>
      <c r="FOR5" s="53"/>
      <c r="FOS5" s="53"/>
      <c r="FOT5" s="53"/>
      <c r="FOU5" s="53"/>
      <c r="FOV5" s="53"/>
      <c r="FOW5" s="53"/>
      <c r="FOX5" s="53"/>
      <c r="FOY5" s="53"/>
      <c r="FOZ5" s="53"/>
      <c r="FPA5" s="53"/>
      <c r="FPB5" s="53"/>
      <c r="FPC5" s="53"/>
      <c r="FPD5" s="53"/>
      <c r="FPE5" s="53"/>
      <c r="FPF5" s="53"/>
      <c r="FPG5" s="53"/>
      <c r="FPH5" s="53"/>
      <c r="FPI5" s="53"/>
      <c r="FPJ5" s="53"/>
      <c r="FPK5" s="53"/>
      <c r="FPL5" s="53"/>
      <c r="FPM5" s="53"/>
      <c r="FPN5" s="53"/>
      <c r="FPO5" s="53"/>
      <c r="FPP5" s="53"/>
      <c r="FPQ5" s="53"/>
      <c r="FPR5" s="53"/>
      <c r="FPS5" s="53"/>
      <c r="FPT5" s="53"/>
      <c r="FPU5" s="53"/>
      <c r="FPV5" s="53"/>
      <c r="FPW5" s="53"/>
      <c r="FPX5" s="53"/>
      <c r="FPY5" s="53"/>
      <c r="FPZ5" s="53"/>
      <c r="FQA5" s="53"/>
      <c r="FQB5" s="53"/>
      <c r="FQC5" s="53"/>
      <c r="FQD5" s="53"/>
      <c r="FQE5" s="53"/>
      <c r="FQF5" s="53"/>
      <c r="FQG5" s="53"/>
      <c r="FQH5" s="53"/>
      <c r="FQI5" s="53"/>
      <c r="FQJ5" s="53"/>
      <c r="FQK5" s="53"/>
      <c r="FQL5" s="53"/>
      <c r="FQM5" s="53"/>
      <c r="FQN5" s="53"/>
      <c r="FQO5" s="53"/>
      <c r="FQP5" s="53"/>
      <c r="FQQ5" s="53"/>
      <c r="FQR5" s="53"/>
      <c r="FQS5" s="53"/>
      <c r="FQT5" s="53"/>
      <c r="FQU5" s="53"/>
      <c r="FQV5" s="53"/>
      <c r="FQW5" s="53"/>
      <c r="FQX5" s="53"/>
      <c r="FQY5" s="53"/>
      <c r="FQZ5" s="53"/>
      <c r="FRA5" s="53"/>
      <c r="FRB5" s="53"/>
      <c r="FRC5" s="53"/>
      <c r="FRD5" s="53"/>
      <c r="FRE5" s="53"/>
      <c r="FRF5" s="53"/>
      <c r="FRG5" s="53"/>
      <c r="FRH5" s="53"/>
      <c r="FRI5" s="53"/>
      <c r="FRJ5" s="53"/>
      <c r="FRK5" s="53"/>
      <c r="FRL5" s="53"/>
      <c r="FRM5" s="53"/>
      <c r="FRN5" s="53"/>
      <c r="FRO5" s="53"/>
      <c r="FRP5" s="53"/>
      <c r="FRQ5" s="53"/>
      <c r="FRR5" s="53"/>
      <c r="FRS5" s="53"/>
      <c r="FRT5" s="53"/>
      <c r="FRU5" s="53"/>
      <c r="FRV5" s="53"/>
      <c r="FRW5" s="53"/>
      <c r="FRX5" s="53"/>
      <c r="FRY5" s="53"/>
      <c r="FRZ5" s="53"/>
      <c r="FSA5" s="53"/>
      <c r="FSB5" s="53"/>
      <c r="FSC5" s="53"/>
      <c r="FSD5" s="53"/>
      <c r="FSE5" s="53"/>
      <c r="FSF5" s="53"/>
      <c r="FSG5" s="53"/>
      <c r="FSH5" s="53"/>
      <c r="FSI5" s="53"/>
      <c r="FSJ5" s="53"/>
      <c r="FSK5" s="53"/>
      <c r="FSL5" s="53"/>
      <c r="FSM5" s="53"/>
      <c r="FSN5" s="53"/>
      <c r="FSO5" s="53"/>
      <c r="FSP5" s="53"/>
      <c r="FSQ5" s="53"/>
      <c r="FSR5" s="53"/>
      <c r="FSS5" s="53"/>
      <c r="FST5" s="53"/>
      <c r="FSU5" s="53"/>
      <c r="FSV5" s="53"/>
      <c r="FSW5" s="53"/>
      <c r="FSX5" s="53"/>
      <c r="FSY5" s="53"/>
      <c r="FSZ5" s="53"/>
      <c r="FTA5" s="53"/>
      <c r="FTB5" s="53"/>
      <c r="FTC5" s="53"/>
      <c r="FTD5" s="53"/>
      <c r="FTE5" s="53"/>
      <c r="FTF5" s="53"/>
      <c r="FTG5" s="53"/>
      <c r="FTH5" s="53"/>
      <c r="FTI5" s="53"/>
      <c r="FTJ5" s="53"/>
      <c r="FTK5" s="53"/>
      <c r="FTL5" s="53"/>
      <c r="FTM5" s="53"/>
      <c r="FTN5" s="53"/>
      <c r="FTO5" s="53"/>
      <c r="FTP5" s="53"/>
      <c r="FTQ5" s="53"/>
      <c r="FTR5" s="53"/>
      <c r="FTS5" s="53"/>
      <c r="FTT5" s="53"/>
      <c r="FTU5" s="53"/>
      <c r="FTV5" s="53"/>
      <c r="FTW5" s="53"/>
      <c r="FTX5" s="53"/>
      <c r="FTY5" s="53"/>
      <c r="FTZ5" s="53"/>
      <c r="FUA5" s="53"/>
      <c r="FUB5" s="53"/>
      <c r="FUC5" s="53"/>
      <c r="FUD5" s="53"/>
      <c r="FUE5" s="53"/>
      <c r="FUF5" s="53"/>
      <c r="FUG5" s="53"/>
      <c r="FUH5" s="53"/>
      <c r="FUI5" s="53"/>
      <c r="FUJ5" s="53"/>
      <c r="FUK5" s="53"/>
      <c r="FUL5" s="53"/>
      <c r="FUM5" s="53"/>
      <c r="FUN5" s="53"/>
      <c r="FUO5" s="53"/>
      <c r="FUP5" s="53"/>
      <c r="FUQ5" s="53"/>
      <c r="FUR5" s="53"/>
      <c r="FUS5" s="53"/>
      <c r="FUT5" s="53"/>
      <c r="FUU5" s="53"/>
      <c r="FUV5" s="53"/>
      <c r="FUW5" s="53"/>
      <c r="FUX5" s="53"/>
      <c r="FUY5" s="53"/>
      <c r="FUZ5" s="53"/>
      <c r="FVA5" s="53"/>
      <c r="FVB5" s="53"/>
      <c r="FVC5" s="53"/>
      <c r="FVD5" s="53"/>
      <c r="FVE5" s="53"/>
      <c r="FVF5" s="53"/>
      <c r="FVG5" s="53"/>
      <c r="FVH5" s="53"/>
      <c r="FVI5" s="53"/>
      <c r="FVJ5" s="53"/>
      <c r="FVK5" s="53"/>
      <c r="FVL5" s="53"/>
      <c r="FVM5" s="53"/>
      <c r="FVN5" s="53"/>
      <c r="FVO5" s="53"/>
      <c r="FVP5" s="53"/>
      <c r="FVQ5" s="53"/>
      <c r="FVR5" s="53"/>
      <c r="FVS5" s="53"/>
      <c r="FVT5" s="53"/>
      <c r="FVU5" s="53"/>
      <c r="FVV5" s="53"/>
      <c r="FVW5" s="53"/>
      <c r="FVX5" s="53"/>
      <c r="FVY5" s="53"/>
      <c r="FVZ5" s="53"/>
      <c r="FWA5" s="53"/>
      <c r="FWB5" s="53"/>
      <c r="FWC5" s="53"/>
      <c r="FWD5" s="53"/>
      <c r="FWE5" s="53"/>
      <c r="FWF5" s="53"/>
      <c r="FWG5" s="53"/>
      <c r="FWH5" s="53"/>
      <c r="FWI5" s="53"/>
      <c r="FWJ5" s="53"/>
      <c r="FWK5" s="53"/>
      <c r="FWL5" s="53"/>
      <c r="FWM5" s="53"/>
      <c r="FWN5" s="53"/>
      <c r="FWO5" s="53"/>
      <c r="FWP5" s="53"/>
      <c r="FWQ5" s="53"/>
      <c r="FWR5" s="53"/>
      <c r="FWS5" s="53"/>
      <c r="FWT5" s="53"/>
      <c r="FWU5" s="53"/>
      <c r="FWV5" s="53"/>
      <c r="FWW5" s="53"/>
      <c r="FWX5" s="53"/>
      <c r="FWY5" s="53"/>
      <c r="FWZ5" s="53"/>
      <c r="FXA5" s="53"/>
      <c r="FXB5" s="53"/>
      <c r="FXC5" s="53"/>
      <c r="FXD5" s="53"/>
      <c r="FXE5" s="53"/>
      <c r="FXF5" s="53"/>
      <c r="FXG5" s="53"/>
      <c r="FXH5" s="53"/>
      <c r="FXI5" s="53"/>
      <c r="FXJ5" s="53"/>
      <c r="FXK5" s="53"/>
      <c r="FXL5" s="53"/>
      <c r="FXM5" s="53"/>
      <c r="FXN5" s="53"/>
      <c r="FXO5" s="53"/>
      <c r="FXP5" s="53"/>
      <c r="FXQ5" s="53"/>
      <c r="FXR5" s="53"/>
      <c r="FXS5" s="53"/>
      <c r="FXT5" s="53"/>
      <c r="FXU5" s="53"/>
      <c r="FXV5" s="53"/>
      <c r="FXW5" s="53"/>
      <c r="FXX5" s="53"/>
      <c r="FXY5" s="53"/>
      <c r="FXZ5" s="53"/>
      <c r="FYA5" s="53"/>
      <c r="FYB5" s="53"/>
      <c r="FYC5" s="53"/>
      <c r="FYD5" s="53"/>
      <c r="FYE5" s="53"/>
      <c r="FYF5" s="53"/>
      <c r="FYG5" s="53"/>
      <c r="FYH5" s="53"/>
      <c r="FYI5" s="53"/>
      <c r="FYJ5" s="53"/>
      <c r="FYK5" s="53"/>
      <c r="FYL5" s="53"/>
      <c r="FYM5" s="53"/>
      <c r="FYN5" s="53"/>
      <c r="FYO5" s="53"/>
      <c r="FYP5" s="53"/>
      <c r="FYQ5" s="53"/>
      <c r="FYR5" s="53"/>
      <c r="FYS5" s="53"/>
      <c r="FYT5" s="53"/>
      <c r="FYU5" s="53"/>
      <c r="FYV5" s="53"/>
      <c r="FYW5" s="53"/>
      <c r="FYX5" s="53"/>
      <c r="FYY5" s="53"/>
      <c r="FYZ5" s="53"/>
      <c r="FZA5" s="53"/>
      <c r="FZB5" s="53"/>
      <c r="FZC5" s="53"/>
      <c r="FZD5" s="53"/>
      <c r="FZE5" s="53"/>
      <c r="FZF5" s="53"/>
      <c r="FZG5" s="53"/>
      <c r="FZH5" s="53"/>
      <c r="FZI5" s="53"/>
      <c r="FZJ5" s="53"/>
      <c r="FZK5" s="53"/>
      <c r="FZL5" s="53"/>
      <c r="FZM5" s="53"/>
      <c r="FZN5" s="53"/>
      <c r="FZO5" s="53"/>
      <c r="FZP5" s="53"/>
      <c r="FZQ5" s="53"/>
      <c r="FZR5" s="53"/>
      <c r="FZS5" s="53"/>
      <c r="FZT5" s="53"/>
      <c r="FZU5" s="53"/>
      <c r="FZV5" s="53"/>
      <c r="FZW5" s="53"/>
      <c r="FZX5" s="53"/>
      <c r="FZY5" s="53"/>
      <c r="FZZ5" s="53"/>
      <c r="GAA5" s="53"/>
      <c r="GAB5" s="53"/>
      <c r="GAC5" s="53"/>
      <c r="GAD5" s="53"/>
      <c r="GAE5" s="53"/>
      <c r="GAF5" s="53"/>
      <c r="GAG5" s="53"/>
      <c r="GAH5" s="53"/>
      <c r="GAI5" s="53"/>
      <c r="GAJ5" s="53"/>
      <c r="GAK5" s="53"/>
      <c r="GAL5" s="53"/>
      <c r="GAM5" s="53"/>
      <c r="GAN5" s="53"/>
      <c r="GAO5" s="53"/>
      <c r="GAP5" s="53"/>
      <c r="GAQ5" s="53"/>
      <c r="GAR5" s="53"/>
      <c r="GAS5" s="53"/>
      <c r="GAT5" s="53"/>
      <c r="GAU5" s="53"/>
      <c r="GAV5" s="53"/>
      <c r="GAW5" s="53"/>
      <c r="GAX5" s="53"/>
      <c r="GAY5" s="53"/>
      <c r="GAZ5" s="53"/>
      <c r="GBA5" s="53"/>
      <c r="GBB5" s="53"/>
      <c r="GBC5" s="53"/>
      <c r="GBD5" s="53"/>
      <c r="GBE5" s="53"/>
      <c r="GBF5" s="53"/>
      <c r="GBG5" s="53"/>
      <c r="GBH5" s="53"/>
      <c r="GBI5" s="53"/>
      <c r="GBJ5" s="53"/>
      <c r="GBK5" s="53"/>
      <c r="GBL5" s="53"/>
      <c r="GBM5" s="53"/>
      <c r="GBN5" s="53"/>
      <c r="GBO5" s="53"/>
      <c r="GBP5" s="53"/>
      <c r="GBQ5" s="53"/>
      <c r="GBR5" s="53"/>
      <c r="GBS5" s="53"/>
      <c r="GBT5" s="53"/>
      <c r="GBU5" s="53"/>
      <c r="GBV5" s="53"/>
      <c r="GBW5" s="53"/>
      <c r="GBX5" s="53"/>
      <c r="GBY5" s="53"/>
      <c r="GBZ5" s="53"/>
      <c r="GCA5" s="53"/>
      <c r="GCB5" s="53"/>
      <c r="GCC5" s="53"/>
      <c r="GCD5" s="53"/>
      <c r="GCE5" s="53"/>
      <c r="GCF5" s="53"/>
      <c r="GCG5" s="53"/>
      <c r="GCH5" s="53"/>
      <c r="GCI5" s="53"/>
      <c r="GCJ5" s="53"/>
      <c r="GCK5" s="53"/>
      <c r="GCL5" s="53"/>
      <c r="GCM5" s="53"/>
      <c r="GCN5" s="53"/>
      <c r="GCO5" s="53"/>
      <c r="GCP5" s="53"/>
      <c r="GCQ5" s="53"/>
      <c r="GCR5" s="53"/>
      <c r="GCS5" s="53"/>
      <c r="GCT5" s="53"/>
      <c r="GCU5" s="53"/>
      <c r="GCV5" s="53"/>
      <c r="GCW5" s="53"/>
      <c r="GCX5" s="53"/>
      <c r="GCY5" s="53"/>
      <c r="GCZ5" s="53"/>
      <c r="GDA5" s="53"/>
      <c r="GDB5" s="53"/>
      <c r="GDC5" s="53"/>
      <c r="GDD5" s="53"/>
      <c r="GDE5" s="53"/>
      <c r="GDF5" s="53"/>
      <c r="GDG5" s="53"/>
      <c r="GDH5" s="53"/>
      <c r="GDI5" s="53"/>
      <c r="GDJ5" s="53"/>
      <c r="GDK5" s="53"/>
      <c r="GDL5" s="53"/>
      <c r="GDM5" s="53"/>
      <c r="GDN5" s="53"/>
      <c r="GDO5" s="53"/>
      <c r="GDP5" s="53"/>
      <c r="GDQ5" s="53"/>
      <c r="GDR5" s="53"/>
      <c r="GDS5" s="53"/>
      <c r="GDT5" s="53"/>
      <c r="GDU5" s="53"/>
      <c r="GDV5" s="53"/>
      <c r="GDW5" s="53"/>
      <c r="GDX5" s="53"/>
      <c r="GDY5" s="53"/>
      <c r="GDZ5" s="53"/>
      <c r="GEA5" s="53"/>
      <c r="GEB5" s="53"/>
      <c r="GEC5" s="53"/>
      <c r="GED5" s="53"/>
      <c r="GEE5" s="53"/>
      <c r="GEF5" s="53"/>
      <c r="GEG5" s="53"/>
      <c r="GEH5" s="53"/>
      <c r="GEI5" s="53"/>
      <c r="GEJ5" s="53"/>
      <c r="GEK5" s="53"/>
      <c r="GEL5" s="53"/>
      <c r="GEM5" s="53"/>
      <c r="GEN5" s="53"/>
      <c r="GEO5" s="53"/>
      <c r="GEP5" s="53"/>
      <c r="GEQ5" s="53"/>
      <c r="GER5" s="53"/>
      <c r="GES5" s="53"/>
      <c r="GET5" s="53"/>
      <c r="GEU5" s="53"/>
      <c r="GEV5" s="53"/>
      <c r="GEW5" s="53"/>
      <c r="GEX5" s="53"/>
      <c r="GEY5" s="53"/>
      <c r="GEZ5" s="53"/>
      <c r="GFA5" s="53"/>
      <c r="GFB5" s="53"/>
      <c r="GFC5" s="53"/>
      <c r="GFD5" s="53"/>
      <c r="GFE5" s="53"/>
      <c r="GFF5" s="53"/>
      <c r="GFG5" s="53"/>
      <c r="GFH5" s="53"/>
      <c r="GFI5" s="53"/>
      <c r="GFJ5" s="53"/>
      <c r="GFK5" s="53"/>
      <c r="GFL5" s="53"/>
      <c r="GFM5" s="53"/>
      <c r="GFN5" s="53"/>
      <c r="GFO5" s="53"/>
      <c r="GFP5" s="53"/>
      <c r="GFQ5" s="53"/>
      <c r="GFR5" s="53"/>
      <c r="GFS5" s="53"/>
      <c r="GFT5" s="53"/>
      <c r="GFU5" s="53"/>
      <c r="GFV5" s="53"/>
      <c r="GFW5" s="53"/>
      <c r="GFX5" s="53"/>
      <c r="GFY5" s="53"/>
      <c r="GFZ5" s="53"/>
      <c r="GGA5" s="53"/>
      <c r="GGB5" s="53"/>
      <c r="GGC5" s="53"/>
      <c r="GGD5" s="53"/>
      <c r="GGE5" s="53"/>
      <c r="GGF5" s="53"/>
      <c r="GGG5" s="53"/>
      <c r="GGH5" s="53"/>
      <c r="GGI5" s="53"/>
      <c r="GGJ5" s="53"/>
      <c r="GGK5" s="53"/>
      <c r="GGL5" s="53"/>
      <c r="GGM5" s="53"/>
      <c r="GGN5" s="53"/>
      <c r="GGO5" s="53"/>
      <c r="GGP5" s="53"/>
      <c r="GGQ5" s="53"/>
      <c r="GGR5" s="53"/>
      <c r="GGS5" s="53"/>
      <c r="GGT5" s="53"/>
      <c r="GGU5" s="53"/>
      <c r="GGV5" s="53"/>
      <c r="GGW5" s="53"/>
      <c r="GGX5" s="53"/>
      <c r="GGY5" s="53"/>
      <c r="GGZ5" s="53"/>
      <c r="GHA5" s="53"/>
      <c r="GHB5" s="53"/>
      <c r="GHC5" s="53"/>
      <c r="GHD5" s="53"/>
      <c r="GHE5" s="53"/>
      <c r="GHF5" s="53"/>
      <c r="GHG5" s="53"/>
      <c r="GHH5" s="53"/>
      <c r="GHI5" s="53"/>
      <c r="GHJ5" s="53"/>
      <c r="GHK5" s="53"/>
      <c r="GHL5" s="53"/>
      <c r="GHM5" s="53"/>
      <c r="GHN5" s="53"/>
      <c r="GHO5" s="53"/>
      <c r="GHP5" s="53"/>
      <c r="GHQ5" s="53"/>
      <c r="GHR5" s="53"/>
      <c r="GHS5" s="53"/>
      <c r="GHT5" s="53"/>
      <c r="GHU5" s="53"/>
      <c r="GHV5" s="53"/>
      <c r="GHW5" s="53"/>
      <c r="GHX5" s="53"/>
      <c r="GHY5" s="53"/>
      <c r="GHZ5" s="53"/>
      <c r="GIA5" s="53"/>
      <c r="GIB5" s="53"/>
      <c r="GIC5" s="53"/>
      <c r="GID5" s="53"/>
      <c r="GIE5" s="53"/>
      <c r="GIF5" s="53"/>
      <c r="GIG5" s="53"/>
      <c r="GIH5" s="53"/>
      <c r="GII5" s="53"/>
      <c r="GIJ5" s="53"/>
      <c r="GIK5" s="53"/>
      <c r="GIL5" s="53"/>
      <c r="GIM5" s="53"/>
      <c r="GIN5" s="53"/>
      <c r="GIO5" s="53"/>
      <c r="GIP5" s="53"/>
      <c r="GIQ5" s="53"/>
      <c r="GIR5" s="53"/>
      <c r="GIS5" s="53"/>
      <c r="GIT5" s="53"/>
      <c r="GIU5" s="53"/>
      <c r="GIV5" s="53"/>
      <c r="GIW5" s="53"/>
      <c r="GIX5" s="53"/>
      <c r="GIY5" s="53"/>
      <c r="GIZ5" s="53"/>
      <c r="GJA5" s="53"/>
      <c r="GJB5" s="53"/>
      <c r="GJC5" s="53"/>
      <c r="GJD5" s="53"/>
      <c r="GJE5" s="53"/>
      <c r="GJF5" s="53"/>
      <c r="GJG5" s="53"/>
      <c r="GJH5" s="53"/>
      <c r="GJI5" s="53"/>
      <c r="GJJ5" s="53"/>
      <c r="GJK5" s="53"/>
      <c r="GJL5" s="53"/>
      <c r="GJM5" s="53"/>
      <c r="GJN5" s="53"/>
      <c r="GJO5" s="53"/>
      <c r="GJP5" s="53"/>
      <c r="GJQ5" s="53"/>
      <c r="GJR5" s="53"/>
      <c r="GJS5" s="53"/>
      <c r="GJT5" s="53"/>
      <c r="GJU5" s="53"/>
      <c r="GJV5" s="53"/>
      <c r="GJW5" s="53"/>
      <c r="GJX5" s="53"/>
      <c r="GJY5" s="53"/>
      <c r="GJZ5" s="53"/>
      <c r="GKA5" s="53"/>
      <c r="GKB5" s="53"/>
      <c r="GKC5" s="53"/>
      <c r="GKD5" s="53"/>
      <c r="GKE5" s="53"/>
      <c r="GKF5" s="53"/>
      <c r="GKG5" s="53"/>
      <c r="GKH5" s="53"/>
      <c r="GKI5" s="53"/>
      <c r="GKJ5" s="53"/>
      <c r="GKK5" s="53"/>
      <c r="GKL5" s="53"/>
      <c r="GKM5" s="53"/>
      <c r="GKN5" s="53"/>
      <c r="GKO5" s="53"/>
      <c r="GKP5" s="53"/>
      <c r="GKQ5" s="53"/>
      <c r="GKR5" s="53"/>
      <c r="GKS5" s="53"/>
      <c r="GKT5" s="53"/>
      <c r="GKU5" s="53"/>
      <c r="GKV5" s="53"/>
      <c r="GKW5" s="53"/>
      <c r="GKX5" s="53"/>
      <c r="GKY5" s="53"/>
      <c r="GKZ5" s="53"/>
      <c r="GLA5" s="53"/>
      <c r="GLB5" s="53"/>
      <c r="GLC5" s="53"/>
      <c r="GLD5" s="53"/>
      <c r="GLE5" s="53"/>
      <c r="GLF5" s="53"/>
      <c r="GLG5" s="53"/>
      <c r="GLH5" s="53"/>
      <c r="GLI5" s="53"/>
      <c r="GLJ5" s="53"/>
      <c r="GLK5" s="53"/>
      <c r="GLL5" s="53"/>
      <c r="GLM5" s="53"/>
      <c r="GLN5" s="53"/>
      <c r="GLO5" s="53"/>
      <c r="GLP5" s="53"/>
      <c r="GLQ5" s="53"/>
      <c r="GLR5" s="53"/>
      <c r="GLS5" s="53"/>
      <c r="GLT5" s="53"/>
      <c r="GLU5" s="53"/>
      <c r="GLV5" s="53"/>
      <c r="GLW5" s="53"/>
      <c r="GLX5" s="53"/>
      <c r="GLY5" s="53"/>
      <c r="GLZ5" s="53"/>
      <c r="GMA5" s="53"/>
      <c r="GMB5" s="53"/>
      <c r="GMC5" s="53"/>
      <c r="GMD5" s="53"/>
      <c r="GME5" s="53"/>
      <c r="GMF5" s="53"/>
      <c r="GMG5" s="53"/>
      <c r="GMH5" s="53"/>
      <c r="GMI5" s="53"/>
      <c r="GMJ5" s="53"/>
      <c r="GMK5" s="53"/>
      <c r="GML5" s="53"/>
      <c r="GMM5" s="53"/>
      <c r="GMN5" s="53"/>
      <c r="GMO5" s="53"/>
      <c r="GMP5" s="53"/>
      <c r="GMQ5" s="53"/>
      <c r="GMR5" s="53"/>
      <c r="GMS5" s="53"/>
      <c r="GMT5" s="53"/>
      <c r="GMU5" s="53"/>
      <c r="GMV5" s="53"/>
      <c r="GMW5" s="53"/>
      <c r="GMX5" s="53"/>
      <c r="GMY5" s="53"/>
      <c r="GMZ5" s="53"/>
      <c r="GNA5" s="53"/>
      <c r="GNB5" s="53"/>
      <c r="GNC5" s="53"/>
      <c r="GND5" s="53"/>
      <c r="GNE5" s="53"/>
      <c r="GNF5" s="53"/>
      <c r="GNG5" s="53"/>
      <c r="GNH5" s="53"/>
      <c r="GNI5" s="53"/>
      <c r="GNJ5" s="53"/>
      <c r="GNK5" s="53"/>
      <c r="GNL5" s="53"/>
      <c r="GNM5" s="53"/>
      <c r="GNN5" s="53"/>
      <c r="GNO5" s="53"/>
      <c r="GNP5" s="53"/>
      <c r="GNQ5" s="53"/>
      <c r="GNR5" s="53"/>
      <c r="GNS5" s="53"/>
      <c r="GNT5" s="53"/>
      <c r="GNU5" s="53"/>
      <c r="GNV5" s="53"/>
      <c r="GNW5" s="53"/>
      <c r="GNX5" s="53"/>
      <c r="GNY5" s="53"/>
      <c r="GNZ5" s="53"/>
      <c r="GOA5" s="53"/>
      <c r="GOB5" s="53"/>
      <c r="GOC5" s="53"/>
      <c r="GOD5" s="53"/>
      <c r="GOE5" s="53"/>
      <c r="GOF5" s="53"/>
      <c r="GOG5" s="53"/>
      <c r="GOH5" s="53"/>
      <c r="GOI5" s="53"/>
      <c r="GOJ5" s="53"/>
      <c r="GOK5" s="53"/>
      <c r="GOL5" s="53"/>
      <c r="GOM5" s="53"/>
      <c r="GON5" s="53"/>
      <c r="GOO5" s="53"/>
      <c r="GOP5" s="53"/>
      <c r="GOQ5" s="53"/>
      <c r="GOR5" s="53"/>
      <c r="GOS5" s="53"/>
      <c r="GOT5" s="53"/>
      <c r="GOU5" s="53"/>
      <c r="GOV5" s="53"/>
      <c r="GOW5" s="53"/>
      <c r="GOX5" s="53"/>
      <c r="GOY5" s="53"/>
      <c r="GOZ5" s="53"/>
      <c r="GPA5" s="53"/>
      <c r="GPB5" s="53"/>
      <c r="GPC5" s="53"/>
      <c r="GPD5" s="53"/>
      <c r="GPE5" s="53"/>
      <c r="GPF5" s="53"/>
      <c r="GPG5" s="53"/>
      <c r="GPH5" s="53"/>
      <c r="GPI5" s="53"/>
      <c r="GPJ5" s="53"/>
      <c r="GPK5" s="53"/>
      <c r="GPL5" s="53"/>
      <c r="GPM5" s="53"/>
      <c r="GPN5" s="53"/>
      <c r="GPO5" s="53"/>
      <c r="GPP5" s="53"/>
      <c r="GPQ5" s="53"/>
      <c r="GPR5" s="53"/>
      <c r="GPS5" s="53"/>
      <c r="GPT5" s="53"/>
      <c r="GPU5" s="53"/>
      <c r="GPV5" s="53"/>
      <c r="GPW5" s="53"/>
      <c r="GPX5" s="53"/>
      <c r="GPY5" s="53"/>
      <c r="GPZ5" s="53"/>
      <c r="GQA5" s="53"/>
      <c r="GQB5" s="53"/>
      <c r="GQC5" s="53"/>
      <c r="GQD5" s="53"/>
      <c r="GQE5" s="53"/>
      <c r="GQF5" s="53"/>
      <c r="GQG5" s="53"/>
      <c r="GQH5" s="53"/>
      <c r="GQI5" s="53"/>
      <c r="GQJ5" s="53"/>
      <c r="GQK5" s="53"/>
      <c r="GQL5" s="53"/>
      <c r="GQM5" s="53"/>
      <c r="GQN5" s="53"/>
      <c r="GQO5" s="53"/>
      <c r="GQP5" s="53"/>
      <c r="GQQ5" s="53"/>
      <c r="GQR5" s="53"/>
      <c r="GQS5" s="53"/>
      <c r="GQT5" s="53"/>
      <c r="GQU5" s="53"/>
      <c r="GQV5" s="53"/>
      <c r="GQW5" s="53"/>
      <c r="GQX5" s="53"/>
      <c r="GQY5" s="53"/>
      <c r="GQZ5" s="53"/>
      <c r="GRA5" s="53"/>
      <c r="GRB5" s="53"/>
      <c r="GRC5" s="53"/>
      <c r="GRD5" s="53"/>
      <c r="GRE5" s="53"/>
      <c r="GRF5" s="53"/>
      <c r="GRG5" s="53"/>
      <c r="GRH5" s="53"/>
      <c r="GRI5" s="53"/>
      <c r="GRJ5" s="53"/>
      <c r="GRK5" s="53"/>
      <c r="GRL5" s="53"/>
      <c r="GRM5" s="53"/>
      <c r="GRN5" s="53"/>
      <c r="GRO5" s="53"/>
      <c r="GRP5" s="53"/>
      <c r="GRQ5" s="53"/>
      <c r="GRR5" s="53"/>
      <c r="GRS5" s="53"/>
      <c r="GRT5" s="53"/>
      <c r="GRU5" s="53"/>
      <c r="GRV5" s="53"/>
      <c r="GRW5" s="53"/>
      <c r="GRX5" s="53"/>
      <c r="GRY5" s="53"/>
      <c r="GRZ5" s="53"/>
      <c r="GSA5" s="53"/>
      <c r="GSB5" s="53"/>
      <c r="GSC5" s="53"/>
      <c r="GSD5" s="53"/>
      <c r="GSE5" s="53"/>
      <c r="GSF5" s="53"/>
      <c r="GSG5" s="53"/>
      <c r="GSH5" s="53"/>
      <c r="GSI5" s="53"/>
      <c r="GSJ5" s="53"/>
      <c r="GSK5" s="53"/>
      <c r="GSL5" s="53"/>
      <c r="GSM5" s="53"/>
      <c r="GSN5" s="53"/>
      <c r="GSO5" s="53"/>
      <c r="GSP5" s="53"/>
      <c r="GSQ5" s="53"/>
      <c r="GSR5" s="53"/>
      <c r="GSS5" s="53"/>
      <c r="GST5" s="53"/>
      <c r="GSU5" s="53"/>
      <c r="GSV5" s="53"/>
      <c r="GSW5" s="53"/>
      <c r="GSX5" s="53"/>
      <c r="GSY5" s="53"/>
      <c r="GSZ5" s="53"/>
      <c r="GTA5" s="53"/>
      <c r="GTB5" s="53"/>
      <c r="GTC5" s="53"/>
      <c r="GTD5" s="53"/>
      <c r="GTE5" s="53"/>
      <c r="GTF5" s="53"/>
      <c r="GTG5" s="53"/>
      <c r="GTH5" s="53"/>
      <c r="GTI5" s="53"/>
      <c r="GTJ5" s="53"/>
      <c r="GTK5" s="53"/>
      <c r="GTL5" s="53"/>
      <c r="GTM5" s="53"/>
      <c r="GTN5" s="53"/>
      <c r="GTO5" s="53"/>
      <c r="GTP5" s="53"/>
      <c r="GTQ5" s="53"/>
      <c r="GTR5" s="53"/>
      <c r="GTS5" s="53"/>
      <c r="GTT5" s="53"/>
      <c r="GTU5" s="53"/>
      <c r="GTV5" s="53"/>
      <c r="GTW5" s="53"/>
      <c r="GTX5" s="53"/>
      <c r="GTY5" s="53"/>
      <c r="GTZ5" s="53"/>
      <c r="GUA5" s="53"/>
      <c r="GUB5" s="53"/>
      <c r="GUC5" s="53"/>
      <c r="GUD5" s="53"/>
      <c r="GUE5" s="53"/>
      <c r="GUF5" s="53"/>
      <c r="GUG5" s="53"/>
      <c r="GUH5" s="53"/>
      <c r="GUI5" s="53"/>
      <c r="GUJ5" s="53"/>
      <c r="GUK5" s="53"/>
      <c r="GUL5" s="53"/>
      <c r="GUM5" s="53"/>
      <c r="GUN5" s="53"/>
      <c r="GUO5" s="53"/>
      <c r="GUP5" s="53"/>
      <c r="GUQ5" s="53"/>
      <c r="GUR5" s="53"/>
      <c r="GUS5" s="53"/>
      <c r="GUT5" s="53"/>
      <c r="GUU5" s="53"/>
      <c r="GUV5" s="53"/>
      <c r="GUW5" s="53"/>
      <c r="GUX5" s="53"/>
      <c r="GUY5" s="53"/>
      <c r="GUZ5" s="53"/>
      <c r="GVA5" s="53"/>
      <c r="GVB5" s="53"/>
      <c r="GVC5" s="53"/>
      <c r="GVD5" s="53"/>
      <c r="GVE5" s="53"/>
      <c r="GVF5" s="53"/>
      <c r="GVG5" s="53"/>
      <c r="GVH5" s="53"/>
      <c r="GVI5" s="53"/>
      <c r="GVJ5" s="53"/>
      <c r="GVK5" s="53"/>
      <c r="GVL5" s="53"/>
      <c r="GVM5" s="53"/>
      <c r="GVN5" s="53"/>
      <c r="GVO5" s="53"/>
      <c r="GVP5" s="53"/>
      <c r="GVQ5" s="53"/>
      <c r="GVR5" s="53"/>
      <c r="GVS5" s="53"/>
      <c r="GVT5" s="53"/>
      <c r="GVU5" s="53"/>
      <c r="GVV5" s="53"/>
      <c r="GVW5" s="53"/>
      <c r="GVX5" s="53"/>
      <c r="GVY5" s="53"/>
      <c r="GVZ5" s="53"/>
      <c r="GWA5" s="53"/>
      <c r="GWB5" s="53"/>
      <c r="GWC5" s="53"/>
      <c r="GWD5" s="53"/>
      <c r="GWE5" s="53"/>
      <c r="GWF5" s="53"/>
      <c r="GWG5" s="53"/>
      <c r="GWH5" s="53"/>
      <c r="GWI5" s="53"/>
      <c r="GWJ5" s="53"/>
      <c r="GWK5" s="53"/>
      <c r="GWL5" s="53"/>
      <c r="GWM5" s="53"/>
      <c r="GWN5" s="53"/>
      <c r="GWO5" s="53"/>
      <c r="GWP5" s="53"/>
      <c r="GWQ5" s="53"/>
      <c r="GWR5" s="53"/>
      <c r="GWS5" s="53"/>
      <c r="GWT5" s="53"/>
      <c r="GWU5" s="53"/>
      <c r="GWV5" s="53"/>
      <c r="GWW5" s="53"/>
      <c r="GWX5" s="53"/>
      <c r="GWY5" s="53"/>
      <c r="GWZ5" s="53"/>
      <c r="GXA5" s="53"/>
      <c r="GXB5" s="53"/>
      <c r="GXC5" s="53"/>
      <c r="GXD5" s="53"/>
      <c r="GXE5" s="53"/>
      <c r="GXF5" s="53"/>
      <c r="GXG5" s="53"/>
      <c r="GXH5" s="53"/>
      <c r="GXI5" s="53"/>
      <c r="GXJ5" s="53"/>
      <c r="GXK5" s="53"/>
      <c r="GXL5" s="53"/>
      <c r="GXM5" s="53"/>
      <c r="GXN5" s="53"/>
      <c r="GXO5" s="53"/>
      <c r="GXP5" s="53"/>
      <c r="GXQ5" s="53"/>
      <c r="GXR5" s="53"/>
      <c r="GXS5" s="53"/>
      <c r="GXT5" s="53"/>
      <c r="GXU5" s="53"/>
      <c r="GXV5" s="53"/>
      <c r="GXW5" s="53"/>
      <c r="GXX5" s="53"/>
      <c r="GXY5" s="53"/>
      <c r="GXZ5" s="53"/>
      <c r="GYA5" s="53"/>
      <c r="GYB5" s="53"/>
      <c r="GYC5" s="53"/>
      <c r="GYD5" s="53"/>
      <c r="GYE5" s="53"/>
      <c r="GYF5" s="53"/>
      <c r="GYG5" s="53"/>
      <c r="GYH5" s="53"/>
      <c r="GYI5" s="53"/>
      <c r="GYJ5" s="53"/>
      <c r="GYK5" s="53"/>
      <c r="GYL5" s="53"/>
      <c r="GYM5" s="53"/>
      <c r="GYN5" s="53"/>
      <c r="GYO5" s="53"/>
      <c r="GYP5" s="53"/>
      <c r="GYQ5" s="53"/>
      <c r="GYR5" s="53"/>
      <c r="GYS5" s="53"/>
      <c r="GYT5" s="53"/>
      <c r="GYU5" s="53"/>
      <c r="GYV5" s="53"/>
      <c r="GYW5" s="53"/>
      <c r="GYX5" s="53"/>
      <c r="GYY5" s="53"/>
      <c r="GYZ5" s="53"/>
      <c r="GZA5" s="53"/>
      <c r="GZB5" s="53"/>
      <c r="GZC5" s="53"/>
      <c r="GZD5" s="53"/>
      <c r="GZE5" s="53"/>
      <c r="GZF5" s="53"/>
      <c r="GZG5" s="53"/>
      <c r="GZH5" s="53"/>
      <c r="GZI5" s="53"/>
      <c r="GZJ5" s="53"/>
      <c r="GZK5" s="53"/>
      <c r="GZL5" s="53"/>
      <c r="GZM5" s="53"/>
      <c r="GZN5" s="53"/>
      <c r="GZO5" s="53"/>
      <c r="GZP5" s="53"/>
      <c r="GZQ5" s="53"/>
      <c r="GZR5" s="53"/>
      <c r="GZS5" s="53"/>
      <c r="GZT5" s="53"/>
      <c r="GZU5" s="53"/>
      <c r="GZV5" s="53"/>
      <c r="GZW5" s="53"/>
      <c r="GZX5" s="53"/>
      <c r="GZY5" s="53"/>
      <c r="GZZ5" s="53"/>
      <c r="HAA5" s="53"/>
      <c r="HAB5" s="53"/>
      <c r="HAC5" s="53"/>
      <c r="HAD5" s="53"/>
      <c r="HAE5" s="53"/>
      <c r="HAF5" s="53"/>
      <c r="HAG5" s="53"/>
      <c r="HAH5" s="53"/>
      <c r="HAI5" s="53"/>
      <c r="HAJ5" s="53"/>
      <c r="HAK5" s="53"/>
      <c r="HAL5" s="53"/>
      <c r="HAM5" s="53"/>
      <c r="HAN5" s="53"/>
      <c r="HAO5" s="53"/>
      <c r="HAP5" s="53"/>
      <c r="HAQ5" s="53"/>
      <c r="HAR5" s="53"/>
      <c r="HAS5" s="53"/>
      <c r="HAT5" s="53"/>
      <c r="HAU5" s="53"/>
      <c r="HAV5" s="53"/>
      <c r="HAW5" s="53"/>
      <c r="HAX5" s="53"/>
      <c r="HAY5" s="53"/>
      <c r="HAZ5" s="53"/>
      <c r="HBA5" s="53"/>
      <c r="HBB5" s="53"/>
      <c r="HBC5" s="53"/>
      <c r="HBD5" s="53"/>
      <c r="HBE5" s="53"/>
      <c r="HBF5" s="53"/>
      <c r="HBG5" s="53"/>
      <c r="HBH5" s="53"/>
      <c r="HBI5" s="53"/>
      <c r="HBJ5" s="53"/>
      <c r="HBK5" s="53"/>
      <c r="HBL5" s="53"/>
      <c r="HBM5" s="53"/>
      <c r="HBN5" s="53"/>
      <c r="HBO5" s="53"/>
      <c r="HBP5" s="53"/>
      <c r="HBQ5" s="53"/>
      <c r="HBR5" s="53"/>
      <c r="HBS5" s="53"/>
      <c r="HBT5" s="53"/>
      <c r="HBU5" s="53"/>
      <c r="HBV5" s="53"/>
      <c r="HBW5" s="53"/>
      <c r="HBX5" s="53"/>
      <c r="HBY5" s="53"/>
      <c r="HBZ5" s="53"/>
      <c r="HCA5" s="53"/>
      <c r="HCB5" s="53"/>
      <c r="HCC5" s="53"/>
      <c r="HCD5" s="53"/>
      <c r="HCE5" s="53"/>
      <c r="HCF5" s="53"/>
      <c r="HCG5" s="53"/>
      <c r="HCH5" s="53"/>
      <c r="HCI5" s="53"/>
      <c r="HCJ5" s="53"/>
      <c r="HCK5" s="53"/>
      <c r="HCL5" s="53"/>
      <c r="HCM5" s="53"/>
      <c r="HCN5" s="53"/>
      <c r="HCO5" s="53"/>
      <c r="HCP5" s="53"/>
      <c r="HCQ5" s="53"/>
      <c r="HCR5" s="53"/>
      <c r="HCS5" s="53"/>
      <c r="HCT5" s="53"/>
      <c r="HCU5" s="53"/>
      <c r="HCV5" s="53"/>
      <c r="HCW5" s="53"/>
      <c r="HCX5" s="53"/>
      <c r="HCY5" s="53"/>
      <c r="HCZ5" s="53"/>
      <c r="HDA5" s="53"/>
      <c r="HDB5" s="53"/>
      <c r="HDC5" s="53"/>
      <c r="HDD5" s="53"/>
      <c r="HDE5" s="53"/>
      <c r="HDF5" s="53"/>
      <c r="HDG5" s="53"/>
      <c r="HDH5" s="53"/>
      <c r="HDI5" s="53"/>
      <c r="HDJ5" s="53"/>
      <c r="HDK5" s="53"/>
      <c r="HDL5" s="53"/>
      <c r="HDM5" s="53"/>
      <c r="HDN5" s="53"/>
      <c r="HDO5" s="53"/>
      <c r="HDP5" s="53"/>
      <c r="HDQ5" s="53"/>
      <c r="HDR5" s="53"/>
      <c r="HDS5" s="53"/>
      <c r="HDT5" s="53"/>
      <c r="HDU5" s="53"/>
      <c r="HDV5" s="53"/>
      <c r="HDW5" s="53"/>
      <c r="HDX5" s="53"/>
      <c r="HDY5" s="53"/>
      <c r="HDZ5" s="53"/>
      <c r="HEA5" s="53"/>
      <c r="HEB5" s="53"/>
      <c r="HEC5" s="53"/>
      <c r="HED5" s="53"/>
      <c r="HEE5" s="53"/>
      <c r="HEF5" s="53"/>
      <c r="HEG5" s="53"/>
      <c r="HEH5" s="53"/>
      <c r="HEI5" s="53"/>
      <c r="HEJ5" s="53"/>
      <c r="HEK5" s="53"/>
      <c r="HEL5" s="53"/>
      <c r="HEM5" s="53"/>
      <c r="HEN5" s="53"/>
      <c r="HEO5" s="53"/>
      <c r="HEP5" s="53"/>
      <c r="HEQ5" s="53"/>
      <c r="HER5" s="53"/>
      <c r="HES5" s="53"/>
      <c r="HET5" s="53"/>
      <c r="HEU5" s="53"/>
      <c r="HEV5" s="53"/>
      <c r="HEW5" s="53"/>
      <c r="HEX5" s="53"/>
      <c r="HEY5" s="53"/>
      <c r="HEZ5" s="53"/>
      <c r="HFA5" s="53"/>
      <c r="HFB5" s="53"/>
      <c r="HFC5" s="53"/>
      <c r="HFD5" s="53"/>
      <c r="HFE5" s="53"/>
      <c r="HFF5" s="53"/>
      <c r="HFG5" s="53"/>
      <c r="HFH5" s="53"/>
      <c r="HFI5" s="53"/>
      <c r="HFJ5" s="53"/>
      <c r="HFK5" s="53"/>
      <c r="HFL5" s="53"/>
      <c r="HFM5" s="53"/>
      <c r="HFN5" s="53"/>
      <c r="HFO5" s="53"/>
      <c r="HFP5" s="53"/>
      <c r="HFQ5" s="53"/>
      <c r="HFR5" s="53"/>
      <c r="HFS5" s="53"/>
      <c r="HFT5" s="53"/>
      <c r="HFU5" s="53"/>
      <c r="HFV5" s="53"/>
      <c r="HFW5" s="53"/>
      <c r="HFX5" s="53"/>
      <c r="HFY5" s="53"/>
      <c r="HFZ5" s="53"/>
      <c r="HGA5" s="53"/>
      <c r="HGB5" s="53"/>
      <c r="HGC5" s="53"/>
      <c r="HGD5" s="53"/>
      <c r="HGE5" s="53"/>
      <c r="HGF5" s="53"/>
      <c r="HGG5" s="53"/>
      <c r="HGH5" s="53"/>
      <c r="HGI5" s="53"/>
      <c r="HGJ5" s="53"/>
      <c r="HGK5" s="53"/>
      <c r="HGL5" s="53"/>
      <c r="HGM5" s="53"/>
      <c r="HGN5" s="53"/>
      <c r="HGO5" s="53"/>
      <c r="HGP5" s="53"/>
      <c r="HGQ5" s="53"/>
      <c r="HGR5" s="53"/>
      <c r="HGS5" s="53"/>
      <c r="HGT5" s="53"/>
      <c r="HGU5" s="53"/>
      <c r="HGV5" s="53"/>
      <c r="HGW5" s="53"/>
      <c r="HGX5" s="53"/>
      <c r="HGY5" s="53"/>
      <c r="HGZ5" s="53"/>
      <c r="HHA5" s="53"/>
      <c r="HHB5" s="53"/>
      <c r="HHC5" s="53"/>
      <c r="HHD5" s="53"/>
      <c r="HHE5" s="53"/>
      <c r="HHF5" s="53"/>
      <c r="HHG5" s="53"/>
      <c r="HHH5" s="53"/>
      <c r="HHI5" s="53"/>
      <c r="HHJ5" s="53"/>
      <c r="HHK5" s="53"/>
      <c r="HHL5" s="53"/>
      <c r="HHM5" s="53"/>
      <c r="HHN5" s="53"/>
      <c r="HHO5" s="53"/>
      <c r="HHP5" s="53"/>
      <c r="HHQ5" s="53"/>
      <c r="HHR5" s="53"/>
      <c r="HHS5" s="53"/>
      <c r="HHT5" s="53"/>
      <c r="HHU5" s="53"/>
      <c r="HHV5" s="53"/>
      <c r="HHW5" s="53"/>
      <c r="HHX5" s="53"/>
      <c r="HHY5" s="53"/>
      <c r="HHZ5" s="53"/>
      <c r="HIA5" s="53"/>
      <c r="HIB5" s="53"/>
      <c r="HIC5" s="53"/>
      <c r="HID5" s="53"/>
      <c r="HIE5" s="53"/>
      <c r="HIF5" s="53"/>
      <c r="HIG5" s="53"/>
      <c r="HIH5" s="53"/>
      <c r="HII5" s="53"/>
      <c r="HIJ5" s="53"/>
      <c r="HIK5" s="53"/>
      <c r="HIL5" s="53"/>
      <c r="HIM5" s="53"/>
      <c r="HIN5" s="53"/>
      <c r="HIO5" s="53"/>
      <c r="HIP5" s="53"/>
      <c r="HIQ5" s="53"/>
      <c r="HIR5" s="53"/>
      <c r="HIS5" s="53"/>
      <c r="HIT5" s="53"/>
      <c r="HIU5" s="53"/>
      <c r="HIV5" s="53"/>
      <c r="HIW5" s="53"/>
      <c r="HIX5" s="53"/>
      <c r="HIY5" s="53"/>
      <c r="HIZ5" s="53"/>
      <c r="HJA5" s="53"/>
      <c r="HJB5" s="53"/>
      <c r="HJC5" s="53"/>
      <c r="HJD5" s="53"/>
      <c r="HJE5" s="53"/>
      <c r="HJF5" s="53"/>
      <c r="HJG5" s="53"/>
      <c r="HJH5" s="53"/>
      <c r="HJI5" s="53"/>
      <c r="HJJ5" s="53"/>
      <c r="HJK5" s="53"/>
      <c r="HJL5" s="53"/>
      <c r="HJM5" s="53"/>
      <c r="HJN5" s="53"/>
      <c r="HJO5" s="53"/>
      <c r="HJP5" s="53"/>
      <c r="HJQ5" s="53"/>
      <c r="HJR5" s="53"/>
      <c r="HJS5" s="53"/>
      <c r="HJT5" s="53"/>
      <c r="HJU5" s="53"/>
      <c r="HJV5" s="53"/>
      <c r="HJW5" s="53"/>
      <c r="HJX5" s="53"/>
      <c r="HJY5" s="53"/>
      <c r="HJZ5" s="53"/>
      <c r="HKA5" s="53"/>
      <c r="HKB5" s="53"/>
      <c r="HKC5" s="53"/>
      <c r="HKD5" s="53"/>
      <c r="HKE5" s="53"/>
      <c r="HKF5" s="53"/>
      <c r="HKG5" s="53"/>
      <c r="HKH5" s="53"/>
      <c r="HKI5" s="53"/>
      <c r="HKJ5" s="53"/>
      <c r="HKK5" s="53"/>
      <c r="HKL5" s="53"/>
      <c r="HKM5" s="53"/>
      <c r="HKN5" s="53"/>
      <c r="HKO5" s="53"/>
      <c r="HKP5" s="53"/>
      <c r="HKQ5" s="53"/>
      <c r="HKR5" s="53"/>
      <c r="HKS5" s="53"/>
      <c r="HKT5" s="53"/>
      <c r="HKU5" s="53"/>
      <c r="HKV5" s="53"/>
      <c r="HKW5" s="53"/>
      <c r="HKX5" s="53"/>
      <c r="HKY5" s="53"/>
      <c r="HKZ5" s="53"/>
      <c r="HLA5" s="53"/>
      <c r="HLB5" s="53"/>
      <c r="HLC5" s="53"/>
      <c r="HLD5" s="53"/>
      <c r="HLE5" s="53"/>
      <c r="HLF5" s="53"/>
      <c r="HLG5" s="53"/>
      <c r="HLH5" s="53"/>
      <c r="HLI5" s="53"/>
      <c r="HLJ5" s="53"/>
      <c r="HLK5" s="53"/>
      <c r="HLL5" s="53"/>
      <c r="HLM5" s="53"/>
      <c r="HLN5" s="53"/>
      <c r="HLO5" s="53"/>
      <c r="HLP5" s="53"/>
      <c r="HLQ5" s="53"/>
      <c r="HLR5" s="53"/>
      <c r="HLS5" s="53"/>
      <c r="HLT5" s="53"/>
      <c r="HLU5" s="53"/>
      <c r="HLV5" s="53"/>
      <c r="HLW5" s="53"/>
      <c r="HLX5" s="53"/>
      <c r="HLY5" s="53"/>
      <c r="HLZ5" s="53"/>
      <c r="HMA5" s="53"/>
      <c r="HMB5" s="53"/>
      <c r="HMC5" s="53"/>
      <c r="HMD5" s="53"/>
      <c r="HME5" s="53"/>
      <c r="HMF5" s="53"/>
      <c r="HMG5" s="53"/>
      <c r="HMH5" s="53"/>
      <c r="HMI5" s="53"/>
      <c r="HMJ5" s="53"/>
      <c r="HMK5" s="53"/>
      <c r="HML5" s="53"/>
      <c r="HMM5" s="53"/>
      <c r="HMN5" s="53"/>
      <c r="HMO5" s="53"/>
      <c r="HMP5" s="53"/>
      <c r="HMQ5" s="53"/>
      <c r="HMR5" s="53"/>
      <c r="HMS5" s="53"/>
      <c r="HMT5" s="53"/>
      <c r="HMU5" s="53"/>
      <c r="HMV5" s="53"/>
      <c r="HMW5" s="53"/>
      <c r="HMX5" s="53"/>
      <c r="HMY5" s="53"/>
      <c r="HMZ5" s="53"/>
      <c r="HNA5" s="53"/>
      <c r="HNB5" s="53"/>
      <c r="HNC5" s="53"/>
      <c r="HND5" s="53"/>
      <c r="HNE5" s="53"/>
      <c r="HNF5" s="53"/>
      <c r="HNG5" s="53"/>
      <c r="HNH5" s="53"/>
      <c r="HNI5" s="53"/>
      <c r="HNJ5" s="53"/>
      <c r="HNK5" s="53"/>
      <c r="HNL5" s="53"/>
      <c r="HNM5" s="53"/>
      <c r="HNN5" s="53"/>
      <c r="HNO5" s="53"/>
      <c r="HNP5" s="53"/>
      <c r="HNQ5" s="53"/>
      <c r="HNR5" s="53"/>
      <c r="HNS5" s="53"/>
      <c r="HNT5" s="53"/>
      <c r="HNU5" s="53"/>
      <c r="HNV5" s="53"/>
      <c r="HNW5" s="53"/>
      <c r="HNX5" s="53"/>
      <c r="HNY5" s="53"/>
      <c r="HNZ5" s="53"/>
      <c r="HOA5" s="53"/>
      <c r="HOB5" s="53"/>
      <c r="HOC5" s="53"/>
      <c r="HOD5" s="53"/>
      <c r="HOE5" s="53"/>
      <c r="HOF5" s="53"/>
      <c r="HOG5" s="53"/>
      <c r="HOH5" s="53"/>
      <c r="HOI5" s="53"/>
      <c r="HOJ5" s="53"/>
      <c r="HOK5" s="53"/>
      <c r="HOL5" s="53"/>
      <c r="HOM5" s="53"/>
      <c r="HON5" s="53"/>
      <c r="HOO5" s="53"/>
      <c r="HOP5" s="53"/>
      <c r="HOQ5" s="53"/>
      <c r="HOR5" s="53"/>
      <c r="HOS5" s="53"/>
      <c r="HOT5" s="53"/>
      <c r="HOU5" s="53"/>
      <c r="HOV5" s="53"/>
      <c r="HOW5" s="53"/>
      <c r="HOX5" s="53"/>
      <c r="HOY5" s="53"/>
      <c r="HOZ5" s="53"/>
      <c r="HPA5" s="53"/>
      <c r="HPB5" s="53"/>
      <c r="HPC5" s="53"/>
      <c r="HPD5" s="53"/>
      <c r="HPE5" s="53"/>
      <c r="HPF5" s="53"/>
      <c r="HPG5" s="53"/>
      <c r="HPH5" s="53"/>
      <c r="HPI5" s="53"/>
      <c r="HPJ5" s="53"/>
      <c r="HPK5" s="53"/>
      <c r="HPL5" s="53"/>
      <c r="HPM5" s="53"/>
      <c r="HPN5" s="53"/>
      <c r="HPO5" s="53"/>
      <c r="HPP5" s="53"/>
      <c r="HPQ5" s="53"/>
      <c r="HPR5" s="53"/>
      <c r="HPS5" s="53"/>
      <c r="HPT5" s="53"/>
      <c r="HPU5" s="53"/>
      <c r="HPV5" s="53"/>
      <c r="HPW5" s="53"/>
      <c r="HPX5" s="53"/>
      <c r="HPY5" s="53"/>
      <c r="HPZ5" s="53"/>
      <c r="HQA5" s="53"/>
      <c r="HQB5" s="53"/>
      <c r="HQC5" s="53"/>
      <c r="HQD5" s="53"/>
      <c r="HQE5" s="53"/>
      <c r="HQF5" s="53"/>
      <c r="HQG5" s="53"/>
      <c r="HQH5" s="53"/>
      <c r="HQI5" s="53"/>
      <c r="HQJ5" s="53"/>
      <c r="HQK5" s="53"/>
      <c r="HQL5" s="53"/>
      <c r="HQM5" s="53"/>
      <c r="HQN5" s="53"/>
      <c r="HQO5" s="53"/>
      <c r="HQP5" s="53"/>
      <c r="HQQ5" s="53"/>
      <c r="HQR5" s="53"/>
      <c r="HQS5" s="53"/>
      <c r="HQT5" s="53"/>
      <c r="HQU5" s="53"/>
      <c r="HQV5" s="53"/>
      <c r="HQW5" s="53"/>
      <c r="HQX5" s="53"/>
      <c r="HQY5" s="53"/>
      <c r="HQZ5" s="53"/>
      <c r="HRA5" s="53"/>
      <c r="HRB5" s="53"/>
      <c r="HRC5" s="53"/>
      <c r="HRD5" s="53"/>
      <c r="HRE5" s="53"/>
      <c r="HRF5" s="53"/>
      <c r="HRG5" s="53"/>
      <c r="HRH5" s="53"/>
      <c r="HRI5" s="53"/>
      <c r="HRJ5" s="53"/>
      <c r="HRK5" s="53"/>
      <c r="HRL5" s="53"/>
      <c r="HRM5" s="53"/>
      <c r="HRN5" s="53"/>
      <c r="HRO5" s="53"/>
      <c r="HRP5" s="53"/>
      <c r="HRQ5" s="53"/>
      <c r="HRR5" s="53"/>
      <c r="HRS5" s="53"/>
      <c r="HRT5" s="53"/>
      <c r="HRU5" s="53"/>
      <c r="HRV5" s="53"/>
      <c r="HRW5" s="53"/>
      <c r="HRX5" s="53"/>
      <c r="HRY5" s="53"/>
      <c r="HRZ5" s="53"/>
      <c r="HSA5" s="53"/>
      <c r="HSB5" s="53"/>
      <c r="HSC5" s="53"/>
      <c r="HSD5" s="53"/>
      <c r="HSE5" s="53"/>
      <c r="HSF5" s="53"/>
      <c r="HSG5" s="53"/>
      <c r="HSH5" s="53"/>
      <c r="HSI5" s="53"/>
      <c r="HSJ5" s="53"/>
      <c r="HSK5" s="53"/>
      <c r="HSL5" s="53"/>
      <c r="HSM5" s="53"/>
      <c r="HSN5" s="53"/>
      <c r="HSO5" s="53"/>
      <c r="HSP5" s="53"/>
      <c r="HSQ5" s="53"/>
      <c r="HSR5" s="53"/>
      <c r="HSS5" s="53"/>
      <c r="HST5" s="53"/>
      <c r="HSU5" s="53"/>
      <c r="HSV5" s="53"/>
      <c r="HSW5" s="53"/>
      <c r="HSX5" s="53"/>
      <c r="HSY5" s="53"/>
      <c r="HSZ5" s="53"/>
      <c r="HTA5" s="53"/>
      <c r="HTB5" s="53"/>
      <c r="HTC5" s="53"/>
      <c r="HTD5" s="53"/>
      <c r="HTE5" s="53"/>
      <c r="HTF5" s="53"/>
      <c r="HTG5" s="53"/>
      <c r="HTH5" s="53"/>
      <c r="HTI5" s="53"/>
      <c r="HTJ5" s="53"/>
      <c r="HTK5" s="53"/>
      <c r="HTL5" s="53"/>
      <c r="HTM5" s="53"/>
      <c r="HTN5" s="53"/>
      <c r="HTO5" s="53"/>
      <c r="HTP5" s="53"/>
      <c r="HTQ5" s="53"/>
      <c r="HTR5" s="53"/>
      <c r="HTS5" s="53"/>
      <c r="HTT5" s="53"/>
      <c r="HTU5" s="53"/>
      <c r="HTV5" s="53"/>
      <c r="HTW5" s="53"/>
      <c r="HTX5" s="53"/>
      <c r="HTY5" s="53"/>
      <c r="HTZ5" s="53"/>
      <c r="HUA5" s="53"/>
      <c r="HUB5" s="53"/>
      <c r="HUC5" s="53"/>
      <c r="HUD5" s="53"/>
      <c r="HUE5" s="53"/>
      <c r="HUF5" s="53"/>
      <c r="HUG5" s="53"/>
      <c r="HUH5" s="53"/>
      <c r="HUI5" s="53"/>
      <c r="HUJ5" s="53"/>
      <c r="HUK5" s="53"/>
      <c r="HUL5" s="53"/>
      <c r="HUM5" s="53"/>
      <c r="HUN5" s="53"/>
      <c r="HUO5" s="53"/>
      <c r="HUP5" s="53"/>
      <c r="HUQ5" s="53"/>
      <c r="HUR5" s="53"/>
      <c r="HUS5" s="53"/>
      <c r="HUT5" s="53"/>
      <c r="HUU5" s="53"/>
      <c r="HUV5" s="53"/>
      <c r="HUW5" s="53"/>
      <c r="HUX5" s="53"/>
      <c r="HUY5" s="53"/>
      <c r="HUZ5" s="53"/>
      <c r="HVA5" s="53"/>
      <c r="HVB5" s="53"/>
      <c r="HVC5" s="53"/>
      <c r="HVD5" s="53"/>
      <c r="HVE5" s="53"/>
      <c r="HVF5" s="53"/>
      <c r="HVG5" s="53"/>
      <c r="HVH5" s="53"/>
      <c r="HVI5" s="53"/>
      <c r="HVJ5" s="53"/>
      <c r="HVK5" s="53"/>
      <c r="HVL5" s="53"/>
      <c r="HVM5" s="53"/>
      <c r="HVN5" s="53"/>
      <c r="HVO5" s="53"/>
      <c r="HVP5" s="53"/>
      <c r="HVQ5" s="53"/>
      <c r="HVR5" s="53"/>
      <c r="HVS5" s="53"/>
      <c r="HVT5" s="53"/>
      <c r="HVU5" s="53"/>
      <c r="HVV5" s="53"/>
      <c r="HVW5" s="53"/>
      <c r="HVX5" s="53"/>
      <c r="HVY5" s="53"/>
      <c r="HVZ5" s="53"/>
      <c r="HWA5" s="53"/>
      <c r="HWB5" s="53"/>
      <c r="HWC5" s="53"/>
      <c r="HWD5" s="53"/>
      <c r="HWE5" s="53"/>
      <c r="HWF5" s="53"/>
      <c r="HWG5" s="53"/>
      <c r="HWH5" s="53"/>
      <c r="HWI5" s="53"/>
      <c r="HWJ5" s="53"/>
      <c r="HWK5" s="53"/>
      <c r="HWL5" s="53"/>
      <c r="HWM5" s="53"/>
      <c r="HWN5" s="53"/>
      <c r="HWO5" s="53"/>
      <c r="HWP5" s="53"/>
      <c r="HWQ5" s="53"/>
      <c r="HWR5" s="53"/>
      <c r="HWS5" s="53"/>
      <c r="HWT5" s="53"/>
      <c r="HWU5" s="53"/>
      <c r="HWV5" s="53"/>
      <c r="HWW5" s="53"/>
      <c r="HWX5" s="53"/>
      <c r="HWY5" s="53"/>
      <c r="HWZ5" s="53"/>
      <c r="HXA5" s="53"/>
      <c r="HXB5" s="53"/>
      <c r="HXC5" s="53"/>
      <c r="HXD5" s="53"/>
      <c r="HXE5" s="53"/>
      <c r="HXF5" s="53"/>
      <c r="HXG5" s="53"/>
      <c r="HXH5" s="53"/>
      <c r="HXI5" s="53"/>
      <c r="HXJ5" s="53"/>
      <c r="HXK5" s="53"/>
      <c r="HXL5" s="53"/>
      <c r="HXM5" s="53"/>
      <c r="HXN5" s="53"/>
      <c r="HXO5" s="53"/>
      <c r="HXP5" s="53"/>
      <c r="HXQ5" s="53"/>
      <c r="HXR5" s="53"/>
      <c r="HXS5" s="53"/>
      <c r="HXT5" s="53"/>
      <c r="HXU5" s="53"/>
      <c r="HXV5" s="53"/>
      <c r="HXW5" s="53"/>
      <c r="HXX5" s="53"/>
      <c r="HXY5" s="53"/>
      <c r="HXZ5" s="53"/>
      <c r="HYA5" s="53"/>
      <c r="HYB5" s="53"/>
      <c r="HYC5" s="53"/>
      <c r="HYD5" s="53"/>
      <c r="HYE5" s="53"/>
      <c r="HYF5" s="53"/>
      <c r="HYG5" s="53"/>
      <c r="HYH5" s="53"/>
      <c r="HYI5" s="53"/>
      <c r="HYJ5" s="53"/>
      <c r="HYK5" s="53"/>
      <c r="HYL5" s="53"/>
      <c r="HYM5" s="53"/>
      <c r="HYN5" s="53"/>
      <c r="HYO5" s="53"/>
      <c r="HYP5" s="53"/>
      <c r="HYQ5" s="53"/>
      <c r="HYR5" s="53"/>
      <c r="HYS5" s="53"/>
      <c r="HYT5" s="53"/>
      <c r="HYU5" s="53"/>
      <c r="HYV5" s="53"/>
      <c r="HYW5" s="53"/>
      <c r="HYX5" s="53"/>
      <c r="HYY5" s="53"/>
      <c r="HYZ5" s="53"/>
      <c r="HZA5" s="53"/>
      <c r="HZB5" s="53"/>
      <c r="HZC5" s="53"/>
      <c r="HZD5" s="53"/>
      <c r="HZE5" s="53"/>
      <c r="HZF5" s="53"/>
      <c r="HZG5" s="53"/>
      <c r="HZH5" s="53"/>
      <c r="HZI5" s="53"/>
      <c r="HZJ5" s="53"/>
      <c r="HZK5" s="53"/>
      <c r="HZL5" s="53"/>
      <c r="HZM5" s="53"/>
      <c r="HZN5" s="53"/>
      <c r="HZO5" s="53"/>
      <c r="HZP5" s="53"/>
      <c r="HZQ5" s="53"/>
      <c r="HZR5" s="53"/>
      <c r="HZS5" s="53"/>
      <c r="HZT5" s="53"/>
      <c r="HZU5" s="53"/>
      <c r="HZV5" s="53"/>
      <c r="HZW5" s="53"/>
      <c r="HZX5" s="53"/>
      <c r="HZY5" s="53"/>
      <c r="HZZ5" s="53"/>
      <c r="IAA5" s="53"/>
      <c r="IAB5" s="53"/>
      <c r="IAC5" s="53"/>
      <c r="IAD5" s="53"/>
      <c r="IAE5" s="53"/>
      <c r="IAF5" s="53"/>
      <c r="IAG5" s="53"/>
      <c r="IAH5" s="53"/>
      <c r="IAI5" s="53"/>
      <c r="IAJ5" s="53"/>
      <c r="IAK5" s="53"/>
      <c r="IAL5" s="53"/>
      <c r="IAM5" s="53"/>
      <c r="IAN5" s="53"/>
      <c r="IAO5" s="53"/>
      <c r="IAP5" s="53"/>
      <c r="IAQ5" s="53"/>
      <c r="IAR5" s="53"/>
      <c r="IAS5" s="53"/>
      <c r="IAT5" s="53"/>
      <c r="IAU5" s="53"/>
      <c r="IAV5" s="53"/>
      <c r="IAW5" s="53"/>
      <c r="IAX5" s="53"/>
      <c r="IAY5" s="53"/>
      <c r="IAZ5" s="53"/>
      <c r="IBA5" s="53"/>
      <c r="IBB5" s="53"/>
      <c r="IBC5" s="53"/>
      <c r="IBD5" s="53"/>
      <c r="IBE5" s="53"/>
      <c r="IBF5" s="53"/>
      <c r="IBG5" s="53"/>
      <c r="IBH5" s="53"/>
      <c r="IBI5" s="53"/>
      <c r="IBJ5" s="53"/>
      <c r="IBK5" s="53"/>
      <c r="IBL5" s="53"/>
      <c r="IBM5" s="53"/>
      <c r="IBN5" s="53"/>
      <c r="IBO5" s="53"/>
      <c r="IBP5" s="53"/>
      <c r="IBQ5" s="53"/>
      <c r="IBR5" s="53"/>
      <c r="IBS5" s="53"/>
      <c r="IBT5" s="53"/>
      <c r="IBU5" s="53"/>
      <c r="IBV5" s="53"/>
      <c r="IBW5" s="53"/>
      <c r="IBX5" s="53"/>
      <c r="IBY5" s="53"/>
      <c r="IBZ5" s="53"/>
      <c r="ICA5" s="53"/>
      <c r="ICB5" s="53"/>
      <c r="ICC5" s="53"/>
      <c r="ICD5" s="53"/>
      <c r="ICE5" s="53"/>
      <c r="ICF5" s="53"/>
      <c r="ICG5" s="53"/>
      <c r="ICH5" s="53"/>
      <c r="ICI5" s="53"/>
      <c r="ICJ5" s="53"/>
      <c r="ICK5" s="53"/>
      <c r="ICL5" s="53"/>
      <c r="ICM5" s="53"/>
      <c r="ICN5" s="53"/>
      <c r="ICO5" s="53"/>
      <c r="ICP5" s="53"/>
      <c r="ICQ5" s="53"/>
      <c r="ICR5" s="53"/>
      <c r="ICS5" s="53"/>
      <c r="ICT5" s="53"/>
      <c r="ICU5" s="53"/>
      <c r="ICV5" s="53"/>
      <c r="ICW5" s="53"/>
      <c r="ICX5" s="53"/>
      <c r="ICY5" s="53"/>
      <c r="ICZ5" s="53"/>
      <c r="IDA5" s="53"/>
      <c r="IDB5" s="53"/>
      <c r="IDC5" s="53"/>
      <c r="IDD5" s="53"/>
      <c r="IDE5" s="53"/>
      <c r="IDF5" s="53"/>
      <c r="IDG5" s="53"/>
      <c r="IDH5" s="53"/>
      <c r="IDI5" s="53"/>
      <c r="IDJ5" s="53"/>
      <c r="IDK5" s="53"/>
      <c r="IDL5" s="53"/>
      <c r="IDM5" s="53"/>
      <c r="IDN5" s="53"/>
      <c r="IDO5" s="53"/>
      <c r="IDP5" s="53"/>
      <c r="IDQ5" s="53"/>
      <c r="IDR5" s="53"/>
      <c r="IDS5" s="53"/>
      <c r="IDT5" s="53"/>
      <c r="IDU5" s="53"/>
      <c r="IDV5" s="53"/>
      <c r="IDW5" s="53"/>
      <c r="IDX5" s="53"/>
      <c r="IDY5" s="53"/>
      <c r="IDZ5" s="53"/>
      <c r="IEA5" s="53"/>
      <c r="IEB5" s="53"/>
      <c r="IEC5" s="53"/>
      <c r="IED5" s="53"/>
      <c r="IEE5" s="53"/>
      <c r="IEF5" s="53"/>
      <c r="IEG5" s="53"/>
      <c r="IEH5" s="53"/>
      <c r="IEI5" s="53"/>
      <c r="IEJ5" s="53"/>
      <c r="IEK5" s="53"/>
      <c r="IEL5" s="53"/>
      <c r="IEM5" s="53"/>
      <c r="IEN5" s="53"/>
      <c r="IEO5" s="53"/>
      <c r="IEP5" s="53"/>
      <c r="IEQ5" s="53"/>
      <c r="IER5" s="53"/>
      <c r="IES5" s="53"/>
      <c r="IET5" s="53"/>
      <c r="IEU5" s="53"/>
      <c r="IEV5" s="53"/>
      <c r="IEW5" s="53"/>
      <c r="IEX5" s="53"/>
      <c r="IEY5" s="53"/>
      <c r="IEZ5" s="53"/>
      <c r="IFA5" s="53"/>
      <c r="IFB5" s="53"/>
      <c r="IFC5" s="53"/>
      <c r="IFD5" s="53"/>
      <c r="IFE5" s="53"/>
      <c r="IFF5" s="53"/>
      <c r="IFG5" s="53"/>
      <c r="IFH5" s="53"/>
      <c r="IFI5" s="53"/>
      <c r="IFJ5" s="53"/>
      <c r="IFK5" s="53"/>
      <c r="IFL5" s="53"/>
      <c r="IFM5" s="53"/>
      <c r="IFN5" s="53"/>
      <c r="IFO5" s="53"/>
      <c r="IFP5" s="53"/>
      <c r="IFQ5" s="53"/>
      <c r="IFR5" s="53"/>
      <c r="IFS5" s="53"/>
      <c r="IFT5" s="53"/>
      <c r="IFU5" s="53"/>
      <c r="IFV5" s="53"/>
      <c r="IFW5" s="53"/>
      <c r="IFX5" s="53"/>
      <c r="IFY5" s="53"/>
      <c r="IFZ5" s="53"/>
      <c r="IGA5" s="53"/>
      <c r="IGB5" s="53"/>
      <c r="IGC5" s="53"/>
      <c r="IGD5" s="53"/>
      <c r="IGE5" s="53"/>
      <c r="IGF5" s="53"/>
      <c r="IGG5" s="53"/>
      <c r="IGH5" s="53"/>
      <c r="IGI5" s="53"/>
      <c r="IGJ5" s="53"/>
      <c r="IGK5" s="53"/>
      <c r="IGL5" s="53"/>
      <c r="IGM5" s="53"/>
      <c r="IGN5" s="53"/>
      <c r="IGO5" s="53"/>
      <c r="IGP5" s="53"/>
      <c r="IGQ5" s="53"/>
      <c r="IGR5" s="53"/>
      <c r="IGS5" s="53"/>
      <c r="IGT5" s="53"/>
      <c r="IGU5" s="53"/>
      <c r="IGV5" s="53"/>
      <c r="IGW5" s="53"/>
      <c r="IGX5" s="53"/>
      <c r="IGY5" s="53"/>
      <c r="IGZ5" s="53"/>
      <c r="IHA5" s="53"/>
      <c r="IHB5" s="53"/>
      <c r="IHC5" s="53"/>
      <c r="IHD5" s="53"/>
      <c r="IHE5" s="53"/>
      <c r="IHF5" s="53"/>
      <c r="IHG5" s="53"/>
      <c r="IHH5" s="53"/>
      <c r="IHI5" s="53"/>
      <c r="IHJ5" s="53"/>
      <c r="IHK5" s="53"/>
      <c r="IHL5" s="53"/>
      <c r="IHM5" s="53"/>
      <c r="IHN5" s="53"/>
      <c r="IHO5" s="53"/>
      <c r="IHP5" s="53"/>
      <c r="IHQ5" s="53"/>
      <c r="IHR5" s="53"/>
      <c r="IHS5" s="53"/>
      <c r="IHT5" s="53"/>
      <c r="IHU5" s="53"/>
      <c r="IHV5" s="53"/>
      <c r="IHW5" s="53"/>
      <c r="IHX5" s="53"/>
      <c r="IHY5" s="53"/>
      <c r="IHZ5" s="53"/>
      <c r="IIA5" s="53"/>
      <c r="IIB5" s="53"/>
      <c r="IIC5" s="53"/>
      <c r="IID5" s="53"/>
      <c r="IIE5" s="53"/>
      <c r="IIF5" s="53"/>
      <c r="IIG5" s="53"/>
      <c r="IIH5" s="53"/>
      <c r="III5" s="53"/>
      <c r="IIJ5" s="53"/>
      <c r="IIK5" s="53"/>
      <c r="IIL5" s="53"/>
      <c r="IIM5" s="53"/>
      <c r="IIN5" s="53"/>
      <c r="IIO5" s="53"/>
      <c r="IIP5" s="53"/>
      <c r="IIQ5" s="53"/>
      <c r="IIR5" s="53"/>
      <c r="IIS5" s="53"/>
      <c r="IIT5" s="53"/>
      <c r="IIU5" s="53"/>
      <c r="IIV5" s="53"/>
      <c r="IIW5" s="53"/>
      <c r="IIX5" s="53"/>
      <c r="IIY5" s="53"/>
      <c r="IIZ5" s="53"/>
      <c r="IJA5" s="53"/>
      <c r="IJB5" s="53"/>
      <c r="IJC5" s="53"/>
      <c r="IJD5" s="53"/>
      <c r="IJE5" s="53"/>
      <c r="IJF5" s="53"/>
      <c r="IJG5" s="53"/>
      <c r="IJH5" s="53"/>
      <c r="IJI5" s="53"/>
      <c r="IJJ5" s="53"/>
      <c r="IJK5" s="53"/>
      <c r="IJL5" s="53"/>
      <c r="IJM5" s="53"/>
      <c r="IJN5" s="53"/>
      <c r="IJO5" s="53"/>
      <c r="IJP5" s="53"/>
      <c r="IJQ5" s="53"/>
      <c r="IJR5" s="53"/>
      <c r="IJS5" s="53"/>
      <c r="IJT5" s="53"/>
      <c r="IJU5" s="53"/>
      <c r="IJV5" s="53"/>
      <c r="IJW5" s="53"/>
      <c r="IJX5" s="53"/>
      <c r="IJY5" s="53"/>
      <c r="IJZ5" s="53"/>
      <c r="IKA5" s="53"/>
      <c r="IKB5" s="53"/>
      <c r="IKC5" s="53"/>
      <c r="IKD5" s="53"/>
      <c r="IKE5" s="53"/>
      <c r="IKF5" s="53"/>
      <c r="IKG5" s="53"/>
      <c r="IKH5" s="53"/>
      <c r="IKI5" s="53"/>
      <c r="IKJ5" s="53"/>
      <c r="IKK5" s="53"/>
      <c r="IKL5" s="53"/>
      <c r="IKM5" s="53"/>
      <c r="IKN5" s="53"/>
      <c r="IKO5" s="53"/>
      <c r="IKP5" s="53"/>
      <c r="IKQ5" s="53"/>
      <c r="IKR5" s="53"/>
      <c r="IKS5" s="53"/>
      <c r="IKT5" s="53"/>
      <c r="IKU5" s="53"/>
      <c r="IKV5" s="53"/>
      <c r="IKW5" s="53"/>
      <c r="IKX5" s="53"/>
      <c r="IKY5" s="53"/>
      <c r="IKZ5" s="53"/>
      <c r="ILA5" s="53"/>
      <c r="ILB5" s="53"/>
      <c r="ILC5" s="53"/>
      <c r="ILD5" s="53"/>
      <c r="ILE5" s="53"/>
      <c r="ILF5" s="53"/>
      <c r="ILG5" s="53"/>
      <c r="ILH5" s="53"/>
      <c r="ILI5" s="53"/>
      <c r="ILJ5" s="53"/>
      <c r="ILK5" s="53"/>
      <c r="ILL5" s="53"/>
      <c r="ILM5" s="53"/>
      <c r="ILN5" s="53"/>
      <c r="ILO5" s="53"/>
      <c r="ILP5" s="53"/>
      <c r="ILQ5" s="53"/>
      <c r="ILR5" s="53"/>
      <c r="ILS5" s="53"/>
      <c r="ILT5" s="53"/>
      <c r="ILU5" s="53"/>
      <c r="ILV5" s="53"/>
      <c r="ILW5" s="53"/>
      <c r="ILX5" s="53"/>
      <c r="ILY5" s="53"/>
      <c r="ILZ5" s="53"/>
      <c r="IMA5" s="53"/>
      <c r="IMB5" s="53"/>
      <c r="IMC5" s="53"/>
      <c r="IMD5" s="53"/>
      <c r="IME5" s="53"/>
      <c r="IMF5" s="53"/>
      <c r="IMG5" s="53"/>
      <c r="IMH5" s="53"/>
      <c r="IMI5" s="53"/>
      <c r="IMJ5" s="53"/>
      <c r="IMK5" s="53"/>
      <c r="IML5" s="53"/>
      <c r="IMM5" s="53"/>
      <c r="IMN5" s="53"/>
      <c r="IMO5" s="53"/>
      <c r="IMP5" s="53"/>
      <c r="IMQ5" s="53"/>
      <c r="IMR5" s="53"/>
      <c r="IMS5" s="53"/>
      <c r="IMT5" s="53"/>
      <c r="IMU5" s="53"/>
      <c r="IMV5" s="53"/>
      <c r="IMW5" s="53"/>
      <c r="IMX5" s="53"/>
      <c r="IMY5" s="53"/>
      <c r="IMZ5" s="53"/>
      <c r="INA5" s="53"/>
      <c r="INB5" s="53"/>
      <c r="INC5" s="53"/>
      <c r="IND5" s="53"/>
      <c r="INE5" s="53"/>
      <c r="INF5" s="53"/>
      <c r="ING5" s="53"/>
      <c r="INH5" s="53"/>
      <c r="INI5" s="53"/>
      <c r="INJ5" s="53"/>
      <c r="INK5" s="53"/>
      <c r="INL5" s="53"/>
      <c r="INM5" s="53"/>
      <c r="INN5" s="53"/>
      <c r="INO5" s="53"/>
      <c r="INP5" s="53"/>
      <c r="INQ5" s="53"/>
      <c r="INR5" s="53"/>
      <c r="INS5" s="53"/>
      <c r="INT5" s="53"/>
      <c r="INU5" s="53"/>
      <c r="INV5" s="53"/>
      <c r="INW5" s="53"/>
      <c r="INX5" s="53"/>
      <c r="INY5" s="53"/>
      <c r="INZ5" s="53"/>
      <c r="IOA5" s="53"/>
      <c r="IOB5" s="53"/>
      <c r="IOC5" s="53"/>
      <c r="IOD5" s="53"/>
      <c r="IOE5" s="53"/>
      <c r="IOF5" s="53"/>
      <c r="IOG5" s="53"/>
      <c r="IOH5" s="53"/>
      <c r="IOI5" s="53"/>
      <c r="IOJ5" s="53"/>
      <c r="IOK5" s="53"/>
      <c r="IOL5" s="53"/>
      <c r="IOM5" s="53"/>
      <c r="ION5" s="53"/>
      <c r="IOO5" s="53"/>
      <c r="IOP5" s="53"/>
      <c r="IOQ5" s="53"/>
      <c r="IOR5" s="53"/>
      <c r="IOS5" s="53"/>
      <c r="IOT5" s="53"/>
      <c r="IOU5" s="53"/>
      <c r="IOV5" s="53"/>
      <c r="IOW5" s="53"/>
      <c r="IOX5" s="53"/>
      <c r="IOY5" s="53"/>
      <c r="IOZ5" s="53"/>
      <c r="IPA5" s="53"/>
      <c r="IPB5" s="53"/>
      <c r="IPC5" s="53"/>
      <c r="IPD5" s="53"/>
      <c r="IPE5" s="53"/>
      <c r="IPF5" s="53"/>
      <c r="IPG5" s="53"/>
      <c r="IPH5" s="53"/>
      <c r="IPI5" s="53"/>
      <c r="IPJ5" s="53"/>
      <c r="IPK5" s="53"/>
      <c r="IPL5" s="53"/>
      <c r="IPM5" s="53"/>
      <c r="IPN5" s="53"/>
      <c r="IPO5" s="53"/>
      <c r="IPP5" s="53"/>
      <c r="IPQ5" s="53"/>
      <c r="IPR5" s="53"/>
      <c r="IPS5" s="53"/>
      <c r="IPT5" s="53"/>
      <c r="IPU5" s="53"/>
      <c r="IPV5" s="53"/>
      <c r="IPW5" s="53"/>
      <c r="IPX5" s="53"/>
      <c r="IPY5" s="53"/>
      <c r="IPZ5" s="53"/>
      <c r="IQA5" s="53"/>
      <c r="IQB5" s="53"/>
      <c r="IQC5" s="53"/>
      <c r="IQD5" s="53"/>
      <c r="IQE5" s="53"/>
      <c r="IQF5" s="53"/>
      <c r="IQG5" s="53"/>
      <c r="IQH5" s="53"/>
      <c r="IQI5" s="53"/>
      <c r="IQJ5" s="53"/>
      <c r="IQK5" s="53"/>
      <c r="IQL5" s="53"/>
      <c r="IQM5" s="53"/>
      <c r="IQN5" s="53"/>
      <c r="IQO5" s="53"/>
      <c r="IQP5" s="53"/>
      <c r="IQQ5" s="53"/>
      <c r="IQR5" s="53"/>
      <c r="IQS5" s="53"/>
      <c r="IQT5" s="53"/>
      <c r="IQU5" s="53"/>
      <c r="IQV5" s="53"/>
      <c r="IQW5" s="53"/>
      <c r="IQX5" s="53"/>
      <c r="IQY5" s="53"/>
      <c r="IQZ5" s="53"/>
      <c r="IRA5" s="53"/>
      <c r="IRB5" s="53"/>
      <c r="IRC5" s="53"/>
      <c r="IRD5" s="53"/>
      <c r="IRE5" s="53"/>
      <c r="IRF5" s="53"/>
      <c r="IRG5" s="53"/>
      <c r="IRH5" s="53"/>
      <c r="IRI5" s="53"/>
      <c r="IRJ5" s="53"/>
      <c r="IRK5" s="53"/>
      <c r="IRL5" s="53"/>
      <c r="IRM5" s="53"/>
      <c r="IRN5" s="53"/>
      <c r="IRO5" s="53"/>
      <c r="IRP5" s="53"/>
      <c r="IRQ5" s="53"/>
      <c r="IRR5" s="53"/>
      <c r="IRS5" s="53"/>
      <c r="IRT5" s="53"/>
      <c r="IRU5" s="53"/>
      <c r="IRV5" s="53"/>
      <c r="IRW5" s="53"/>
      <c r="IRX5" s="53"/>
      <c r="IRY5" s="53"/>
      <c r="IRZ5" s="53"/>
      <c r="ISA5" s="53"/>
      <c r="ISB5" s="53"/>
      <c r="ISC5" s="53"/>
      <c r="ISD5" s="53"/>
      <c r="ISE5" s="53"/>
      <c r="ISF5" s="53"/>
      <c r="ISG5" s="53"/>
      <c r="ISH5" s="53"/>
      <c r="ISI5" s="53"/>
      <c r="ISJ5" s="53"/>
      <c r="ISK5" s="53"/>
      <c r="ISL5" s="53"/>
      <c r="ISM5" s="53"/>
      <c r="ISN5" s="53"/>
      <c r="ISO5" s="53"/>
      <c r="ISP5" s="53"/>
      <c r="ISQ5" s="53"/>
      <c r="ISR5" s="53"/>
      <c r="ISS5" s="53"/>
      <c r="IST5" s="53"/>
      <c r="ISU5" s="53"/>
      <c r="ISV5" s="53"/>
      <c r="ISW5" s="53"/>
      <c r="ISX5" s="53"/>
      <c r="ISY5" s="53"/>
      <c r="ISZ5" s="53"/>
      <c r="ITA5" s="53"/>
      <c r="ITB5" s="53"/>
      <c r="ITC5" s="53"/>
      <c r="ITD5" s="53"/>
      <c r="ITE5" s="53"/>
      <c r="ITF5" s="53"/>
      <c r="ITG5" s="53"/>
      <c r="ITH5" s="53"/>
      <c r="ITI5" s="53"/>
      <c r="ITJ5" s="53"/>
      <c r="ITK5" s="53"/>
      <c r="ITL5" s="53"/>
      <c r="ITM5" s="53"/>
      <c r="ITN5" s="53"/>
      <c r="ITO5" s="53"/>
      <c r="ITP5" s="53"/>
      <c r="ITQ5" s="53"/>
      <c r="ITR5" s="53"/>
      <c r="ITS5" s="53"/>
      <c r="ITT5" s="53"/>
      <c r="ITU5" s="53"/>
      <c r="ITV5" s="53"/>
      <c r="ITW5" s="53"/>
      <c r="ITX5" s="53"/>
      <c r="ITY5" s="53"/>
      <c r="ITZ5" s="53"/>
      <c r="IUA5" s="53"/>
      <c r="IUB5" s="53"/>
      <c r="IUC5" s="53"/>
      <c r="IUD5" s="53"/>
      <c r="IUE5" s="53"/>
      <c r="IUF5" s="53"/>
      <c r="IUG5" s="53"/>
      <c r="IUH5" s="53"/>
      <c r="IUI5" s="53"/>
      <c r="IUJ5" s="53"/>
      <c r="IUK5" s="53"/>
      <c r="IUL5" s="53"/>
      <c r="IUM5" s="53"/>
      <c r="IUN5" s="53"/>
      <c r="IUO5" s="53"/>
      <c r="IUP5" s="53"/>
      <c r="IUQ5" s="53"/>
      <c r="IUR5" s="53"/>
      <c r="IUS5" s="53"/>
      <c r="IUT5" s="53"/>
      <c r="IUU5" s="53"/>
      <c r="IUV5" s="53"/>
      <c r="IUW5" s="53"/>
      <c r="IUX5" s="53"/>
      <c r="IUY5" s="53"/>
      <c r="IUZ5" s="53"/>
      <c r="IVA5" s="53"/>
      <c r="IVB5" s="53"/>
      <c r="IVC5" s="53"/>
      <c r="IVD5" s="53"/>
      <c r="IVE5" s="53"/>
      <c r="IVF5" s="53"/>
      <c r="IVG5" s="53"/>
      <c r="IVH5" s="53"/>
      <c r="IVI5" s="53"/>
      <c r="IVJ5" s="53"/>
      <c r="IVK5" s="53"/>
      <c r="IVL5" s="53"/>
      <c r="IVM5" s="53"/>
      <c r="IVN5" s="53"/>
      <c r="IVO5" s="53"/>
      <c r="IVP5" s="53"/>
      <c r="IVQ5" s="53"/>
      <c r="IVR5" s="53"/>
      <c r="IVS5" s="53"/>
      <c r="IVT5" s="53"/>
      <c r="IVU5" s="53"/>
      <c r="IVV5" s="53"/>
      <c r="IVW5" s="53"/>
      <c r="IVX5" s="53"/>
      <c r="IVY5" s="53"/>
      <c r="IVZ5" s="53"/>
      <c r="IWA5" s="53"/>
      <c r="IWB5" s="53"/>
      <c r="IWC5" s="53"/>
      <c r="IWD5" s="53"/>
      <c r="IWE5" s="53"/>
      <c r="IWF5" s="53"/>
      <c r="IWG5" s="53"/>
      <c r="IWH5" s="53"/>
      <c r="IWI5" s="53"/>
      <c r="IWJ5" s="53"/>
      <c r="IWK5" s="53"/>
      <c r="IWL5" s="53"/>
      <c r="IWM5" s="53"/>
      <c r="IWN5" s="53"/>
      <c r="IWO5" s="53"/>
      <c r="IWP5" s="53"/>
      <c r="IWQ5" s="53"/>
      <c r="IWR5" s="53"/>
      <c r="IWS5" s="53"/>
      <c r="IWT5" s="53"/>
      <c r="IWU5" s="53"/>
      <c r="IWV5" s="53"/>
      <c r="IWW5" s="53"/>
      <c r="IWX5" s="53"/>
      <c r="IWY5" s="53"/>
      <c r="IWZ5" s="53"/>
      <c r="IXA5" s="53"/>
      <c r="IXB5" s="53"/>
      <c r="IXC5" s="53"/>
      <c r="IXD5" s="53"/>
      <c r="IXE5" s="53"/>
      <c r="IXF5" s="53"/>
      <c r="IXG5" s="53"/>
      <c r="IXH5" s="53"/>
      <c r="IXI5" s="53"/>
      <c r="IXJ5" s="53"/>
      <c r="IXK5" s="53"/>
      <c r="IXL5" s="53"/>
      <c r="IXM5" s="53"/>
      <c r="IXN5" s="53"/>
      <c r="IXO5" s="53"/>
      <c r="IXP5" s="53"/>
      <c r="IXQ5" s="53"/>
      <c r="IXR5" s="53"/>
      <c r="IXS5" s="53"/>
      <c r="IXT5" s="53"/>
      <c r="IXU5" s="53"/>
      <c r="IXV5" s="53"/>
      <c r="IXW5" s="53"/>
      <c r="IXX5" s="53"/>
      <c r="IXY5" s="53"/>
      <c r="IXZ5" s="53"/>
      <c r="IYA5" s="53"/>
      <c r="IYB5" s="53"/>
      <c r="IYC5" s="53"/>
      <c r="IYD5" s="53"/>
      <c r="IYE5" s="53"/>
      <c r="IYF5" s="53"/>
      <c r="IYG5" s="53"/>
      <c r="IYH5" s="53"/>
      <c r="IYI5" s="53"/>
      <c r="IYJ5" s="53"/>
      <c r="IYK5" s="53"/>
      <c r="IYL5" s="53"/>
      <c r="IYM5" s="53"/>
      <c r="IYN5" s="53"/>
      <c r="IYO5" s="53"/>
      <c r="IYP5" s="53"/>
      <c r="IYQ5" s="53"/>
      <c r="IYR5" s="53"/>
      <c r="IYS5" s="53"/>
      <c r="IYT5" s="53"/>
      <c r="IYU5" s="53"/>
      <c r="IYV5" s="53"/>
      <c r="IYW5" s="53"/>
      <c r="IYX5" s="53"/>
      <c r="IYY5" s="53"/>
      <c r="IYZ5" s="53"/>
      <c r="IZA5" s="53"/>
      <c r="IZB5" s="53"/>
      <c r="IZC5" s="53"/>
      <c r="IZD5" s="53"/>
      <c r="IZE5" s="53"/>
      <c r="IZF5" s="53"/>
      <c r="IZG5" s="53"/>
      <c r="IZH5" s="53"/>
      <c r="IZI5" s="53"/>
      <c r="IZJ5" s="53"/>
      <c r="IZK5" s="53"/>
      <c r="IZL5" s="53"/>
      <c r="IZM5" s="53"/>
      <c r="IZN5" s="53"/>
      <c r="IZO5" s="53"/>
      <c r="IZP5" s="53"/>
      <c r="IZQ5" s="53"/>
      <c r="IZR5" s="53"/>
      <c r="IZS5" s="53"/>
      <c r="IZT5" s="53"/>
      <c r="IZU5" s="53"/>
      <c r="IZV5" s="53"/>
      <c r="IZW5" s="53"/>
      <c r="IZX5" s="53"/>
      <c r="IZY5" s="53"/>
      <c r="IZZ5" s="53"/>
      <c r="JAA5" s="53"/>
      <c r="JAB5" s="53"/>
      <c r="JAC5" s="53"/>
      <c r="JAD5" s="53"/>
      <c r="JAE5" s="53"/>
      <c r="JAF5" s="53"/>
      <c r="JAG5" s="53"/>
      <c r="JAH5" s="53"/>
      <c r="JAI5" s="53"/>
      <c r="JAJ5" s="53"/>
      <c r="JAK5" s="53"/>
      <c r="JAL5" s="53"/>
      <c r="JAM5" s="53"/>
      <c r="JAN5" s="53"/>
      <c r="JAO5" s="53"/>
      <c r="JAP5" s="53"/>
      <c r="JAQ5" s="53"/>
      <c r="JAR5" s="53"/>
      <c r="JAS5" s="53"/>
      <c r="JAT5" s="53"/>
      <c r="JAU5" s="53"/>
      <c r="JAV5" s="53"/>
      <c r="JAW5" s="53"/>
      <c r="JAX5" s="53"/>
      <c r="JAY5" s="53"/>
      <c r="JAZ5" s="53"/>
      <c r="JBA5" s="53"/>
      <c r="JBB5" s="53"/>
      <c r="JBC5" s="53"/>
      <c r="JBD5" s="53"/>
      <c r="JBE5" s="53"/>
      <c r="JBF5" s="53"/>
      <c r="JBG5" s="53"/>
      <c r="JBH5" s="53"/>
      <c r="JBI5" s="53"/>
      <c r="JBJ5" s="53"/>
      <c r="JBK5" s="53"/>
      <c r="JBL5" s="53"/>
      <c r="JBM5" s="53"/>
      <c r="JBN5" s="53"/>
      <c r="JBO5" s="53"/>
      <c r="JBP5" s="53"/>
      <c r="JBQ5" s="53"/>
      <c r="JBR5" s="53"/>
      <c r="JBS5" s="53"/>
      <c r="JBT5" s="53"/>
      <c r="JBU5" s="53"/>
      <c r="JBV5" s="53"/>
      <c r="JBW5" s="53"/>
      <c r="JBX5" s="53"/>
      <c r="JBY5" s="53"/>
      <c r="JBZ5" s="53"/>
      <c r="JCA5" s="53"/>
      <c r="JCB5" s="53"/>
      <c r="JCC5" s="53"/>
      <c r="JCD5" s="53"/>
      <c r="JCE5" s="53"/>
      <c r="JCF5" s="53"/>
      <c r="JCG5" s="53"/>
      <c r="JCH5" s="53"/>
      <c r="JCI5" s="53"/>
      <c r="JCJ5" s="53"/>
      <c r="JCK5" s="53"/>
      <c r="JCL5" s="53"/>
      <c r="JCM5" s="53"/>
      <c r="JCN5" s="53"/>
      <c r="JCO5" s="53"/>
      <c r="JCP5" s="53"/>
      <c r="JCQ5" s="53"/>
      <c r="JCR5" s="53"/>
      <c r="JCS5" s="53"/>
      <c r="JCT5" s="53"/>
      <c r="JCU5" s="53"/>
      <c r="JCV5" s="53"/>
      <c r="JCW5" s="53"/>
      <c r="JCX5" s="53"/>
      <c r="JCY5" s="53"/>
      <c r="JCZ5" s="53"/>
      <c r="JDA5" s="53"/>
      <c r="JDB5" s="53"/>
      <c r="JDC5" s="53"/>
      <c r="JDD5" s="53"/>
      <c r="JDE5" s="53"/>
      <c r="JDF5" s="53"/>
      <c r="JDG5" s="53"/>
      <c r="JDH5" s="53"/>
      <c r="JDI5" s="53"/>
      <c r="JDJ5" s="53"/>
      <c r="JDK5" s="53"/>
      <c r="JDL5" s="53"/>
      <c r="JDM5" s="53"/>
      <c r="JDN5" s="53"/>
      <c r="JDO5" s="53"/>
      <c r="JDP5" s="53"/>
      <c r="JDQ5" s="53"/>
      <c r="JDR5" s="53"/>
      <c r="JDS5" s="53"/>
      <c r="JDT5" s="53"/>
      <c r="JDU5" s="53"/>
      <c r="JDV5" s="53"/>
      <c r="JDW5" s="53"/>
      <c r="JDX5" s="53"/>
      <c r="JDY5" s="53"/>
      <c r="JDZ5" s="53"/>
      <c r="JEA5" s="53"/>
      <c r="JEB5" s="53"/>
      <c r="JEC5" s="53"/>
      <c r="JED5" s="53"/>
      <c r="JEE5" s="53"/>
      <c r="JEF5" s="53"/>
      <c r="JEG5" s="53"/>
      <c r="JEH5" s="53"/>
      <c r="JEI5" s="53"/>
      <c r="JEJ5" s="53"/>
      <c r="JEK5" s="53"/>
      <c r="JEL5" s="53"/>
      <c r="JEM5" s="53"/>
      <c r="JEN5" s="53"/>
      <c r="JEO5" s="53"/>
      <c r="JEP5" s="53"/>
      <c r="JEQ5" s="53"/>
      <c r="JER5" s="53"/>
      <c r="JES5" s="53"/>
      <c r="JET5" s="53"/>
      <c r="JEU5" s="53"/>
      <c r="JEV5" s="53"/>
      <c r="JEW5" s="53"/>
      <c r="JEX5" s="53"/>
      <c r="JEY5" s="53"/>
      <c r="JEZ5" s="53"/>
      <c r="JFA5" s="53"/>
      <c r="JFB5" s="53"/>
      <c r="JFC5" s="53"/>
      <c r="JFD5" s="53"/>
      <c r="JFE5" s="53"/>
      <c r="JFF5" s="53"/>
      <c r="JFG5" s="53"/>
      <c r="JFH5" s="53"/>
      <c r="JFI5" s="53"/>
      <c r="JFJ5" s="53"/>
      <c r="JFK5" s="53"/>
      <c r="JFL5" s="53"/>
      <c r="JFM5" s="53"/>
      <c r="JFN5" s="53"/>
      <c r="JFO5" s="53"/>
      <c r="JFP5" s="53"/>
      <c r="JFQ5" s="53"/>
      <c r="JFR5" s="53"/>
      <c r="JFS5" s="53"/>
      <c r="JFT5" s="53"/>
      <c r="JFU5" s="53"/>
      <c r="JFV5" s="53"/>
      <c r="JFW5" s="53"/>
      <c r="JFX5" s="53"/>
      <c r="JFY5" s="53"/>
      <c r="JFZ5" s="53"/>
      <c r="JGA5" s="53"/>
      <c r="JGB5" s="53"/>
      <c r="JGC5" s="53"/>
      <c r="JGD5" s="53"/>
      <c r="JGE5" s="53"/>
      <c r="JGF5" s="53"/>
      <c r="JGG5" s="53"/>
      <c r="JGH5" s="53"/>
      <c r="JGI5" s="53"/>
      <c r="JGJ5" s="53"/>
      <c r="JGK5" s="53"/>
      <c r="JGL5" s="53"/>
      <c r="JGM5" s="53"/>
      <c r="JGN5" s="53"/>
      <c r="JGO5" s="53"/>
      <c r="JGP5" s="53"/>
      <c r="JGQ5" s="53"/>
      <c r="JGR5" s="53"/>
      <c r="JGS5" s="53"/>
      <c r="JGT5" s="53"/>
      <c r="JGU5" s="53"/>
      <c r="JGV5" s="53"/>
      <c r="JGW5" s="53"/>
      <c r="JGX5" s="53"/>
      <c r="JGY5" s="53"/>
      <c r="JGZ5" s="53"/>
      <c r="JHA5" s="53"/>
      <c r="JHB5" s="53"/>
      <c r="JHC5" s="53"/>
      <c r="JHD5" s="53"/>
      <c r="JHE5" s="53"/>
      <c r="JHF5" s="53"/>
      <c r="JHG5" s="53"/>
      <c r="JHH5" s="53"/>
      <c r="JHI5" s="53"/>
      <c r="JHJ5" s="53"/>
      <c r="JHK5" s="53"/>
      <c r="JHL5" s="53"/>
      <c r="JHM5" s="53"/>
      <c r="JHN5" s="53"/>
      <c r="JHO5" s="53"/>
      <c r="JHP5" s="53"/>
      <c r="JHQ5" s="53"/>
      <c r="JHR5" s="53"/>
      <c r="JHS5" s="53"/>
      <c r="JHT5" s="53"/>
      <c r="JHU5" s="53"/>
      <c r="JHV5" s="53"/>
      <c r="JHW5" s="53"/>
      <c r="JHX5" s="53"/>
      <c r="JHY5" s="53"/>
      <c r="JHZ5" s="53"/>
      <c r="JIA5" s="53"/>
      <c r="JIB5" s="53"/>
      <c r="JIC5" s="53"/>
      <c r="JID5" s="53"/>
      <c r="JIE5" s="53"/>
      <c r="JIF5" s="53"/>
      <c r="JIG5" s="53"/>
      <c r="JIH5" s="53"/>
      <c r="JII5" s="53"/>
      <c r="JIJ5" s="53"/>
      <c r="JIK5" s="53"/>
      <c r="JIL5" s="53"/>
      <c r="JIM5" s="53"/>
      <c r="JIN5" s="53"/>
      <c r="JIO5" s="53"/>
      <c r="JIP5" s="53"/>
      <c r="JIQ5" s="53"/>
      <c r="JIR5" s="53"/>
      <c r="JIS5" s="53"/>
      <c r="JIT5" s="53"/>
      <c r="JIU5" s="53"/>
      <c r="JIV5" s="53"/>
      <c r="JIW5" s="53"/>
      <c r="JIX5" s="53"/>
      <c r="JIY5" s="53"/>
      <c r="JIZ5" s="53"/>
      <c r="JJA5" s="53"/>
      <c r="JJB5" s="53"/>
      <c r="JJC5" s="53"/>
      <c r="JJD5" s="53"/>
      <c r="JJE5" s="53"/>
      <c r="JJF5" s="53"/>
      <c r="JJG5" s="53"/>
      <c r="JJH5" s="53"/>
      <c r="JJI5" s="53"/>
      <c r="JJJ5" s="53"/>
      <c r="JJK5" s="53"/>
      <c r="JJL5" s="53"/>
      <c r="JJM5" s="53"/>
      <c r="JJN5" s="53"/>
      <c r="JJO5" s="53"/>
      <c r="JJP5" s="53"/>
      <c r="JJQ5" s="53"/>
      <c r="JJR5" s="53"/>
      <c r="JJS5" s="53"/>
      <c r="JJT5" s="53"/>
      <c r="JJU5" s="53"/>
      <c r="JJV5" s="53"/>
      <c r="JJW5" s="53"/>
      <c r="JJX5" s="53"/>
      <c r="JJY5" s="53"/>
      <c r="JJZ5" s="53"/>
      <c r="JKA5" s="53"/>
      <c r="JKB5" s="53"/>
      <c r="JKC5" s="53"/>
      <c r="JKD5" s="53"/>
      <c r="JKE5" s="53"/>
      <c r="JKF5" s="53"/>
      <c r="JKG5" s="53"/>
      <c r="JKH5" s="53"/>
      <c r="JKI5" s="53"/>
      <c r="JKJ5" s="53"/>
      <c r="JKK5" s="53"/>
      <c r="JKL5" s="53"/>
      <c r="JKM5" s="53"/>
      <c r="JKN5" s="53"/>
      <c r="JKO5" s="53"/>
      <c r="JKP5" s="53"/>
      <c r="JKQ5" s="53"/>
      <c r="JKR5" s="53"/>
      <c r="JKS5" s="53"/>
      <c r="JKT5" s="53"/>
      <c r="JKU5" s="53"/>
      <c r="JKV5" s="53"/>
      <c r="JKW5" s="53"/>
      <c r="JKX5" s="53"/>
      <c r="JKY5" s="53"/>
      <c r="JKZ5" s="53"/>
      <c r="JLA5" s="53"/>
      <c r="JLB5" s="53"/>
      <c r="JLC5" s="53"/>
      <c r="JLD5" s="53"/>
      <c r="JLE5" s="53"/>
      <c r="JLF5" s="53"/>
      <c r="JLG5" s="53"/>
      <c r="JLH5" s="53"/>
      <c r="JLI5" s="53"/>
      <c r="JLJ5" s="53"/>
      <c r="JLK5" s="53"/>
      <c r="JLL5" s="53"/>
      <c r="JLM5" s="53"/>
      <c r="JLN5" s="53"/>
      <c r="JLO5" s="53"/>
      <c r="JLP5" s="53"/>
      <c r="JLQ5" s="53"/>
      <c r="JLR5" s="53"/>
      <c r="JLS5" s="53"/>
      <c r="JLT5" s="53"/>
      <c r="JLU5" s="53"/>
      <c r="JLV5" s="53"/>
      <c r="JLW5" s="53"/>
      <c r="JLX5" s="53"/>
      <c r="JLY5" s="53"/>
      <c r="JLZ5" s="53"/>
      <c r="JMA5" s="53"/>
      <c r="JMB5" s="53"/>
      <c r="JMC5" s="53"/>
      <c r="JMD5" s="53"/>
      <c r="JME5" s="53"/>
      <c r="JMF5" s="53"/>
      <c r="JMG5" s="53"/>
      <c r="JMH5" s="53"/>
      <c r="JMI5" s="53"/>
      <c r="JMJ5" s="53"/>
      <c r="JMK5" s="53"/>
      <c r="JML5" s="53"/>
      <c r="JMM5" s="53"/>
      <c r="JMN5" s="53"/>
      <c r="JMO5" s="53"/>
      <c r="JMP5" s="53"/>
      <c r="JMQ5" s="53"/>
      <c r="JMR5" s="53"/>
      <c r="JMS5" s="53"/>
      <c r="JMT5" s="53"/>
      <c r="JMU5" s="53"/>
      <c r="JMV5" s="53"/>
      <c r="JMW5" s="53"/>
      <c r="JMX5" s="53"/>
      <c r="JMY5" s="53"/>
      <c r="JMZ5" s="53"/>
      <c r="JNA5" s="53"/>
      <c r="JNB5" s="53"/>
      <c r="JNC5" s="53"/>
      <c r="JND5" s="53"/>
      <c r="JNE5" s="53"/>
      <c r="JNF5" s="53"/>
      <c r="JNG5" s="53"/>
      <c r="JNH5" s="53"/>
      <c r="JNI5" s="53"/>
      <c r="JNJ5" s="53"/>
      <c r="JNK5" s="53"/>
      <c r="JNL5" s="53"/>
      <c r="JNM5" s="53"/>
      <c r="JNN5" s="53"/>
      <c r="JNO5" s="53"/>
      <c r="JNP5" s="53"/>
      <c r="JNQ5" s="53"/>
      <c r="JNR5" s="53"/>
      <c r="JNS5" s="53"/>
      <c r="JNT5" s="53"/>
      <c r="JNU5" s="53"/>
      <c r="JNV5" s="53"/>
      <c r="JNW5" s="53"/>
      <c r="JNX5" s="53"/>
      <c r="JNY5" s="53"/>
      <c r="JNZ5" s="53"/>
      <c r="JOA5" s="53"/>
      <c r="JOB5" s="53"/>
      <c r="JOC5" s="53"/>
      <c r="JOD5" s="53"/>
      <c r="JOE5" s="53"/>
      <c r="JOF5" s="53"/>
      <c r="JOG5" s="53"/>
      <c r="JOH5" s="53"/>
      <c r="JOI5" s="53"/>
      <c r="JOJ5" s="53"/>
      <c r="JOK5" s="53"/>
      <c r="JOL5" s="53"/>
      <c r="JOM5" s="53"/>
      <c r="JON5" s="53"/>
      <c r="JOO5" s="53"/>
      <c r="JOP5" s="53"/>
      <c r="JOQ5" s="53"/>
      <c r="JOR5" s="53"/>
      <c r="JOS5" s="53"/>
      <c r="JOT5" s="53"/>
      <c r="JOU5" s="53"/>
      <c r="JOV5" s="53"/>
      <c r="JOW5" s="53"/>
      <c r="JOX5" s="53"/>
      <c r="JOY5" s="53"/>
      <c r="JOZ5" s="53"/>
      <c r="JPA5" s="53"/>
      <c r="JPB5" s="53"/>
      <c r="JPC5" s="53"/>
      <c r="JPD5" s="53"/>
      <c r="JPE5" s="53"/>
      <c r="JPF5" s="53"/>
      <c r="JPG5" s="53"/>
      <c r="JPH5" s="53"/>
      <c r="JPI5" s="53"/>
      <c r="JPJ5" s="53"/>
      <c r="JPK5" s="53"/>
      <c r="JPL5" s="53"/>
      <c r="JPM5" s="53"/>
      <c r="JPN5" s="53"/>
      <c r="JPO5" s="53"/>
      <c r="JPP5" s="53"/>
      <c r="JPQ5" s="53"/>
      <c r="JPR5" s="53"/>
      <c r="JPS5" s="53"/>
      <c r="JPT5" s="53"/>
      <c r="JPU5" s="53"/>
      <c r="JPV5" s="53"/>
      <c r="JPW5" s="53"/>
      <c r="JPX5" s="53"/>
      <c r="JPY5" s="53"/>
      <c r="JPZ5" s="53"/>
      <c r="JQA5" s="53"/>
      <c r="JQB5" s="53"/>
      <c r="JQC5" s="53"/>
      <c r="JQD5" s="53"/>
      <c r="JQE5" s="53"/>
      <c r="JQF5" s="53"/>
      <c r="JQG5" s="53"/>
      <c r="JQH5" s="53"/>
      <c r="JQI5" s="53"/>
      <c r="JQJ5" s="53"/>
      <c r="JQK5" s="53"/>
      <c r="JQL5" s="53"/>
      <c r="JQM5" s="53"/>
      <c r="JQN5" s="53"/>
      <c r="JQO5" s="53"/>
      <c r="JQP5" s="53"/>
      <c r="JQQ5" s="53"/>
      <c r="JQR5" s="53"/>
      <c r="JQS5" s="53"/>
      <c r="JQT5" s="53"/>
      <c r="JQU5" s="53"/>
      <c r="JQV5" s="53"/>
      <c r="JQW5" s="53"/>
      <c r="JQX5" s="53"/>
      <c r="JQY5" s="53"/>
      <c r="JQZ5" s="53"/>
      <c r="JRA5" s="53"/>
      <c r="JRB5" s="53"/>
      <c r="JRC5" s="53"/>
      <c r="JRD5" s="53"/>
      <c r="JRE5" s="53"/>
      <c r="JRF5" s="53"/>
      <c r="JRG5" s="53"/>
      <c r="JRH5" s="53"/>
      <c r="JRI5" s="53"/>
      <c r="JRJ5" s="53"/>
      <c r="JRK5" s="53"/>
      <c r="JRL5" s="53"/>
      <c r="JRM5" s="53"/>
      <c r="JRN5" s="53"/>
      <c r="JRO5" s="53"/>
      <c r="JRP5" s="53"/>
      <c r="JRQ5" s="53"/>
      <c r="JRR5" s="53"/>
      <c r="JRS5" s="53"/>
      <c r="JRT5" s="53"/>
      <c r="JRU5" s="53"/>
      <c r="JRV5" s="53"/>
      <c r="JRW5" s="53"/>
      <c r="JRX5" s="53"/>
      <c r="JRY5" s="53"/>
      <c r="JRZ5" s="53"/>
      <c r="JSA5" s="53"/>
      <c r="JSB5" s="53"/>
      <c r="JSC5" s="53"/>
      <c r="JSD5" s="53"/>
      <c r="JSE5" s="53"/>
      <c r="JSF5" s="53"/>
      <c r="JSG5" s="53"/>
      <c r="JSH5" s="53"/>
      <c r="JSI5" s="53"/>
      <c r="JSJ5" s="53"/>
      <c r="JSK5" s="53"/>
      <c r="JSL5" s="53"/>
      <c r="JSM5" s="53"/>
      <c r="JSN5" s="53"/>
      <c r="JSO5" s="53"/>
      <c r="JSP5" s="53"/>
      <c r="JSQ5" s="53"/>
      <c r="JSR5" s="53"/>
      <c r="JSS5" s="53"/>
      <c r="JST5" s="53"/>
      <c r="JSU5" s="53"/>
      <c r="JSV5" s="53"/>
      <c r="JSW5" s="53"/>
      <c r="JSX5" s="53"/>
      <c r="JSY5" s="53"/>
      <c r="JSZ5" s="53"/>
      <c r="JTA5" s="53"/>
      <c r="JTB5" s="53"/>
      <c r="JTC5" s="53"/>
      <c r="JTD5" s="53"/>
      <c r="JTE5" s="53"/>
      <c r="JTF5" s="53"/>
      <c r="JTG5" s="53"/>
      <c r="JTH5" s="53"/>
      <c r="JTI5" s="53"/>
      <c r="JTJ5" s="53"/>
      <c r="JTK5" s="53"/>
      <c r="JTL5" s="53"/>
      <c r="JTM5" s="53"/>
      <c r="JTN5" s="53"/>
      <c r="JTO5" s="53"/>
      <c r="JTP5" s="53"/>
      <c r="JTQ5" s="53"/>
      <c r="JTR5" s="53"/>
      <c r="JTS5" s="53"/>
      <c r="JTT5" s="53"/>
      <c r="JTU5" s="53"/>
      <c r="JTV5" s="53"/>
      <c r="JTW5" s="53"/>
      <c r="JTX5" s="53"/>
      <c r="JTY5" s="53"/>
      <c r="JTZ5" s="53"/>
      <c r="JUA5" s="53"/>
      <c r="JUB5" s="53"/>
      <c r="JUC5" s="53"/>
      <c r="JUD5" s="53"/>
      <c r="JUE5" s="53"/>
      <c r="JUF5" s="53"/>
      <c r="JUG5" s="53"/>
      <c r="JUH5" s="53"/>
      <c r="JUI5" s="53"/>
      <c r="JUJ5" s="53"/>
      <c r="JUK5" s="53"/>
      <c r="JUL5" s="53"/>
      <c r="JUM5" s="53"/>
      <c r="JUN5" s="53"/>
      <c r="JUO5" s="53"/>
      <c r="JUP5" s="53"/>
      <c r="JUQ5" s="53"/>
      <c r="JUR5" s="53"/>
      <c r="JUS5" s="53"/>
      <c r="JUT5" s="53"/>
      <c r="JUU5" s="53"/>
      <c r="JUV5" s="53"/>
      <c r="JUW5" s="53"/>
      <c r="JUX5" s="53"/>
      <c r="JUY5" s="53"/>
      <c r="JUZ5" s="53"/>
      <c r="JVA5" s="53"/>
      <c r="JVB5" s="53"/>
      <c r="JVC5" s="53"/>
      <c r="JVD5" s="53"/>
      <c r="JVE5" s="53"/>
      <c r="JVF5" s="53"/>
      <c r="JVG5" s="53"/>
      <c r="JVH5" s="53"/>
      <c r="JVI5" s="53"/>
      <c r="JVJ5" s="53"/>
      <c r="JVK5" s="53"/>
      <c r="JVL5" s="53"/>
      <c r="JVM5" s="53"/>
      <c r="JVN5" s="53"/>
      <c r="JVO5" s="53"/>
      <c r="JVP5" s="53"/>
      <c r="JVQ5" s="53"/>
      <c r="JVR5" s="53"/>
      <c r="JVS5" s="53"/>
      <c r="JVT5" s="53"/>
      <c r="JVU5" s="53"/>
      <c r="JVV5" s="53"/>
      <c r="JVW5" s="53"/>
      <c r="JVX5" s="53"/>
      <c r="JVY5" s="53"/>
      <c r="JVZ5" s="53"/>
      <c r="JWA5" s="53"/>
      <c r="JWB5" s="53"/>
      <c r="JWC5" s="53"/>
      <c r="JWD5" s="53"/>
      <c r="JWE5" s="53"/>
      <c r="JWF5" s="53"/>
      <c r="JWG5" s="53"/>
      <c r="JWH5" s="53"/>
      <c r="JWI5" s="53"/>
      <c r="JWJ5" s="53"/>
      <c r="JWK5" s="53"/>
      <c r="JWL5" s="53"/>
      <c r="JWM5" s="53"/>
      <c r="JWN5" s="53"/>
      <c r="JWO5" s="53"/>
      <c r="JWP5" s="53"/>
      <c r="JWQ5" s="53"/>
      <c r="JWR5" s="53"/>
      <c r="JWS5" s="53"/>
      <c r="JWT5" s="53"/>
      <c r="JWU5" s="53"/>
      <c r="JWV5" s="53"/>
      <c r="JWW5" s="53"/>
      <c r="JWX5" s="53"/>
      <c r="JWY5" s="53"/>
      <c r="JWZ5" s="53"/>
      <c r="JXA5" s="53"/>
      <c r="JXB5" s="53"/>
      <c r="JXC5" s="53"/>
      <c r="JXD5" s="53"/>
      <c r="JXE5" s="53"/>
      <c r="JXF5" s="53"/>
      <c r="JXG5" s="53"/>
      <c r="JXH5" s="53"/>
      <c r="JXI5" s="53"/>
      <c r="JXJ5" s="53"/>
      <c r="JXK5" s="53"/>
      <c r="JXL5" s="53"/>
      <c r="JXM5" s="53"/>
      <c r="JXN5" s="53"/>
      <c r="JXO5" s="53"/>
      <c r="JXP5" s="53"/>
      <c r="JXQ5" s="53"/>
      <c r="JXR5" s="53"/>
      <c r="JXS5" s="53"/>
      <c r="JXT5" s="53"/>
      <c r="JXU5" s="53"/>
      <c r="JXV5" s="53"/>
      <c r="JXW5" s="53"/>
      <c r="JXX5" s="53"/>
      <c r="JXY5" s="53"/>
      <c r="JXZ5" s="53"/>
      <c r="JYA5" s="53"/>
      <c r="JYB5" s="53"/>
      <c r="JYC5" s="53"/>
      <c r="JYD5" s="53"/>
      <c r="JYE5" s="53"/>
      <c r="JYF5" s="53"/>
      <c r="JYG5" s="53"/>
      <c r="JYH5" s="53"/>
      <c r="JYI5" s="53"/>
      <c r="JYJ5" s="53"/>
      <c r="JYK5" s="53"/>
      <c r="JYL5" s="53"/>
      <c r="JYM5" s="53"/>
      <c r="JYN5" s="53"/>
      <c r="JYO5" s="53"/>
      <c r="JYP5" s="53"/>
      <c r="JYQ5" s="53"/>
      <c r="JYR5" s="53"/>
      <c r="JYS5" s="53"/>
      <c r="JYT5" s="53"/>
      <c r="JYU5" s="53"/>
      <c r="JYV5" s="53"/>
      <c r="JYW5" s="53"/>
      <c r="JYX5" s="53"/>
      <c r="JYY5" s="53"/>
      <c r="JYZ5" s="53"/>
      <c r="JZA5" s="53"/>
      <c r="JZB5" s="53"/>
      <c r="JZC5" s="53"/>
      <c r="JZD5" s="53"/>
      <c r="JZE5" s="53"/>
      <c r="JZF5" s="53"/>
      <c r="JZG5" s="53"/>
      <c r="JZH5" s="53"/>
      <c r="JZI5" s="53"/>
      <c r="JZJ5" s="53"/>
      <c r="JZK5" s="53"/>
      <c r="JZL5" s="53"/>
      <c r="JZM5" s="53"/>
      <c r="JZN5" s="53"/>
      <c r="JZO5" s="53"/>
      <c r="JZP5" s="53"/>
      <c r="JZQ5" s="53"/>
      <c r="JZR5" s="53"/>
      <c r="JZS5" s="53"/>
      <c r="JZT5" s="53"/>
      <c r="JZU5" s="53"/>
      <c r="JZV5" s="53"/>
      <c r="JZW5" s="53"/>
      <c r="JZX5" s="53"/>
      <c r="JZY5" s="53"/>
      <c r="JZZ5" s="53"/>
      <c r="KAA5" s="53"/>
      <c r="KAB5" s="53"/>
      <c r="KAC5" s="53"/>
      <c r="KAD5" s="53"/>
      <c r="KAE5" s="53"/>
      <c r="KAF5" s="53"/>
      <c r="KAG5" s="53"/>
      <c r="KAH5" s="53"/>
      <c r="KAI5" s="53"/>
      <c r="KAJ5" s="53"/>
      <c r="KAK5" s="53"/>
      <c r="KAL5" s="53"/>
      <c r="KAM5" s="53"/>
      <c r="KAN5" s="53"/>
      <c r="KAO5" s="53"/>
      <c r="KAP5" s="53"/>
      <c r="KAQ5" s="53"/>
      <c r="KAR5" s="53"/>
      <c r="KAS5" s="53"/>
      <c r="KAT5" s="53"/>
      <c r="KAU5" s="53"/>
      <c r="KAV5" s="53"/>
      <c r="KAW5" s="53"/>
      <c r="KAX5" s="53"/>
      <c r="KAY5" s="53"/>
      <c r="KAZ5" s="53"/>
      <c r="KBA5" s="53"/>
      <c r="KBB5" s="53"/>
      <c r="KBC5" s="53"/>
      <c r="KBD5" s="53"/>
      <c r="KBE5" s="53"/>
      <c r="KBF5" s="53"/>
      <c r="KBG5" s="53"/>
      <c r="KBH5" s="53"/>
      <c r="KBI5" s="53"/>
      <c r="KBJ5" s="53"/>
      <c r="KBK5" s="53"/>
      <c r="KBL5" s="53"/>
      <c r="KBM5" s="53"/>
      <c r="KBN5" s="53"/>
      <c r="KBO5" s="53"/>
      <c r="KBP5" s="53"/>
      <c r="KBQ5" s="53"/>
      <c r="KBR5" s="53"/>
      <c r="KBS5" s="53"/>
      <c r="KBT5" s="53"/>
      <c r="KBU5" s="53"/>
      <c r="KBV5" s="53"/>
      <c r="KBW5" s="53"/>
      <c r="KBX5" s="53"/>
      <c r="KBY5" s="53"/>
      <c r="KBZ5" s="53"/>
      <c r="KCA5" s="53"/>
      <c r="KCB5" s="53"/>
      <c r="KCC5" s="53"/>
      <c r="KCD5" s="53"/>
      <c r="KCE5" s="53"/>
      <c r="KCF5" s="53"/>
      <c r="KCG5" s="53"/>
      <c r="KCH5" s="53"/>
      <c r="KCI5" s="53"/>
      <c r="KCJ5" s="53"/>
      <c r="KCK5" s="53"/>
      <c r="KCL5" s="53"/>
      <c r="KCM5" s="53"/>
      <c r="KCN5" s="53"/>
      <c r="KCO5" s="53"/>
      <c r="KCP5" s="53"/>
      <c r="KCQ5" s="53"/>
      <c r="KCR5" s="53"/>
      <c r="KCS5" s="53"/>
      <c r="KCT5" s="53"/>
      <c r="KCU5" s="53"/>
      <c r="KCV5" s="53"/>
      <c r="KCW5" s="53"/>
      <c r="KCX5" s="53"/>
      <c r="KCY5" s="53"/>
      <c r="KCZ5" s="53"/>
      <c r="KDA5" s="53"/>
      <c r="KDB5" s="53"/>
      <c r="KDC5" s="53"/>
      <c r="KDD5" s="53"/>
      <c r="KDE5" s="53"/>
      <c r="KDF5" s="53"/>
      <c r="KDG5" s="53"/>
      <c r="KDH5" s="53"/>
      <c r="KDI5" s="53"/>
      <c r="KDJ5" s="53"/>
      <c r="KDK5" s="53"/>
      <c r="KDL5" s="53"/>
      <c r="KDM5" s="53"/>
      <c r="KDN5" s="53"/>
      <c r="KDO5" s="53"/>
      <c r="KDP5" s="53"/>
      <c r="KDQ5" s="53"/>
      <c r="KDR5" s="53"/>
      <c r="KDS5" s="53"/>
      <c r="KDT5" s="53"/>
      <c r="KDU5" s="53"/>
      <c r="KDV5" s="53"/>
      <c r="KDW5" s="53"/>
      <c r="KDX5" s="53"/>
      <c r="KDY5" s="53"/>
      <c r="KDZ5" s="53"/>
      <c r="KEA5" s="53"/>
      <c r="KEB5" s="53"/>
      <c r="KEC5" s="53"/>
      <c r="KED5" s="53"/>
      <c r="KEE5" s="53"/>
      <c r="KEF5" s="53"/>
      <c r="KEG5" s="53"/>
      <c r="KEH5" s="53"/>
      <c r="KEI5" s="53"/>
      <c r="KEJ5" s="53"/>
      <c r="KEK5" s="53"/>
      <c r="KEL5" s="53"/>
      <c r="KEM5" s="53"/>
      <c r="KEN5" s="53"/>
      <c r="KEO5" s="53"/>
      <c r="KEP5" s="53"/>
      <c r="KEQ5" s="53"/>
      <c r="KER5" s="53"/>
      <c r="KES5" s="53"/>
      <c r="KET5" s="53"/>
      <c r="KEU5" s="53"/>
      <c r="KEV5" s="53"/>
      <c r="KEW5" s="53"/>
      <c r="KEX5" s="53"/>
      <c r="KEY5" s="53"/>
      <c r="KEZ5" s="53"/>
      <c r="KFA5" s="53"/>
      <c r="KFB5" s="53"/>
      <c r="KFC5" s="53"/>
      <c r="KFD5" s="53"/>
      <c r="KFE5" s="53"/>
      <c r="KFF5" s="53"/>
      <c r="KFG5" s="53"/>
      <c r="KFH5" s="53"/>
      <c r="KFI5" s="53"/>
      <c r="KFJ5" s="53"/>
      <c r="KFK5" s="53"/>
      <c r="KFL5" s="53"/>
      <c r="KFM5" s="53"/>
      <c r="KFN5" s="53"/>
      <c r="KFO5" s="53"/>
      <c r="KFP5" s="53"/>
      <c r="KFQ5" s="53"/>
      <c r="KFR5" s="53"/>
      <c r="KFS5" s="53"/>
      <c r="KFT5" s="53"/>
      <c r="KFU5" s="53"/>
      <c r="KFV5" s="53"/>
      <c r="KFW5" s="53"/>
      <c r="KFX5" s="53"/>
      <c r="KFY5" s="53"/>
      <c r="KFZ5" s="53"/>
      <c r="KGA5" s="53"/>
      <c r="KGB5" s="53"/>
      <c r="KGC5" s="53"/>
      <c r="KGD5" s="53"/>
      <c r="KGE5" s="53"/>
      <c r="KGF5" s="53"/>
      <c r="KGG5" s="53"/>
      <c r="KGH5" s="53"/>
      <c r="KGI5" s="53"/>
      <c r="KGJ5" s="53"/>
      <c r="KGK5" s="53"/>
      <c r="KGL5" s="53"/>
      <c r="KGM5" s="53"/>
      <c r="KGN5" s="53"/>
      <c r="KGO5" s="53"/>
      <c r="KGP5" s="53"/>
      <c r="KGQ5" s="53"/>
      <c r="KGR5" s="53"/>
      <c r="KGS5" s="53"/>
      <c r="KGT5" s="53"/>
      <c r="KGU5" s="53"/>
      <c r="KGV5" s="53"/>
      <c r="KGW5" s="53"/>
      <c r="KGX5" s="53"/>
      <c r="KGY5" s="53"/>
      <c r="KGZ5" s="53"/>
      <c r="KHA5" s="53"/>
      <c r="KHB5" s="53"/>
      <c r="KHC5" s="53"/>
      <c r="KHD5" s="53"/>
      <c r="KHE5" s="53"/>
      <c r="KHF5" s="53"/>
      <c r="KHG5" s="53"/>
      <c r="KHH5" s="53"/>
      <c r="KHI5" s="53"/>
      <c r="KHJ5" s="53"/>
      <c r="KHK5" s="53"/>
      <c r="KHL5" s="53"/>
      <c r="KHM5" s="53"/>
      <c r="KHN5" s="53"/>
      <c r="KHO5" s="53"/>
      <c r="KHP5" s="53"/>
      <c r="KHQ5" s="53"/>
      <c r="KHR5" s="53"/>
      <c r="KHS5" s="53"/>
      <c r="KHT5" s="53"/>
      <c r="KHU5" s="53"/>
      <c r="KHV5" s="53"/>
      <c r="KHW5" s="53"/>
      <c r="KHX5" s="53"/>
      <c r="KHY5" s="53"/>
      <c r="KHZ5" s="53"/>
      <c r="KIA5" s="53"/>
      <c r="KIB5" s="53"/>
      <c r="KIC5" s="53"/>
      <c r="KID5" s="53"/>
      <c r="KIE5" s="53"/>
      <c r="KIF5" s="53"/>
      <c r="KIG5" s="53"/>
      <c r="KIH5" s="53"/>
      <c r="KII5" s="53"/>
      <c r="KIJ5" s="53"/>
      <c r="KIK5" s="53"/>
      <c r="KIL5" s="53"/>
      <c r="KIM5" s="53"/>
      <c r="KIN5" s="53"/>
      <c r="KIO5" s="53"/>
      <c r="KIP5" s="53"/>
      <c r="KIQ5" s="53"/>
      <c r="KIR5" s="53"/>
      <c r="KIS5" s="53"/>
      <c r="KIT5" s="53"/>
      <c r="KIU5" s="53"/>
      <c r="KIV5" s="53"/>
      <c r="KIW5" s="53"/>
      <c r="KIX5" s="53"/>
      <c r="KIY5" s="53"/>
      <c r="KIZ5" s="53"/>
      <c r="KJA5" s="53"/>
      <c r="KJB5" s="53"/>
      <c r="KJC5" s="53"/>
      <c r="KJD5" s="53"/>
      <c r="KJE5" s="53"/>
      <c r="KJF5" s="53"/>
      <c r="KJG5" s="53"/>
      <c r="KJH5" s="53"/>
      <c r="KJI5" s="53"/>
      <c r="KJJ5" s="53"/>
      <c r="KJK5" s="53"/>
      <c r="KJL5" s="53"/>
      <c r="KJM5" s="53"/>
      <c r="KJN5" s="53"/>
      <c r="KJO5" s="53"/>
      <c r="KJP5" s="53"/>
      <c r="KJQ5" s="53"/>
      <c r="KJR5" s="53"/>
      <c r="KJS5" s="53"/>
      <c r="KJT5" s="53"/>
      <c r="KJU5" s="53"/>
      <c r="KJV5" s="53"/>
      <c r="KJW5" s="53"/>
      <c r="KJX5" s="53"/>
      <c r="KJY5" s="53"/>
      <c r="KJZ5" s="53"/>
      <c r="KKA5" s="53"/>
      <c r="KKB5" s="53"/>
      <c r="KKC5" s="53"/>
      <c r="KKD5" s="53"/>
      <c r="KKE5" s="53"/>
      <c r="KKF5" s="53"/>
      <c r="KKG5" s="53"/>
      <c r="KKH5" s="53"/>
      <c r="KKI5" s="53"/>
      <c r="KKJ5" s="53"/>
      <c r="KKK5" s="53"/>
      <c r="KKL5" s="53"/>
      <c r="KKM5" s="53"/>
      <c r="KKN5" s="53"/>
      <c r="KKO5" s="53"/>
      <c r="KKP5" s="53"/>
      <c r="KKQ5" s="53"/>
      <c r="KKR5" s="53"/>
      <c r="KKS5" s="53"/>
      <c r="KKT5" s="53"/>
      <c r="KKU5" s="53"/>
      <c r="KKV5" s="53"/>
      <c r="KKW5" s="53"/>
      <c r="KKX5" s="53"/>
      <c r="KKY5" s="53"/>
      <c r="KKZ5" s="53"/>
      <c r="KLA5" s="53"/>
      <c r="KLB5" s="53"/>
      <c r="KLC5" s="53"/>
      <c r="KLD5" s="53"/>
      <c r="KLE5" s="53"/>
      <c r="KLF5" s="53"/>
      <c r="KLG5" s="53"/>
      <c r="KLH5" s="53"/>
      <c r="KLI5" s="53"/>
      <c r="KLJ5" s="53"/>
      <c r="KLK5" s="53"/>
      <c r="KLL5" s="53"/>
      <c r="KLM5" s="53"/>
      <c r="KLN5" s="53"/>
      <c r="KLO5" s="53"/>
      <c r="KLP5" s="53"/>
      <c r="KLQ5" s="53"/>
      <c r="KLR5" s="53"/>
      <c r="KLS5" s="53"/>
      <c r="KLT5" s="53"/>
      <c r="KLU5" s="53"/>
      <c r="KLV5" s="53"/>
      <c r="KLW5" s="53"/>
      <c r="KLX5" s="53"/>
      <c r="KLY5" s="53"/>
      <c r="KLZ5" s="53"/>
      <c r="KMA5" s="53"/>
      <c r="KMB5" s="53"/>
      <c r="KMC5" s="53"/>
      <c r="KMD5" s="53"/>
      <c r="KME5" s="53"/>
      <c r="KMF5" s="53"/>
      <c r="KMG5" s="53"/>
      <c r="KMH5" s="53"/>
      <c r="KMI5" s="53"/>
      <c r="KMJ5" s="53"/>
      <c r="KMK5" s="53"/>
      <c r="KML5" s="53"/>
      <c r="KMM5" s="53"/>
      <c r="KMN5" s="53"/>
      <c r="KMO5" s="53"/>
      <c r="KMP5" s="53"/>
      <c r="KMQ5" s="53"/>
      <c r="KMR5" s="53"/>
      <c r="KMS5" s="53"/>
      <c r="KMT5" s="53"/>
      <c r="KMU5" s="53"/>
      <c r="KMV5" s="53"/>
      <c r="KMW5" s="53"/>
      <c r="KMX5" s="53"/>
      <c r="KMY5" s="53"/>
      <c r="KMZ5" s="53"/>
      <c r="KNA5" s="53"/>
      <c r="KNB5" s="53"/>
      <c r="KNC5" s="53"/>
      <c r="KND5" s="53"/>
      <c r="KNE5" s="53"/>
      <c r="KNF5" s="53"/>
      <c r="KNG5" s="53"/>
      <c r="KNH5" s="53"/>
      <c r="KNI5" s="53"/>
      <c r="KNJ5" s="53"/>
      <c r="KNK5" s="53"/>
      <c r="KNL5" s="53"/>
      <c r="KNM5" s="53"/>
      <c r="KNN5" s="53"/>
      <c r="KNO5" s="53"/>
      <c r="KNP5" s="53"/>
      <c r="KNQ5" s="53"/>
      <c r="KNR5" s="53"/>
      <c r="KNS5" s="53"/>
      <c r="KNT5" s="53"/>
      <c r="KNU5" s="53"/>
      <c r="KNV5" s="53"/>
      <c r="KNW5" s="53"/>
      <c r="KNX5" s="53"/>
      <c r="KNY5" s="53"/>
      <c r="KNZ5" s="53"/>
      <c r="KOA5" s="53"/>
      <c r="KOB5" s="53"/>
      <c r="KOC5" s="53"/>
      <c r="KOD5" s="53"/>
      <c r="KOE5" s="53"/>
      <c r="KOF5" s="53"/>
      <c r="KOG5" s="53"/>
      <c r="KOH5" s="53"/>
      <c r="KOI5" s="53"/>
      <c r="KOJ5" s="53"/>
      <c r="KOK5" s="53"/>
      <c r="KOL5" s="53"/>
      <c r="KOM5" s="53"/>
      <c r="KON5" s="53"/>
      <c r="KOO5" s="53"/>
      <c r="KOP5" s="53"/>
      <c r="KOQ5" s="53"/>
      <c r="KOR5" s="53"/>
      <c r="KOS5" s="53"/>
      <c r="KOT5" s="53"/>
      <c r="KOU5" s="53"/>
      <c r="KOV5" s="53"/>
      <c r="KOW5" s="53"/>
      <c r="KOX5" s="53"/>
      <c r="KOY5" s="53"/>
      <c r="KOZ5" s="53"/>
      <c r="KPA5" s="53"/>
      <c r="KPB5" s="53"/>
      <c r="KPC5" s="53"/>
      <c r="KPD5" s="53"/>
      <c r="KPE5" s="53"/>
      <c r="KPF5" s="53"/>
      <c r="KPG5" s="53"/>
      <c r="KPH5" s="53"/>
      <c r="KPI5" s="53"/>
      <c r="KPJ5" s="53"/>
      <c r="KPK5" s="53"/>
      <c r="KPL5" s="53"/>
      <c r="KPM5" s="53"/>
      <c r="KPN5" s="53"/>
      <c r="KPO5" s="53"/>
      <c r="KPP5" s="53"/>
      <c r="KPQ5" s="53"/>
      <c r="KPR5" s="53"/>
      <c r="KPS5" s="53"/>
      <c r="KPT5" s="53"/>
      <c r="KPU5" s="53"/>
      <c r="KPV5" s="53"/>
      <c r="KPW5" s="53"/>
      <c r="KPX5" s="53"/>
      <c r="KPY5" s="53"/>
      <c r="KPZ5" s="53"/>
      <c r="KQA5" s="53"/>
      <c r="KQB5" s="53"/>
      <c r="KQC5" s="53"/>
      <c r="KQD5" s="53"/>
      <c r="KQE5" s="53"/>
      <c r="KQF5" s="53"/>
      <c r="KQG5" s="53"/>
      <c r="KQH5" s="53"/>
      <c r="KQI5" s="53"/>
      <c r="KQJ5" s="53"/>
      <c r="KQK5" s="53"/>
      <c r="KQL5" s="53"/>
      <c r="KQM5" s="53"/>
      <c r="KQN5" s="53"/>
      <c r="KQO5" s="53"/>
      <c r="KQP5" s="53"/>
      <c r="KQQ5" s="53"/>
      <c r="KQR5" s="53"/>
      <c r="KQS5" s="53"/>
      <c r="KQT5" s="53"/>
      <c r="KQU5" s="53"/>
      <c r="KQV5" s="53"/>
      <c r="KQW5" s="53"/>
      <c r="KQX5" s="53"/>
      <c r="KQY5" s="53"/>
      <c r="KQZ5" s="53"/>
      <c r="KRA5" s="53"/>
      <c r="KRB5" s="53"/>
      <c r="KRC5" s="53"/>
      <c r="KRD5" s="53"/>
      <c r="KRE5" s="53"/>
      <c r="KRF5" s="53"/>
      <c r="KRG5" s="53"/>
      <c r="KRH5" s="53"/>
      <c r="KRI5" s="53"/>
      <c r="KRJ5" s="53"/>
      <c r="KRK5" s="53"/>
      <c r="KRL5" s="53"/>
      <c r="KRM5" s="53"/>
      <c r="KRN5" s="53"/>
      <c r="KRO5" s="53"/>
      <c r="KRP5" s="53"/>
      <c r="KRQ5" s="53"/>
      <c r="KRR5" s="53"/>
      <c r="KRS5" s="53"/>
      <c r="KRT5" s="53"/>
      <c r="KRU5" s="53"/>
      <c r="KRV5" s="53"/>
      <c r="KRW5" s="53"/>
      <c r="KRX5" s="53"/>
      <c r="KRY5" s="53"/>
      <c r="KRZ5" s="53"/>
      <c r="KSA5" s="53"/>
      <c r="KSB5" s="53"/>
      <c r="KSC5" s="53"/>
      <c r="KSD5" s="53"/>
      <c r="KSE5" s="53"/>
      <c r="KSF5" s="53"/>
      <c r="KSG5" s="53"/>
      <c r="KSH5" s="53"/>
      <c r="KSI5" s="53"/>
      <c r="KSJ5" s="53"/>
      <c r="KSK5" s="53"/>
      <c r="KSL5" s="53"/>
      <c r="KSM5" s="53"/>
      <c r="KSN5" s="53"/>
      <c r="KSO5" s="53"/>
      <c r="KSP5" s="53"/>
      <c r="KSQ5" s="53"/>
      <c r="KSR5" s="53"/>
      <c r="KSS5" s="53"/>
      <c r="KST5" s="53"/>
      <c r="KSU5" s="53"/>
      <c r="KSV5" s="53"/>
      <c r="KSW5" s="53"/>
      <c r="KSX5" s="53"/>
      <c r="KSY5" s="53"/>
      <c r="KSZ5" s="53"/>
      <c r="KTA5" s="53"/>
      <c r="KTB5" s="53"/>
      <c r="KTC5" s="53"/>
      <c r="KTD5" s="53"/>
      <c r="KTE5" s="53"/>
      <c r="KTF5" s="53"/>
      <c r="KTG5" s="53"/>
      <c r="KTH5" s="53"/>
      <c r="KTI5" s="53"/>
      <c r="KTJ5" s="53"/>
      <c r="KTK5" s="53"/>
      <c r="KTL5" s="53"/>
      <c r="KTM5" s="53"/>
      <c r="KTN5" s="53"/>
      <c r="KTO5" s="53"/>
      <c r="KTP5" s="53"/>
      <c r="KTQ5" s="53"/>
      <c r="KTR5" s="53"/>
      <c r="KTS5" s="53"/>
      <c r="KTT5" s="53"/>
      <c r="KTU5" s="53"/>
      <c r="KTV5" s="53"/>
      <c r="KTW5" s="53"/>
      <c r="KTX5" s="53"/>
      <c r="KTY5" s="53"/>
      <c r="KTZ5" s="53"/>
      <c r="KUA5" s="53"/>
      <c r="KUB5" s="53"/>
      <c r="KUC5" s="53"/>
      <c r="KUD5" s="53"/>
      <c r="KUE5" s="53"/>
      <c r="KUF5" s="53"/>
      <c r="KUG5" s="53"/>
      <c r="KUH5" s="53"/>
      <c r="KUI5" s="53"/>
      <c r="KUJ5" s="53"/>
      <c r="KUK5" s="53"/>
      <c r="KUL5" s="53"/>
      <c r="KUM5" s="53"/>
      <c r="KUN5" s="53"/>
      <c r="KUO5" s="53"/>
      <c r="KUP5" s="53"/>
      <c r="KUQ5" s="53"/>
      <c r="KUR5" s="53"/>
      <c r="KUS5" s="53"/>
      <c r="KUT5" s="53"/>
      <c r="KUU5" s="53"/>
      <c r="KUV5" s="53"/>
      <c r="KUW5" s="53"/>
      <c r="KUX5" s="53"/>
      <c r="KUY5" s="53"/>
      <c r="KUZ5" s="53"/>
      <c r="KVA5" s="53"/>
      <c r="KVB5" s="53"/>
      <c r="KVC5" s="53"/>
      <c r="KVD5" s="53"/>
      <c r="KVE5" s="53"/>
      <c r="KVF5" s="53"/>
      <c r="KVG5" s="53"/>
      <c r="KVH5" s="53"/>
      <c r="KVI5" s="53"/>
      <c r="KVJ5" s="53"/>
      <c r="KVK5" s="53"/>
      <c r="KVL5" s="53"/>
      <c r="KVM5" s="53"/>
      <c r="KVN5" s="53"/>
      <c r="KVO5" s="53"/>
      <c r="KVP5" s="53"/>
      <c r="KVQ5" s="53"/>
      <c r="KVR5" s="53"/>
      <c r="KVS5" s="53"/>
      <c r="KVT5" s="53"/>
      <c r="KVU5" s="53"/>
      <c r="KVV5" s="53"/>
      <c r="KVW5" s="53"/>
      <c r="KVX5" s="53"/>
      <c r="KVY5" s="53"/>
      <c r="KVZ5" s="53"/>
      <c r="KWA5" s="53"/>
      <c r="KWB5" s="53"/>
      <c r="KWC5" s="53"/>
      <c r="KWD5" s="53"/>
      <c r="KWE5" s="53"/>
      <c r="KWF5" s="53"/>
      <c r="KWG5" s="53"/>
      <c r="KWH5" s="53"/>
      <c r="KWI5" s="53"/>
      <c r="KWJ5" s="53"/>
      <c r="KWK5" s="53"/>
      <c r="KWL5" s="53"/>
      <c r="KWM5" s="53"/>
      <c r="KWN5" s="53"/>
      <c r="KWO5" s="53"/>
      <c r="KWP5" s="53"/>
      <c r="KWQ5" s="53"/>
      <c r="KWR5" s="53"/>
      <c r="KWS5" s="53"/>
      <c r="KWT5" s="53"/>
      <c r="KWU5" s="53"/>
      <c r="KWV5" s="53"/>
      <c r="KWW5" s="53"/>
      <c r="KWX5" s="53"/>
      <c r="KWY5" s="53"/>
      <c r="KWZ5" s="53"/>
      <c r="KXA5" s="53"/>
      <c r="KXB5" s="53"/>
      <c r="KXC5" s="53"/>
      <c r="KXD5" s="53"/>
      <c r="KXE5" s="53"/>
      <c r="KXF5" s="53"/>
      <c r="KXG5" s="53"/>
      <c r="KXH5" s="53"/>
      <c r="KXI5" s="53"/>
      <c r="KXJ5" s="53"/>
      <c r="KXK5" s="53"/>
      <c r="KXL5" s="53"/>
      <c r="KXM5" s="53"/>
      <c r="KXN5" s="53"/>
      <c r="KXO5" s="53"/>
      <c r="KXP5" s="53"/>
      <c r="KXQ5" s="53"/>
      <c r="KXR5" s="53"/>
      <c r="KXS5" s="53"/>
      <c r="KXT5" s="53"/>
      <c r="KXU5" s="53"/>
      <c r="KXV5" s="53"/>
      <c r="KXW5" s="53"/>
      <c r="KXX5" s="53"/>
      <c r="KXY5" s="53"/>
      <c r="KXZ5" s="53"/>
      <c r="KYA5" s="53"/>
      <c r="KYB5" s="53"/>
      <c r="KYC5" s="53"/>
      <c r="KYD5" s="53"/>
      <c r="KYE5" s="53"/>
      <c r="KYF5" s="53"/>
      <c r="KYG5" s="53"/>
      <c r="KYH5" s="53"/>
      <c r="KYI5" s="53"/>
      <c r="KYJ5" s="53"/>
      <c r="KYK5" s="53"/>
      <c r="KYL5" s="53"/>
      <c r="KYM5" s="53"/>
      <c r="KYN5" s="53"/>
      <c r="KYO5" s="53"/>
      <c r="KYP5" s="53"/>
      <c r="KYQ5" s="53"/>
      <c r="KYR5" s="53"/>
      <c r="KYS5" s="53"/>
      <c r="KYT5" s="53"/>
      <c r="KYU5" s="53"/>
      <c r="KYV5" s="53"/>
      <c r="KYW5" s="53"/>
      <c r="KYX5" s="53"/>
      <c r="KYY5" s="53"/>
      <c r="KYZ5" s="53"/>
      <c r="KZA5" s="53"/>
      <c r="KZB5" s="53"/>
      <c r="KZC5" s="53"/>
      <c r="KZD5" s="53"/>
      <c r="KZE5" s="53"/>
      <c r="KZF5" s="53"/>
      <c r="KZG5" s="53"/>
      <c r="KZH5" s="53"/>
      <c r="KZI5" s="53"/>
      <c r="KZJ5" s="53"/>
      <c r="KZK5" s="53"/>
      <c r="KZL5" s="53"/>
      <c r="KZM5" s="53"/>
      <c r="KZN5" s="53"/>
      <c r="KZO5" s="53"/>
      <c r="KZP5" s="53"/>
      <c r="KZQ5" s="53"/>
      <c r="KZR5" s="53"/>
      <c r="KZS5" s="53"/>
      <c r="KZT5" s="53"/>
      <c r="KZU5" s="53"/>
      <c r="KZV5" s="53"/>
      <c r="KZW5" s="53"/>
      <c r="KZX5" s="53"/>
      <c r="KZY5" s="53"/>
      <c r="KZZ5" s="53"/>
      <c r="LAA5" s="53"/>
      <c r="LAB5" s="53"/>
      <c r="LAC5" s="53"/>
      <c r="LAD5" s="53"/>
      <c r="LAE5" s="53"/>
      <c r="LAF5" s="53"/>
      <c r="LAG5" s="53"/>
      <c r="LAH5" s="53"/>
      <c r="LAI5" s="53"/>
      <c r="LAJ5" s="53"/>
      <c r="LAK5" s="53"/>
      <c r="LAL5" s="53"/>
      <c r="LAM5" s="53"/>
      <c r="LAN5" s="53"/>
      <c r="LAO5" s="53"/>
      <c r="LAP5" s="53"/>
      <c r="LAQ5" s="53"/>
      <c r="LAR5" s="53"/>
      <c r="LAS5" s="53"/>
      <c r="LAT5" s="53"/>
      <c r="LAU5" s="53"/>
      <c r="LAV5" s="53"/>
      <c r="LAW5" s="53"/>
      <c r="LAX5" s="53"/>
      <c r="LAY5" s="53"/>
      <c r="LAZ5" s="53"/>
      <c r="LBA5" s="53"/>
      <c r="LBB5" s="53"/>
      <c r="LBC5" s="53"/>
      <c r="LBD5" s="53"/>
      <c r="LBE5" s="53"/>
      <c r="LBF5" s="53"/>
      <c r="LBG5" s="53"/>
      <c r="LBH5" s="53"/>
      <c r="LBI5" s="53"/>
      <c r="LBJ5" s="53"/>
      <c r="LBK5" s="53"/>
      <c r="LBL5" s="53"/>
      <c r="LBM5" s="53"/>
      <c r="LBN5" s="53"/>
      <c r="LBO5" s="53"/>
      <c r="LBP5" s="53"/>
      <c r="LBQ5" s="53"/>
      <c r="LBR5" s="53"/>
      <c r="LBS5" s="53"/>
      <c r="LBT5" s="53"/>
      <c r="LBU5" s="53"/>
      <c r="LBV5" s="53"/>
      <c r="LBW5" s="53"/>
      <c r="LBX5" s="53"/>
      <c r="LBY5" s="53"/>
      <c r="LBZ5" s="53"/>
      <c r="LCA5" s="53"/>
      <c r="LCB5" s="53"/>
      <c r="LCC5" s="53"/>
      <c r="LCD5" s="53"/>
      <c r="LCE5" s="53"/>
      <c r="LCF5" s="53"/>
      <c r="LCG5" s="53"/>
      <c r="LCH5" s="53"/>
      <c r="LCI5" s="53"/>
      <c r="LCJ5" s="53"/>
      <c r="LCK5" s="53"/>
      <c r="LCL5" s="53"/>
      <c r="LCM5" s="53"/>
      <c r="LCN5" s="53"/>
      <c r="LCO5" s="53"/>
      <c r="LCP5" s="53"/>
      <c r="LCQ5" s="53"/>
      <c r="LCR5" s="53"/>
      <c r="LCS5" s="53"/>
      <c r="LCT5" s="53"/>
      <c r="LCU5" s="53"/>
      <c r="LCV5" s="53"/>
      <c r="LCW5" s="53"/>
      <c r="LCX5" s="53"/>
      <c r="LCY5" s="53"/>
      <c r="LCZ5" s="53"/>
      <c r="LDA5" s="53"/>
      <c r="LDB5" s="53"/>
      <c r="LDC5" s="53"/>
      <c r="LDD5" s="53"/>
      <c r="LDE5" s="53"/>
      <c r="LDF5" s="53"/>
      <c r="LDG5" s="53"/>
      <c r="LDH5" s="53"/>
      <c r="LDI5" s="53"/>
      <c r="LDJ5" s="53"/>
      <c r="LDK5" s="53"/>
      <c r="LDL5" s="53"/>
      <c r="LDM5" s="53"/>
      <c r="LDN5" s="53"/>
      <c r="LDO5" s="53"/>
      <c r="LDP5" s="53"/>
      <c r="LDQ5" s="53"/>
      <c r="LDR5" s="53"/>
      <c r="LDS5" s="53"/>
      <c r="LDT5" s="53"/>
      <c r="LDU5" s="53"/>
      <c r="LDV5" s="53"/>
      <c r="LDW5" s="53"/>
      <c r="LDX5" s="53"/>
      <c r="LDY5" s="53"/>
      <c r="LDZ5" s="53"/>
      <c r="LEA5" s="53"/>
      <c r="LEB5" s="53"/>
      <c r="LEC5" s="53"/>
      <c r="LED5" s="53"/>
      <c r="LEE5" s="53"/>
      <c r="LEF5" s="53"/>
      <c r="LEG5" s="53"/>
      <c r="LEH5" s="53"/>
      <c r="LEI5" s="53"/>
      <c r="LEJ5" s="53"/>
      <c r="LEK5" s="53"/>
      <c r="LEL5" s="53"/>
      <c r="LEM5" s="53"/>
      <c r="LEN5" s="53"/>
      <c r="LEO5" s="53"/>
      <c r="LEP5" s="53"/>
      <c r="LEQ5" s="53"/>
      <c r="LER5" s="53"/>
      <c r="LES5" s="53"/>
      <c r="LET5" s="53"/>
      <c r="LEU5" s="53"/>
      <c r="LEV5" s="53"/>
      <c r="LEW5" s="53"/>
      <c r="LEX5" s="53"/>
      <c r="LEY5" s="53"/>
      <c r="LEZ5" s="53"/>
      <c r="LFA5" s="53"/>
      <c r="LFB5" s="53"/>
      <c r="LFC5" s="53"/>
      <c r="LFD5" s="53"/>
      <c r="LFE5" s="53"/>
      <c r="LFF5" s="53"/>
      <c r="LFG5" s="53"/>
      <c r="LFH5" s="53"/>
      <c r="LFI5" s="53"/>
      <c r="LFJ5" s="53"/>
      <c r="LFK5" s="53"/>
      <c r="LFL5" s="53"/>
      <c r="LFM5" s="53"/>
      <c r="LFN5" s="53"/>
      <c r="LFO5" s="53"/>
      <c r="LFP5" s="53"/>
      <c r="LFQ5" s="53"/>
      <c r="LFR5" s="53"/>
      <c r="LFS5" s="53"/>
      <c r="LFT5" s="53"/>
      <c r="LFU5" s="53"/>
      <c r="LFV5" s="53"/>
      <c r="LFW5" s="53"/>
      <c r="LFX5" s="53"/>
      <c r="LFY5" s="53"/>
      <c r="LFZ5" s="53"/>
      <c r="LGA5" s="53"/>
      <c r="LGB5" s="53"/>
      <c r="LGC5" s="53"/>
      <c r="LGD5" s="53"/>
      <c r="LGE5" s="53"/>
      <c r="LGF5" s="53"/>
      <c r="LGG5" s="53"/>
      <c r="LGH5" s="53"/>
      <c r="LGI5" s="53"/>
      <c r="LGJ5" s="53"/>
      <c r="LGK5" s="53"/>
      <c r="LGL5" s="53"/>
      <c r="LGM5" s="53"/>
      <c r="LGN5" s="53"/>
      <c r="LGO5" s="53"/>
      <c r="LGP5" s="53"/>
      <c r="LGQ5" s="53"/>
      <c r="LGR5" s="53"/>
      <c r="LGS5" s="53"/>
      <c r="LGT5" s="53"/>
      <c r="LGU5" s="53"/>
      <c r="LGV5" s="53"/>
      <c r="LGW5" s="53"/>
      <c r="LGX5" s="53"/>
      <c r="LGY5" s="53"/>
      <c r="LGZ5" s="53"/>
      <c r="LHA5" s="53"/>
      <c r="LHB5" s="53"/>
      <c r="LHC5" s="53"/>
      <c r="LHD5" s="53"/>
      <c r="LHE5" s="53"/>
      <c r="LHF5" s="53"/>
      <c r="LHG5" s="53"/>
      <c r="LHH5" s="53"/>
      <c r="LHI5" s="53"/>
      <c r="LHJ5" s="53"/>
      <c r="LHK5" s="53"/>
      <c r="LHL5" s="53"/>
      <c r="LHM5" s="53"/>
      <c r="LHN5" s="53"/>
      <c r="LHO5" s="53"/>
      <c r="LHP5" s="53"/>
      <c r="LHQ5" s="53"/>
      <c r="LHR5" s="53"/>
      <c r="LHS5" s="53"/>
      <c r="LHT5" s="53"/>
      <c r="LHU5" s="53"/>
      <c r="LHV5" s="53"/>
      <c r="LHW5" s="53"/>
      <c r="LHX5" s="53"/>
      <c r="LHY5" s="53"/>
      <c r="LHZ5" s="53"/>
      <c r="LIA5" s="53"/>
      <c r="LIB5" s="53"/>
      <c r="LIC5" s="53"/>
      <c r="LID5" s="53"/>
      <c r="LIE5" s="53"/>
      <c r="LIF5" s="53"/>
      <c r="LIG5" s="53"/>
      <c r="LIH5" s="53"/>
      <c r="LII5" s="53"/>
      <c r="LIJ5" s="53"/>
      <c r="LIK5" s="53"/>
      <c r="LIL5" s="53"/>
      <c r="LIM5" s="53"/>
      <c r="LIN5" s="53"/>
      <c r="LIO5" s="53"/>
      <c r="LIP5" s="53"/>
      <c r="LIQ5" s="53"/>
      <c r="LIR5" s="53"/>
      <c r="LIS5" s="53"/>
      <c r="LIT5" s="53"/>
      <c r="LIU5" s="53"/>
      <c r="LIV5" s="53"/>
      <c r="LIW5" s="53"/>
      <c r="LIX5" s="53"/>
      <c r="LIY5" s="53"/>
      <c r="LIZ5" s="53"/>
      <c r="LJA5" s="53"/>
      <c r="LJB5" s="53"/>
      <c r="LJC5" s="53"/>
      <c r="LJD5" s="53"/>
      <c r="LJE5" s="53"/>
      <c r="LJF5" s="53"/>
      <c r="LJG5" s="53"/>
      <c r="LJH5" s="53"/>
      <c r="LJI5" s="53"/>
      <c r="LJJ5" s="53"/>
      <c r="LJK5" s="53"/>
      <c r="LJL5" s="53"/>
      <c r="LJM5" s="53"/>
      <c r="LJN5" s="53"/>
      <c r="LJO5" s="53"/>
      <c r="LJP5" s="53"/>
      <c r="LJQ5" s="53"/>
      <c r="LJR5" s="53"/>
      <c r="LJS5" s="53"/>
      <c r="LJT5" s="53"/>
      <c r="LJU5" s="53"/>
      <c r="LJV5" s="53"/>
      <c r="LJW5" s="53"/>
      <c r="LJX5" s="53"/>
      <c r="LJY5" s="53"/>
      <c r="LJZ5" s="53"/>
      <c r="LKA5" s="53"/>
      <c r="LKB5" s="53"/>
      <c r="LKC5" s="53"/>
      <c r="LKD5" s="53"/>
      <c r="LKE5" s="53"/>
      <c r="LKF5" s="53"/>
      <c r="LKG5" s="53"/>
      <c r="LKH5" s="53"/>
      <c r="LKI5" s="53"/>
      <c r="LKJ5" s="53"/>
      <c r="LKK5" s="53"/>
      <c r="LKL5" s="53"/>
      <c r="LKM5" s="53"/>
      <c r="LKN5" s="53"/>
      <c r="LKO5" s="53"/>
      <c r="LKP5" s="53"/>
      <c r="LKQ5" s="53"/>
      <c r="LKR5" s="53"/>
      <c r="LKS5" s="53"/>
      <c r="LKT5" s="53"/>
      <c r="LKU5" s="53"/>
      <c r="LKV5" s="53"/>
      <c r="LKW5" s="53"/>
      <c r="LKX5" s="53"/>
      <c r="LKY5" s="53"/>
      <c r="LKZ5" s="53"/>
      <c r="LLA5" s="53"/>
      <c r="LLB5" s="53"/>
      <c r="LLC5" s="53"/>
      <c r="LLD5" s="53"/>
      <c r="LLE5" s="53"/>
      <c r="LLF5" s="53"/>
      <c r="LLG5" s="53"/>
      <c r="LLH5" s="53"/>
      <c r="LLI5" s="53"/>
      <c r="LLJ5" s="53"/>
      <c r="LLK5" s="53"/>
      <c r="LLL5" s="53"/>
      <c r="LLM5" s="53"/>
      <c r="LLN5" s="53"/>
      <c r="LLO5" s="53"/>
      <c r="LLP5" s="53"/>
      <c r="LLQ5" s="53"/>
      <c r="LLR5" s="53"/>
      <c r="LLS5" s="53"/>
      <c r="LLT5" s="53"/>
      <c r="LLU5" s="53"/>
      <c r="LLV5" s="53"/>
      <c r="LLW5" s="53"/>
      <c r="LLX5" s="53"/>
      <c r="LLY5" s="53"/>
      <c r="LLZ5" s="53"/>
      <c r="LMA5" s="53"/>
      <c r="LMB5" s="53"/>
      <c r="LMC5" s="53"/>
      <c r="LMD5" s="53"/>
      <c r="LME5" s="53"/>
      <c r="LMF5" s="53"/>
      <c r="LMG5" s="53"/>
      <c r="LMH5" s="53"/>
      <c r="LMI5" s="53"/>
      <c r="LMJ5" s="53"/>
      <c r="LMK5" s="53"/>
      <c r="LML5" s="53"/>
      <c r="LMM5" s="53"/>
      <c r="LMN5" s="53"/>
      <c r="LMO5" s="53"/>
      <c r="LMP5" s="53"/>
      <c r="LMQ5" s="53"/>
      <c r="LMR5" s="53"/>
      <c r="LMS5" s="53"/>
      <c r="LMT5" s="53"/>
      <c r="LMU5" s="53"/>
      <c r="LMV5" s="53"/>
      <c r="LMW5" s="53"/>
      <c r="LMX5" s="53"/>
      <c r="LMY5" s="53"/>
      <c r="LMZ5" s="53"/>
      <c r="LNA5" s="53"/>
      <c r="LNB5" s="53"/>
      <c r="LNC5" s="53"/>
      <c r="LND5" s="53"/>
      <c r="LNE5" s="53"/>
      <c r="LNF5" s="53"/>
      <c r="LNG5" s="53"/>
      <c r="LNH5" s="53"/>
      <c r="LNI5" s="53"/>
      <c r="LNJ5" s="53"/>
      <c r="LNK5" s="53"/>
      <c r="LNL5" s="53"/>
      <c r="LNM5" s="53"/>
      <c r="LNN5" s="53"/>
      <c r="LNO5" s="53"/>
      <c r="LNP5" s="53"/>
      <c r="LNQ5" s="53"/>
      <c r="LNR5" s="53"/>
      <c r="LNS5" s="53"/>
      <c r="LNT5" s="53"/>
      <c r="LNU5" s="53"/>
      <c r="LNV5" s="53"/>
      <c r="LNW5" s="53"/>
      <c r="LNX5" s="53"/>
      <c r="LNY5" s="53"/>
      <c r="LNZ5" s="53"/>
      <c r="LOA5" s="53"/>
      <c r="LOB5" s="53"/>
      <c r="LOC5" s="53"/>
      <c r="LOD5" s="53"/>
      <c r="LOE5" s="53"/>
      <c r="LOF5" s="53"/>
      <c r="LOG5" s="53"/>
      <c r="LOH5" s="53"/>
      <c r="LOI5" s="53"/>
      <c r="LOJ5" s="53"/>
      <c r="LOK5" s="53"/>
      <c r="LOL5" s="53"/>
      <c r="LOM5" s="53"/>
      <c r="LON5" s="53"/>
      <c r="LOO5" s="53"/>
      <c r="LOP5" s="53"/>
      <c r="LOQ5" s="53"/>
      <c r="LOR5" s="53"/>
      <c r="LOS5" s="53"/>
      <c r="LOT5" s="53"/>
      <c r="LOU5" s="53"/>
      <c r="LOV5" s="53"/>
      <c r="LOW5" s="53"/>
      <c r="LOX5" s="53"/>
      <c r="LOY5" s="53"/>
      <c r="LOZ5" s="53"/>
      <c r="LPA5" s="53"/>
      <c r="LPB5" s="53"/>
      <c r="LPC5" s="53"/>
      <c r="LPD5" s="53"/>
      <c r="LPE5" s="53"/>
      <c r="LPF5" s="53"/>
      <c r="LPG5" s="53"/>
      <c r="LPH5" s="53"/>
      <c r="LPI5" s="53"/>
      <c r="LPJ5" s="53"/>
      <c r="LPK5" s="53"/>
      <c r="LPL5" s="53"/>
      <c r="LPM5" s="53"/>
      <c r="LPN5" s="53"/>
      <c r="LPO5" s="53"/>
      <c r="LPP5" s="53"/>
      <c r="LPQ5" s="53"/>
      <c r="LPR5" s="53"/>
      <c r="LPS5" s="53"/>
      <c r="LPT5" s="53"/>
      <c r="LPU5" s="53"/>
      <c r="LPV5" s="53"/>
      <c r="LPW5" s="53"/>
      <c r="LPX5" s="53"/>
      <c r="LPY5" s="53"/>
      <c r="LPZ5" s="53"/>
      <c r="LQA5" s="53"/>
      <c r="LQB5" s="53"/>
      <c r="LQC5" s="53"/>
      <c r="LQD5" s="53"/>
      <c r="LQE5" s="53"/>
      <c r="LQF5" s="53"/>
      <c r="LQG5" s="53"/>
      <c r="LQH5" s="53"/>
      <c r="LQI5" s="53"/>
      <c r="LQJ5" s="53"/>
      <c r="LQK5" s="53"/>
      <c r="LQL5" s="53"/>
      <c r="LQM5" s="53"/>
      <c r="LQN5" s="53"/>
      <c r="LQO5" s="53"/>
      <c r="LQP5" s="53"/>
      <c r="LQQ5" s="53"/>
      <c r="LQR5" s="53"/>
      <c r="LQS5" s="53"/>
      <c r="LQT5" s="53"/>
      <c r="LQU5" s="53"/>
      <c r="LQV5" s="53"/>
      <c r="LQW5" s="53"/>
      <c r="LQX5" s="53"/>
      <c r="LQY5" s="53"/>
      <c r="LQZ5" s="53"/>
      <c r="LRA5" s="53"/>
      <c r="LRB5" s="53"/>
      <c r="LRC5" s="53"/>
      <c r="LRD5" s="53"/>
      <c r="LRE5" s="53"/>
      <c r="LRF5" s="53"/>
      <c r="LRG5" s="53"/>
      <c r="LRH5" s="53"/>
      <c r="LRI5" s="53"/>
      <c r="LRJ5" s="53"/>
      <c r="LRK5" s="53"/>
      <c r="LRL5" s="53"/>
      <c r="LRM5" s="53"/>
      <c r="LRN5" s="53"/>
      <c r="LRO5" s="53"/>
      <c r="LRP5" s="53"/>
      <c r="LRQ5" s="53"/>
      <c r="LRR5" s="53"/>
      <c r="LRS5" s="53"/>
      <c r="LRT5" s="53"/>
      <c r="LRU5" s="53"/>
      <c r="LRV5" s="53"/>
      <c r="LRW5" s="53"/>
      <c r="LRX5" s="53"/>
      <c r="LRY5" s="53"/>
      <c r="LRZ5" s="53"/>
      <c r="LSA5" s="53"/>
      <c r="LSB5" s="53"/>
      <c r="LSC5" s="53"/>
      <c r="LSD5" s="53"/>
      <c r="LSE5" s="53"/>
      <c r="LSF5" s="53"/>
      <c r="LSG5" s="53"/>
      <c r="LSH5" s="53"/>
      <c r="LSI5" s="53"/>
      <c r="LSJ5" s="53"/>
      <c r="LSK5" s="53"/>
      <c r="LSL5" s="53"/>
      <c r="LSM5" s="53"/>
      <c r="LSN5" s="53"/>
      <c r="LSO5" s="53"/>
      <c r="LSP5" s="53"/>
      <c r="LSQ5" s="53"/>
      <c r="LSR5" s="53"/>
      <c r="LSS5" s="53"/>
      <c r="LST5" s="53"/>
      <c r="LSU5" s="53"/>
      <c r="LSV5" s="53"/>
      <c r="LSW5" s="53"/>
      <c r="LSX5" s="53"/>
      <c r="LSY5" s="53"/>
      <c r="LSZ5" s="53"/>
      <c r="LTA5" s="53"/>
      <c r="LTB5" s="53"/>
      <c r="LTC5" s="53"/>
      <c r="LTD5" s="53"/>
      <c r="LTE5" s="53"/>
      <c r="LTF5" s="53"/>
      <c r="LTG5" s="53"/>
      <c r="LTH5" s="53"/>
      <c r="LTI5" s="53"/>
      <c r="LTJ5" s="53"/>
      <c r="LTK5" s="53"/>
      <c r="LTL5" s="53"/>
      <c r="LTM5" s="53"/>
      <c r="LTN5" s="53"/>
      <c r="LTO5" s="53"/>
      <c r="LTP5" s="53"/>
      <c r="LTQ5" s="53"/>
      <c r="LTR5" s="53"/>
      <c r="LTS5" s="53"/>
      <c r="LTT5" s="53"/>
      <c r="LTU5" s="53"/>
      <c r="LTV5" s="53"/>
      <c r="LTW5" s="53"/>
      <c r="LTX5" s="53"/>
      <c r="LTY5" s="53"/>
      <c r="LTZ5" s="53"/>
      <c r="LUA5" s="53"/>
      <c r="LUB5" s="53"/>
      <c r="LUC5" s="53"/>
      <c r="LUD5" s="53"/>
      <c r="LUE5" s="53"/>
      <c r="LUF5" s="53"/>
      <c r="LUG5" s="53"/>
      <c r="LUH5" s="53"/>
      <c r="LUI5" s="53"/>
      <c r="LUJ5" s="53"/>
      <c r="LUK5" s="53"/>
      <c r="LUL5" s="53"/>
      <c r="LUM5" s="53"/>
      <c r="LUN5" s="53"/>
      <c r="LUO5" s="53"/>
      <c r="LUP5" s="53"/>
      <c r="LUQ5" s="53"/>
      <c r="LUR5" s="53"/>
      <c r="LUS5" s="53"/>
      <c r="LUT5" s="53"/>
      <c r="LUU5" s="53"/>
      <c r="LUV5" s="53"/>
      <c r="LUW5" s="53"/>
      <c r="LUX5" s="53"/>
      <c r="LUY5" s="53"/>
      <c r="LUZ5" s="53"/>
      <c r="LVA5" s="53"/>
      <c r="LVB5" s="53"/>
      <c r="LVC5" s="53"/>
      <c r="LVD5" s="53"/>
      <c r="LVE5" s="53"/>
      <c r="LVF5" s="53"/>
      <c r="LVG5" s="53"/>
      <c r="LVH5" s="53"/>
      <c r="LVI5" s="53"/>
      <c r="LVJ5" s="53"/>
      <c r="LVK5" s="53"/>
      <c r="LVL5" s="53"/>
      <c r="LVM5" s="53"/>
      <c r="LVN5" s="53"/>
      <c r="LVO5" s="53"/>
      <c r="LVP5" s="53"/>
      <c r="LVQ5" s="53"/>
      <c r="LVR5" s="53"/>
      <c r="LVS5" s="53"/>
      <c r="LVT5" s="53"/>
      <c r="LVU5" s="53"/>
      <c r="LVV5" s="53"/>
      <c r="LVW5" s="53"/>
      <c r="LVX5" s="53"/>
      <c r="LVY5" s="53"/>
      <c r="LVZ5" s="53"/>
      <c r="LWA5" s="53"/>
      <c r="LWB5" s="53"/>
      <c r="LWC5" s="53"/>
      <c r="LWD5" s="53"/>
      <c r="LWE5" s="53"/>
      <c r="LWF5" s="53"/>
      <c r="LWG5" s="53"/>
      <c r="LWH5" s="53"/>
      <c r="LWI5" s="53"/>
      <c r="LWJ5" s="53"/>
      <c r="LWK5" s="53"/>
      <c r="LWL5" s="53"/>
      <c r="LWM5" s="53"/>
      <c r="LWN5" s="53"/>
      <c r="LWO5" s="53"/>
      <c r="LWP5" s="53"/>
      <c r="LWQ5" s="53"/>
      <c r="LWR5" s="53"/>
      <c r="LWS5" s="53"/>
      <c r="LWT5" s="53"/>
      <c r="LWU5" s="53"/>
      <c r="LWV5" s="53"/>
      <c r="LWW5" s="53"/>
      <c r="LWX5" s="53"/>
      <c r="LWY5" s="53"/>
      <c r="LWZ5" s="53"/>
      <c r="LXA5" s="53"/>
      <c r="LXB5" s="53"/>
      <c r="LXC5" s="53"/>
      <c r="LXD5" s="53"/>
      <c r="LXE5" s="53"/>
      <c r="LXF5" s="53"/>
      <c r="LXG5" s="53"/>
      <c r="LXH5" s="53"/>
      <c r="LXI5" s="53"/>
      <c r="LXJ5" s="53"/>
      <c r="LXK5" s="53"/>
      <c r="LXL5" s="53"/>
      <c r="LXM5" s="53"/>
      <c r="LXN5" s="53"/>
      <c r="LXO5" s="53"/>
      <c r="LXP5" s="53"/>
      <c r="LXQ5" s="53"/>
      <c r="LXR5" s="53"/>
      <c r="LXS5" s="53"/>
      <c r="LXT5" s="53"/>
      <c r="LXU5" s="53"/>
      <c r="LXV5" s="53"/>
      <c r="LXW5" s="53"/>
      <c r="LXX5" s="53"/>
      <c r="LXY5" s="53"/>
      <c r="LXZ5" s="53"/>
      <c r="LYA5" s="53"/>
      <c r="LYB5" s="53"/>
      <c r="LYC5" s="53"/>
      <c r="LYD5" s="53"/>
      <c r="LYE5" s="53"/>
      <c r="LYF5" s="53"/>
      <c r="LYG5" s="53"/>
      <c r="LYH5" s="53"/>
      <c r="LYI5" s="53"/>
      <c r="LYJ5" s="53"/>
      <c r="LYK5" s="53"/>
      <c r="LYL5" s="53"/>
      <c r="LYM5" s="53"/>
      <c r="LYN5" s="53"/>
      <c r="LYO5" s="53"/>
      <c r="LYP5" s="53"/>
      <c r="LYQ5" s="53"/>
      <c r="LYR5" s="53"/>
      <c r="LYS5" s="53"/>
      <c r="LYT5" s="53"/>
      <c r="LYU5" s="53"/>
      <c r="LYV5" s="53"/>
      <c r="LYW5" s="53"/>
      <c r="LYX5" s="53"/>
      <c r="LYY5" s="53"/>
      <c r="LYZ5" s="53"/>
      <c r="LZA5" s="53"/>
      <c r="LZB5" s="53"/>
      <c r="LZC5" s="53"/>
      <c r="LZD5" s="53"/>
      <c r="LZE5" s="53"/>
      <c r="LZF5" s="53"/>
      <c r="LZG5" s="53"/>
      <c r="LZH5" s="53"/>
      <c r="LZI5" s="53"/>
      <c r="LZJ5" s="53"/>
      <c r="LZK5" s="53"/>
      <c r="LZL5" s="53"/>
      <c r="LZM5" s="53"/>
      <c r="LZN5" s="53"/>
      <c r="LZO5" s="53"/>
      <c r="LZP5" s="53"/>
      <c r="LZQ5" s="53"/>
      <c r="LZR5" s="53"/>
      <c r="LZS5" s="53"/>
      <c r="LZT5" s="53"/>
      <c r="LZU5" s="53"/>
      <c r="LZV5" s="53"/>
      <c r="LZW5" s="53"/>
      <c r="LZX5" s="53"/>
      <c r="LZY5" s="53"/>
      <c r="LZZ5" s="53"/>
      <c r="MAA5" s="53"/>
      <c r="MAB5" s="53"/>
      <c r="MAC5" s="53"/>
      <c r="MAD5" s="53"/>
      <c r="MAE5" s="53"/>
      <c r="MAF5" s="53"/>
      <c r="MAG5" s="53"/>
      <c r="MAH5" s="53"/>
      <c r="MAI5" s="53"/>
      <c r="MAJ5" s="53"/>
      <c r="MAK5" s="53"/>
      <c r="MAL5" s="53"/>
      <c r="MAM5" s="53"/>
      <c r="MAN5" s="53"/>
      <c r="MAO5" s="53"/>
      <c r="MAP5" s="53"/>
      <c r="MAQ5" s="53"/>
      <c r="MAR5" s="53"/>
      <c r="MAS5" s="53"/>
      <c r="MAT5" s="53"/>
      <c r="MAU5" s="53"/>
      <c r="MAV5" s="53"/>
      <c r="MAW5" s="53"/>
      <c r="MAX5" s="53"/>
      <c r="MAY5" s="53"/>
      <c r="MAZ5" s="53"/>
      <c r="MBA5" s="53"/>
      <c r="MBB5" s="53"/>
      <c r="MBC5" s="53"/>
      <c r="MBD5" s="53"/>
      <c r="MBE5" s="53"/>
      <c r="MBF5" s="53"/>
      <c r="MBG5" s="53"/>
      <c r="MBH5" s="53"/>
      <c r="MBI5" s="53"/>
      <c r="MBJ5" s="53"/>
      <c r="MBK5" s="53"/>
      <c r="MBL5" s="53"/>
      <c r="MBM5" s="53"/>
      <c r="MBN5" s="53"/>
      <c r="MBO5" s="53"/>
      <c r="MBP5" s="53"/>
      <c r="MBQ5" s="53"/>
      <c r="MBR5" s="53"/>
      <c r="MBS5" s="53"/>
      <c r="MBT5" s="53"/>
      <c r="MBU5" s="53"/>
      <c r="MBV5" s="53"/>
      <c r="MBW5" s="53"/>
      <c r="MBX5" s="53"/>
      <c r="MBY5" s="53"/>
      <c r="MBZ5" s="53"/>
      <c r="MCA5" s="53"/>
      <c r="MCB5" s="53"/>
      <c r="MCC5" s="53"/>
      <c r="MCD5" s="53"/>
      <c r="MCE5" s="53"/>
      <c r="MCF5" s="53"/>
      <c r="MCG5" s="53"/>
      <c r="MCH5" s="53"/>
      <c r="MCI5" s="53"/>
      <c r="MCJ5" s="53"/>
      <c r="MCK5" s="53"/>
      <c r="MCL5" s="53"/>
      <c r="MCM5" s="53"/>
      <c r="MCN5" s="53"/>
      <c r="MCO5" s="53"/>
      <c r="MCP5" s="53"/>
      <c r="MCQ5" s="53"/>
      <c r="MCR5" s="53"/>
      <c r="MCS5" s="53"/>
      <c r="MCT5" s="53"/>
      <c r="MCU5" s="53"/>
      <c r="MCV5" s="53"/>
      <c r="MCW5" s="53"/>
      <c r="MCX5" s="53"/>
      <c r="MCY5" s="53"/>
      <c r="MCZ5" s="53"/>
      <c r="MDA5" s="53"/>
      <c r="MDB5" s="53"/>
      <c r="MDC5" s="53"/>
      <c r="MDD5" s="53"/>
      <c r="MDE5" s="53"/>
      <c r="MDF5" s="53"/>
      <c r="MDG5" s="53"/>
      <c r="MDH5" s="53"/>
      <c r="MDI5" s="53"/>
      <c r="MDJ5" s="53"/>
      <c r="MDK5" s="53"/>
      <c r="MDL5" s="53"/>
      <c r="MDM5" s="53"/>
      <c r="MDN5" s="53"/>
      <c r="MDO5" s="53"/>
      <c r="MDP5" s="53"/>
      <c r="MDQ5" s="53"/>
      <c r="MDR5" s="53"/>
      <c r="MDS5" s="53"/>
      <c r="MDT5" s="53"/>
      <c r="MDU5" s="53"/>
      <c r="MDV5" s="53"/>
      <c r="MDW5" s="53"/>
      <c r="MDX5" s="53"/>
      <c r="MDY5" s="53"/>
      <c r="MDZ5" s="53"/>
      <c r="MEA5" s="53"/>
      <c r="MEB5" s="53"/>
      <c r="MEC5" s="53"/>
      <c r="MED5" s="53"/>
      <c r="MEE5" s="53"/>
      <c r="MEF5" s="53"/>
      <c r="MEG5" s="53"/>
      <c r="MEH5" s="53"/>
      <c r="MEI5" s="53"/>
      <c r="MEJ5" s="53"/>
      <c r="MEK5" s="53"/>
      <c r="MEL5" s="53"/>
      <c r="MEM5" s="53"/>
      <c r="MEN5" s="53"/>
      <c r="MEO5" s="53"/>
      <c r="MEP5" s="53"/>
      <c r="MEQ5" s="53"/>
      <c r="MER5" s="53"/>
      <c r="MES5" s="53"/>
      <c r="MET5" s="53"/>
      <c r="MEU5" s="53"/>
      <c r="MEV5" s="53"/>
      <c r="MEW5" s="53"/>
      <c r="MEX5" s="53"/>
      <c r="MEY5" s="53"/>
      <c r="MEZ5" s="53"/>
      <c r="MFA5" s="53"/>
      <c r="MFB5" s="53"/>
      <c r="MFC5" s="53"/>
      <c r="MFD5" s="53"/>
      <c r="MFE5" s="53"/>
      <c r="MFF5" s="53"/>
      <c r="MFG5" s="53"/>
      <c r="MFH5" s="53"/>
      <c r="MFI5" s="53"/>
      <c r="MFJ5" s="53"/>
      <c r="MFK5" s="53"/>
      <c r="MFL5" s="53"/>
      <c r="MFM5" s="53"/>
      <c r="MFN5" s="53"/>
      <c r="MFO5" s="53"/>
      <c r="MFP5" s="53"/>
      <c r="MFQ5" s="53"/>
      <c r="MFR5" s="53"/>
      <c r="MFS5" s="53"/>
      <c r="MFT5" s="53"/>
      <c r="MFU5" s="53"/>
      <c r="MFV5" s="53"/>
      <c r="MFW5" s="53"/>
      <c r="MFX5" s="53"/>
      <c r="MFY5" s="53"/>
      <c r="MFZ5" s="53"/>
      <c r="MGA5" s="53"/>
      <c r="MGB5" s="53"/>
      <c r="MGC5" s="53"/>
      <c r="MGD5" s="53"/>
      <c r="MGE5" s="53"/>
      <c r="MGF5" s="53"/>
      <c r="MGG5" s="53"/>
      <c r="MGH5" s="53"/>
      <c r="MGI5" s="53"/>
      <c r="MGJ5" s="53"/>
      <c r="MGK5" s="53"/>
      <c r="MGL5" s="53"/>
      <c r="MGM5" s="53"/>
      <c r="MGN5" s="53"/>
      <c r="MGO5" s="53"/>
      <c r="MGP5" s="53"/>
      <c r="MGQ5" s="53"/>
      <c r="MGR5" s="53"/>
      <c r="MGS5" s="53"/>
      <c r="MGT5" s="53"/>
      <c r="MGU5" s="53"/>
      <c r="MGV5" s="53"/>
      <c r="MGW5" s="53"/>
      <c r="MGX5" s="53"/>
      <c r="MGY5" s="53"/>
      <c r="MGZ5" s="53"/>
      <c r="MHA5" s="53"/>
      <c r="MHB5" s="53"/>
      <c r="MHC5" s="53"/>
      <c r="MHD5" s="53"/>
      <c r="MHE5" s="53"/>
      <c r="MHF5" s="53"/>
      <c r="MHG5" s="53"/>
      <c r="MHH5" s="53"/>
      <c r="MHI5" s="53"/>
      <c r="MHJ5" s="53"/>
      <c r="MHK5" s="53"/>
      <c r="MHL5" s="53"/>
      <c r="MHM5" s="53"/>
      <c r="MHN5" s="53"/>
      <c r="MHO5" s="53"/>
      <c r="MHP5" s="53"/>
      <c r="MHQ5" s="53"/>
      <c r="MHR5" s="53"/>
      <c r="MHS5" s="53"/>
      <c r="MHT5" s="53"/>
      <c r="MHU5" s="53"/>
      <c r="MHV5" s="53"/>
      <c r="MHW5" s="53"/>
      <c r="MHX5" s="53"/>
      <c r="MHY5" s="53"/>
      <c r="MHZ5" s="53"/>
      <c r="MIA5" s="53"/>
      <c r="MIB5" s="53"/>
      <c r="MIC5" s="53"/>
      <c r="MID5" s="53"/>
      <c r="MIE5" s="53"/>
      <c r="MIF5" s="53"/>
      <c r="MIG5" s="53"/>
      <c r="MIH5" s="53"/>
      <c r="MII5" s="53"/>
      <c r="MIJ5" s="53"/>
      <c r="MIK5" s="53"/>
      <c r="MIL5" s="53"/>
      <c r="MIM5" s="53"/>
      <c r="MIN5" s="53"/>
      <c r="MIO5" s="53"/>
      <c r="MIP5" s="53"/>
      <c r="MIQ5" s="53"/>
      <c r="MIR5" s="53"/>
      <c r="MIS5" s="53"/>
      <c r="MIT5" s="53"/>
      <c r="MIU5" s="53"/>
      <c r="MIV5" s="53"/>
      <c r="MIW5" s="53"/>
      <c r="MIX5" s="53"/>
      <c r="MIY5" s="53"/>
      <c r="MIZ5" s="53"/>
      <c r="MJA5" s="53"/>
      <c r="MJB5" s="53"/>
      <c r="MJC5" s="53"/>
      <c r="MJD5" s="53"/>
      <c r="MJE5" s="53"/>
      <c r="MJF5" s="53"/>
      <c r="MJG5" s="53"/>
      <c r="MJH5" s="53"/>
      <c r="MJI5" s="53"/>
      <c r="MJJ5" s="53"/>
      <c r="MJK5" s="53"/>
      <c r="MJL5" s="53"/>
      <c r="MJM5" s="53"/>
      <c r="MJN5" s="53"/>
      <c r="MJO5" s="53"/>
      <c r="MJP5" s="53"/>
      <c r="MJQ5" s="53"/>
      <c r="MJR5" s="53"/>
      <c r="MJS5" s="53"/>
      <c r="MJT5" s="53"/>
      <c r="MJU5" s="53"/>
      <c r="MJV5" s="53"/>
      <c r="MJW5" s="53"/>
      <c r="MJX5" s="53"/>
      <c r="MJY5" s="53"/>
      <c r="MJZ5" s="53"/>
      <c r="MKA5" s="53"/>
      <c r="MKB5" s="53"/>
      <c r="MKC5" s="53"/>
      <c r="MKD5" s="53"/>
      <c r="MKE5" s="53"/>
      <c r="MKF5" s="53"/>
      <c r="MKG5" s="53"/>
      <c r="MKH5" s="53"/>
      <c r="MKI5" s="53"/>
      <c r="MKJ5" s="53"/>
      <c r="MKK5" s="53"/>
      <c r="MKL5" s="53"/>
      <c r="MKM5" s="53"/>
      <c r="MKN5" s="53"/>
      <c r="MKO5" s="53"/>
      <c r="MKP5" s="53"/>
      <c r="MKQ5" s="53"/>
      <c r="MKR5" s="53"/>
      <c r="MKS5" s="53"/>
      <c r="MKT5" s="53"/>
      <c r="MKU5" s="53"/>
      <c r="MKV5" s="53"/>
      <c r="MKW5" s="53"/>
      <c r="MKX5" s="53"/>
      <c r="MKY5" s="53"/>
      <c r="MKZ5" s="53"/>
      <c r="MLA5" s="53"/>
      <c r="MLB5" s="53"/>
      <c r="MLC5" s="53"/>
      <c r="MLD5" s="53"/>
      <c r="MLE5" s="53"/>
      <c r="MLF5" s="53"/>
      <c r="MLG5" s="53"/>
      <c r="MLH5" s="53"/>
      <c r="MLI5" s="53"/>
      <c r="MLJ5" s="53"/>
      <c r="MLK5" s="53"/>
      <c r="MLL5" s="53"/>
      <c r="MLM5" s="53"/>
      <c r="MLN5" s="53"/>
      <c r="MLO5" s="53"/>
      <c r="MLP5" s="53"/>
      <c r="MLQ5" s="53"/>
      <c r="MLR5" s="53"/>
      <c r="MLS5" s="53"/>
      <c r="MLT5" s="53"/>
      <c r="MLU5" s="53"/>
      <c r="MLV5" s="53"/>
      <c r="MLW5" s="53"/>
      <c r="MLX5" s="53"/>
      <c r="MLY5" s="53"/>
      <c r="MLZ5" s="53"/>
      <c r="MMA5" s="53"/>
      <c r="MMB5" s="53"/>
      <c r="MMC5" s="53"/>
      <c r="MMD5" s="53"/>
      <c r="MME5" s="53"/>
      <c r="MMF5" s="53"/>
      <c r="MMG5" s="53"/>
      <c r="MMH5" s="53"/>
      <c r="MMI5" s="53"/>
      <c r="MMJ5" s="53"/>
      <c r="MMK5" s="53"/>
      <c r="MML5" s="53"/>
      <c r="MMM5" s="53"/>
      <c r="MMN5" s="53"/>
      <c r="MMO5" s="53"/>
      <c r="MMP5" s="53"/>
      <c r="MMQ5" s="53"/>
      <c r="MMR5" s="53"/>
      <c r="MMS5" s="53"/>
      <c r="MMT5" s="53"/>
      <c r="MMU5" s="53"/>
      <c r="MMV5" s="53"/>
      <c r="MMW5" s="53"/>
      <c r="MMX5" s="53"/>
      <c r="MMY5" s="53"/>
      <c r="MMZ5" s="53"/>
      <c r="MNA5" s="53"/>
      <c r="MNB5" s="53"/>
      <c r="MNC5" s="53"/>
      <c r="MND5" s="53"/>
      <c r="MNE5" s="53"/>
      <c r="MNF5" s="53"/>
      <c r="MNG5" s="53"/>
      <c r="MNH5" s="53"/>
      <c r="MNI5" s="53"/>
      <c r="MNJ5" s="53"/>
      <c r="MNK5" s="53"/>
      <c r="MNL5" s="53"/>
      <c r="MNM5" s="53"/>
      <c r="MNN5" s="53"/>
      <c r="MNO5" s="53"/>
      <c r="MNP5" s="53"/>
      <c r="MNQ5" s="53"/>
      <c r="MNR5" s="53"/>
      <c r="MNS5" s="53"/>
      <c r="MNT5" s="53"/>
      <c r="MNU5" s="53"/>
      <c r="MNV5" s="53"/>
      <c r="MNW5" s="53"/>
      <c r="MNX5" s="53"/>
      <c r="MNY5" s="53"/>
      <c r="MNZ5" s="53"/>
      <c r="MOA5" s="53"/>
      <c r="MOB5" s="53"/>
      <c r="MOC5" s="53"/>
      <c r="MOD5" s="53"/>
      <c r="MOE5" s="53"/>
      <c r="MOF5" s="53"/>
      <c r="MOG5" s="53"/>
      <c r="MOH5" s="53"/>
      <c r="MOI5" s="53"/>
      <c r="MOJ5" s="53"/>
      <c r="MOK5" s="53"/>
      <c r="MOL5" s="53"/>
      <c r="MOM5" s="53"/>
      <c r="MON5" s="53"/>
      <c r="MOO5" s="53"/>
      <c r="MOP5" s="53"/>
      <c r="MOQ5" s="53"/>
      <c r="MOR5" s="53"/>
      <c r="MOS5" s="53"/>
      <c r="MOT5" s="53"/>
      <c r="MOU5" s="53"/>
      <c r="MOV5" s="53"/>
      <c r="MOW5" s="53"/>
      <c r="MOX5" s="53"/>
      <c r="MOY5" s="53"/>
      <c r="MOZ5" s="53"/>
      <c r="MPA5" s="53"/>
      <c r="MPB5" s="53"/>
      <c r="MPC5" s="53"/>
      <c r="MPD5" s="53"/>
      <c r="MPE5" s="53"/>
      <c r="MPF5" s="53"/>
      <c r="MPG5" s="53"/>
      <c r="MPH5" s="53"/>
      <c r="MPI5" s="53"/>
      <c r="MPJ5" s="53"/>
      <c r="MPK5" s="53"/>
      <c r="MPL5" s="53"/>
      <c r="MPM5" s="53"/>
      <c r="MPN5" s="53"/>
      <c r="MPO5" s="53"/>
      <c r="MPP5" s="53"/>
      <c r="MPQ5" s="53"/>
      <c r="MPR5" s="53"/>
      <c r="MPS5" s="53"/>
      <c r="MPT5" s="53"/>
      <c r="MPU5" s="53"/>
      <c r="MPV5" s="53"/>
      <c r="MPW5" s="53"/>
      <c r="MPX5" s="53"/>
      <c r="MPY5" s="53"/>
      <c r="MPZ5" s="53"/>
      <c r="MQA5" s="53"/>
      <c r="MQB5" s="53"/>
      <c r="MQC5" s="53"/>
      <c r="MQD5" s="53"/>
      <c r="MQE5" s="53"/>
      <c r="MQF5" s="53"/>
      <c r="MQG5" s="53"/>
      <c r="MQH5" s="53"/>
      <c r="MQI5" s="53"/>
      <c r="MQJ5" s="53"/>
      <c r="MQK5" s="53"/>
      <c r="MQL5" s="53"/>
      <c r="MQM5" s="53"/>
      <c r="MQN5" s="53"/>
      <c r="MQO5" s="53"/>
      <c r="MQP5" s="53"/>
      <c r="MQQ5" s="53"/>
      <c r="MQR5" s="53"/>
      <c r="MQS5" s="53"/>
      <c r="MQT5" s="53"/>
      <c r="MQU5" s="53"/>
      <c r="MQV5" s="53"/>
      <c r="MQW5" s="53"/>
      <c r="MQX5" s="53"/>
      <c r="MQY5" s="53"/>
      <c r="MQZ5" s="53"/>
      <c r="MRA5" s="53"/>
      <c r="MRB5" s="53"/>
      <c r="MRC5" s="53"/>
      <c r="MRD5" s="53"/>
      <c r="MRE5" s="53"/>
      <c r="MRF5" s="53"/>
      <c r="MRG5" s="53"/>
      <c r="MRH5" s="53"/>
      <c r="MRI5" s="53"/>
      <c r="MRJ5" s="53"/>
      <c r="MRK5" s="53"/>
      <c r="MRL5" s="53"/>
      <c r="MRM5" s="53"/>
      <c r="MRN5" s="53"/>
      <c r="MRO5" s="53"/>
      <c r="MRP5" s="53"/>
      <c r="MRQ5" s="53"/>
      <c r="MRR5" s="53"/>
      <c r="MRS5" s="53"/>
      <c r="MRT5" s="53"/>
      <c r="MRU5" s="53"/>
      <c r="MRV5" s="53"/>
      <c r="MRW5" s="53"/>
      <c r="MRX5" s="53"/>
      <c r="MRY5" s="53"/>
      <c r="MRZ5" s="53"/>
      <c r="MSA5" s="53"/>
      <c r="MSB5" s="53"/>
      <c r="MSC5" s="53"/>
      <c r="MSD5" s="53"/>
      <c r="MSE5" s="53"/>
      <c r="MSF5" s="53"/>
      <c r="MSG5" s="53"/>
      <c r="MSH5" s="53"/>
      <c r="MSI5" s="53"/>
      <c r="MSJ5" s="53"/>
      <c r="MSK5" s="53"/>
      <c r="MSL5" s="53"/>
      <c r="MSM5" s="53"/>
      <c r="MSN5" s="53"/>
      <c r="MSO5" s="53"/>
      <c r="MSP5" s="53"/>
      <c r="MSQ5" s="53"/>
      <c r="MSR5" s="53"/>
      <c r="MSS5" s="53"/>
      <c r="MST5" s="53"/>
      <c r="MSU5" s="53"/>
      <c r="MSV5" s="53"/>
      <c r="MSW5" s="53"/>
      <c r="MSX5" s="53"/>
      <c r="MSY5" s="53"/>
      <c r="MSZ5" s="53"/>
      <c r="MTA5" s="53"/>
      <c r="MTB5" s="53"/>
      <c r="MTC5" s="53"/>
      <c r="MTD5" s="53"/>
      <c r="MTE5" s="53"/>
      <c r="MTF5" s="53"/>
      <c r="MTG5" s="53"/>
      <c r="MTH5" s="53"/>
      <c r="MTI5" s="53"/>
      <c r="MTJ5" s="53"/>
      <c r="MTK5" s="53"/>
      <c r="MTL5" s="53"/>
      <c r="MTM5" s="53"/>
      <c r="MTN5" s="53"/>
      <c r="MTO5" s="53"/>
      <c r="MTP5" s="53"/>
      <c r="MTQ5" s="53"/>
      <c r="MTR5" s="53"/>
      <c r="MTS5" s="53"/>
      <c r="MTT5" s="53"/>
      <c r="MTU5" s="53"/>
      <c r="MTV5" s="53"/>
      <c r="MTW5" s="53"/>
      <c r="MTX5" s="53"/>
      <c r="MTY5" s="53"/>
      <c r="MTZ5" s="53"/>
      <c r="MUA5" s="53"/>
      <c r="MUB5" s="53"/>
      <c r="MUC5" s="53"/>
      <c r="MUD5" s="53"/>
      <c r="MUE5" s="53"/>
      <c r="MUF5" s="53"/>
      <c r="MUG5" s="53"/>
      <c r="MUH5" s="53"/>
      <c r="MUI5" s="53"/>
      <c r="MUJ5" s="53"/>
      <c r="MUK5" s="53"/>
      <c r="MUL5" s="53"/>
      <c r="MUM5" s="53"/>
      <c r="MUN5" s="53"/>
      <c r="MUO5" s="53"/>
      <c r="MUP5" s="53"/>
      <c r="MUQ5" s="53"/>
      <c r="MUR5" s="53"/>
      <c r="MUS5" s="53"/>
      <c r="MUT5" s="53"/>
      <c r="MUU5" s="53"/>
      <c r="MUV5" s="53"/>
      <c r="MUW5" s="53"/>
      <c r="MUX5" s="53"/>
      <c r="MUY5" s="53"/>
      <c r="MUZ5" s="53"/>
      <c r="MVA5" s="53"/>
      <c r="MVB5" s="53"/>
      <c r="MVC5" s="53"/>
      <c r="MVD5" s="53"/>
      <c r="MVE5" s="53"/>
      <c r="MVF5" s="53"/>
      <c r="MVG5" s="53"/>
      <c r="MVH5" s="53"/>
      <c r="MVI5" s="53"/>
      <c r="MVJ5" s="53"/>
      <c r="MVK5" s="53"/>
      <c r="MVL5" s="53"/>
      <c r="MVM5" s="53"/>
      <c r="MVN5" s="53"/>
      <c r="MVO5" s="53"/>
      <c r="MVP5" s="53"/>
      <c r="MVQ5" s="53"/>
      <c r="MVR5" s="53"/>
      <c r="MVS5" s="53"/>
      <c r="MVT5" s="53"/>
      <c r="MVU5" s="53"/>
      <c r="MVV5" s="53"/>
      <c r="MVW5" s="53"/>
      <c r="MVX5" s="53"/>
      <c r="MVY5" s="53"/>
      <c r="MVZ5" s="53"/>
      <c r="MWA5" s="53"/>
      <c r="MWB5" s="53"/>
      <c r="MWC5" s="53"/>
      <c r="MWD5" s="53"/>
      <c r="MWE5" s="53"/>
      <c r="MWF5" s="53"/>
      <c r="MWG5" s="53"/>
      <c r="MWH5" s="53"/>
      <c r="MWI5" s="53"/>
      <c r="MWJ5" s="53"/>
      <c r="MWK5" s="53"/>
      <c r="MWL5" s="53"/>
      <c r="MWM5" s="53"/>
      <c r="MWN5" s="53"/>
      <c r="MWO5" s="53"/>
      <c r="MWP5" s="53"/>
      <c r="MWQ5" s="53"/>
      <c r="MWR5" s="53"/>
      <c r="MWS5" s="53"/>
      <c r="MWT5" s="53"/>
      <c r="MWU5" s="53"/>
      <c r="MWV5" s="53"/>
      <c r="MWW5" s="53"/>
      <c r="MWX5" s="53"/>
      <c r="MWY5" s="53"/>
      <c r="MWZ5" s="53"/>
      <c r="MXA5" s="53"/>
      <c r="MXB5" s="53"/>
      <c r="MXC5" s="53"/>
      <c r="MXD5" s="53"/>
      <c r="MXE5" s="53"/>
      <c r="MXF5" s="53"/>
      <c r="MXG5" s="53"/>
      <c r="MXH5" s="53"/>
      <c r="MXI5" s="53"/>
      <c r="MXJ5" s="53"/>
      <c r="MXK5" s="53"/>
      <c r="MXL5" s="53"/>
      <c r="MXM5" s="53"/>
      <c r="MXN5" s="53"/>
      <c r="MXO5" s="53"/>
      <c r="MXP5" s="53"/>
      <c r="MXQ5" s="53"/>
      <c r="MXR5" s="53"/>
      <c r="MXS5" s="53"/>
      <c r="MXT5" s="53"/>
      <c r="MXU5" s="53"/>
      <c r="MXV5" s="53"/>
      <c r="MXW5" s="53"/>
      <c r="MXX5" s="53"/>
      <c r="MXY5" s="53"/>
      <c r="MXZ5" s="53"/>
      <c r="MYA5" s="53"/>
      <c r="MYB5" s="53"/>
      <c r="MYC5" s="53"/>
      <c r="MYD5" s="53"/>
      <c r="MYE5" s="53"/>
      <c r="MYF5" s="53"/>
      <c r="MYG5" s="53"/>
      <c r="MYH5" s="53"/>
      <c r="MYI5" s="53"/>
      <c r="MYJ5" s="53"/>
      <c r="MYK5" s="53"/>
      <c r="MYL5" s="53"/>
      <c r="MYM5" s="53"/>
      <c r="MYN5" s="53"/>
      <c r="MYO5" s="53"/>
      <c r="MYP5" s="53"/>
      <c r="MYQ5" s="53"/>
      <c r="MYR5" s="53"/>
      <c r="MYS5" s="53"/>
      <c r="MYT5" s="53"/>
      <c r="MYU5" s="53"/>
      <c r="MYV5" s="53"/>
      <c r="MYW5" s="53"/>
      <c r="MYX5" s="53"/>
      <c r="MYY5" s="53"/>
      <c r="MYZ5" s="53"/>
      <c r="MZA5" s="53"/>
      <c r="MZB5" s="53"/>
      <c r="MZC5" s="53"/>
      <c r="MZD5" s="53"/>
      <c r="MZE5" s="53"/>
      <c r="MZF5" s="53"/>
      <c r="MZG5" s="53"/>
      <c r="MZH5" s="53"/>
      <c r="MZI5" s="53"/>
      <c r="MZJ5" s="53"/>
      <c r="MZK5" s="53"/>
      <c r="MZL5" s="53"/>
      <c r="MZM5" s="53"/>
      <c r="MZN5" s="53"/>
      <c r="MZO5" s="53"/>
      <c r="MZP5" s="53"/>
      <c r="MZQ5" s="53"/>
      <c r="MZR5" s="53"/>
      <c r="MZS5" s="53"/>
      <c r="MZT5" s="53"/>
      <c r="MZU5" s="53"/>
      <c r="MZV5" s="53"/>
      <c r="MZW5" s="53"/>
      <c r="MZX5" s="53"/>
      <c r="MZY5" s="53"/>
      <c r="MZZ5" s="53"/>
      <c r="NAA5" s="53"/>
      <c r="NAB5" s="53"/>
      <c r="NAC5" s="53"/>
      <c r="NAD5" s="53"/>
      <c r="NAE5" s="53"/>
      <c r="NAF5" s="53"/>
      <c r="NAG5" s="53"/>
      <c r="NAH5" s="53"/>
      <c r="NAI5" s="53"/>
      <c r="NAJ5" s="53"/>
      <c r="NAK5" s="53"/>
      <c r="NAL5" s="53"/>
      <c r="NAM5" s="53"/>
      <c r="NAN5" s="53"/>
      <c r="NAO5" s="53"/>
      <c r="NAP5" s="53"/>
      <c r="NAQ5" s="53"/>
      <c r="NAR5" s="53"/>
      <c r="NAS5" s="53"/>
      <c r="NAT5" s="53"/>
      <c r="NAU5" s="53"/>
      <c r="NAV5" s="53"/>
      <c r="NAW5" s="53"/>
      <c r="NAX5" s="53"/>
      <c r="NAY5" s="53"/>
      <c r="NAZ5" s="53"/>
      <c r="NBA5" s="53"/>
      <c r="NBB5" s="53"/>
      <c r="NBC5" s="53"/>
      <c r="NBD5" s="53"/>
      <c r="NBE5" s="53"/>
      <c r="NBF5" s="53"/>
      <c r="NBG5" s="53"/>
      <c r="NBH5" s="53"/>
      <c r="NBI5" s="53"/>
      <c r="NBJ5" s="53"/>
      <c r="NBK5" s="53"/>
      <c r="NBL5" s="53"/>
      <c r="NBM5" s="53"/>
      <c r="NBN5" s="53"/>
      <c r="NBO5" s="53"/>
      <c r="NBP5" s="53"/>
      <c r="NBQ5" s="53"/>
      <c r="NBR5" s="53"/>
      <c r="NBS5" s="53"/>
      <c r="NBT5" s="53"/>
      <c r="NBU5" s="53"/>
      <c r="NBV5" s="53"/>
      <c r="NBW5" s="53"/>
      <c r="NBX5" s="53"/>
      <c r="NBY5" s="53"/>
      <c r="NBZ5" s="53"/>
      <c r="NCA5" s="53"/>
      <c r="NCB5" s="53"/>
      <c r="NCC5" s="53"/>
      <c r="NCD5" s="53"/>
      <c r="NCE5" s="53"/>
      <c r="NCF5" s="53"/>
      <c r="NCG5" s="53"/>
      <c r="NCH5" s="53"/>
      <c r="NCI5" s="53"/>
      <c r="NCJ5" s="53"/>
      <c r="NCK5" s="53"/>
      <c r="NCL5" s="53"/>
      <c r="NCM5" s="53"/>
      <c r="NCN5" s="53"/>
      <c r="NCO5" s="53"/>
      <c r="NCP5" s="53"/>
      <c r="NCQ5" s="53"/>
      <c r="NCR5" s="53"/>
      <c r="NCS5" s="53"/>
      <c r="NCT5" s="53"/>
      <c r="NCU5" s="53"/>
      <c r="NCV5" s="53"/>
      <c r="NCW5" s="53"/>
      <c r="NCX5" s="53"/>
      <c r="NCY5" s="53"/>
      <c r="NCZ5" s="53"/>
      <c r="NDA5" s="53"/>
      <c r="NDB5" s="53"/>
      <c r="NDC5" s="53"/>
      <c r="NDD5" s="53"/>
      <c r="NDE5" s="53"/>
      <c r="NDF5" s="53"/>
      <c r="NDG5" s="53"/>
      <c r="NDH5" s="53"/>
      <c r="NDI5" s="53"/>
      <c r="NDJ5" s="53"/>
      <c r="NDK5" s="53"/>
      <c r="NDL5" s="53"/>
      <c r="NDM5" s="53"/>
      <c r="NDN5" s="53"/>
      <c r="NDO5" s="53"/>
      <c r="NDP5" s="53"/>
      <c r="NDQ5" s="53"/>
      <c r="NDR5" s="53"/>
      <c r="NDS5" s="53"/>
      <c r="NDT5" s="53"/>
      <c r="NDU5" s="53"/>
      <c r="NDV5" s="53"/>
      <c r="NDW5" s="53"/>
      <c r="NDX5" s="53"/>
      <c r="NDY5" s="53"/>
      <c r="NDZ5" s="53"/>
      <c r="NEA5" s="53"/>
      <c r="NEB5" s="53"/>
      <c r="NEC5" s="53"/>
      <c r="NED5" s="53"/>
      <c r="NEE5" s="53"/>
      <c r="NEF5" s="53"/>
      <c r="NEG5" s="53"/>
      <c r="NEH5" s="53"/>
      <c r="NEI5" s="53"/>
      <c r="NEJ5" s="53"/>
      <c r="NEK5" s="53"/>
      <c r="NEL5" s="53"/>
      <c r="NEM5" s="53"/>
      <c r="NEN5" s="53"/>
      <c r="NEO5" s="53"/>
      <c r="NEP5" s="53"/>
      <c r="NEQ5" s="53"/>
      <c r="NER5" s="53"/>
      <c r="NES5" s="53"/>
      <c r="NET5" s="53"/>
      <c r="NEU5" s="53"/>
      <c r="NEV5" s="53"/>
      <c r="NEW5" s="53"/>
      <c r="NEX5" s="53"/>
      <c r="NEY5" s="53"/>
      <c r="NEZ5" s="53"/>
      <c r="NFA5" s="53"/>
      <c r="NFB5" s="53"/>
      <c r="NFC5" s="53"/>
      <c r="NFD5" s="53"/>
      <c r="NFE5" s="53"/>
      <c r="NFF5" s="53"/>
      <c r="NFG5" s="53"/>
      <c r="NFH5" s="53"/>
      <c r="NFI5" s="53"/>
      <c r="NFJ5" s="53"/>
      <c r="NFK5" s="53"/>
      <c r="NFL5" s="53"/>
      <c r="NFM5" s="53"/>
      <c r="NFN5" s="53"/>
      <c r="NFO5" s="53"/>
      <c r="NFP5" s="53"/>
      <c r="NFQ5" s="53"/>
      <c r="NFR5" s="53"/>
      <c r="NFS5" s="53"/>
      <c r="NFT5" s="53"/>
      <c r="NFU5" s="53"/>
      <c r="NFV5" s="53"/>
      <c r="NFW5" s="53"/>
      <c r="NFX5" s="53"/>
      <c r="NFY5" s="53"/>
      <c r="NFZ5" s="53"/>
      <c r="NGA5" s="53"/>
      <c r="NGB5" s="53"/>
      <c r="NGC5" s="53"/>
      <c r="NGD5" s="53"/>
      <c r="NGE5" s="53"/>
      <c r="NGF5" s="53"/>
      <c r="NGG5" s="53"/>
      <c r="NGH5" s="53"/>
      <c r="NGI5" s="53"/>
      <c r="NGJ5" s="53"/>
      <c r="NGK5" s="53"/>
      <c r="NGL5" s="53"/>
      <c r="NGM5" s="53"/>
      <c r="NGN5" s="53"/>
      <c r="NGO5" s="53"/>
      <c r="NGP5" s="53"/>
      <c r="NGQ5" s="53"/>
      <c r="NGR5" s="53"/>
      <c r="NGS5" s="53"/>
      <c r="NGT5" s="53"/>
      <c r="NGU5" s="53"/>
      <c r="NGV5" s="53"/>
      <c r="NGW5" s="53"/>
      <c r="NGX5" s="53"/>
      <c r="NGY5" s="53"/>
      <c r="NGZ5" s="53"/>
      <c r="NHA5" s="53"/>
      <c r="NHB5" s="53"/>
      <c r="NHC5" s="53"/>
      <c r="NHD5" s="53"/>
      <c r="NHE5" s="53"/>
      <c r="NHF5" s="53"/>
      <c r="NHG5" s="53"/>
      <c r="NHH5" s="53"/>
      <c r="NHI5" s="53"/>
      <c r="NHJ5" s="53"/>
      <c r="NHK5" s="53"/>
      <c r="NHL5" s="53"/>
      <c r="NHM5" s="53"/>
      <c r="NHN5" s="53"/>
      <c r="NHO5" s="53"/>
      <c r="NHP5" s="53"/>
      <c r="NHQ5" s="53"/>
      <c r="NHR5" s="53"/>
      <c r="NHS5" s="53"/>
      <c r="NHT5" s="53"/>
      <c r="NHU5" s="53"/>
      <c r="NHV5" s="53"/>
      <c r="NHW5" s="53"/>
      <c r="NHX5" s="53"/>
      <c r="NHY5" s="53"/>
      <c r="NHZ5" s="53"/>
      <c r="NIA5" s="53"/>
      <c r="NIB5" s="53"/>
      <c r="NIC5" s="53"/>
      <c r="NID5" s="53"/>
      <c r="NIE5" s="53"/>
      <c r="NIF5" s="53"/>
      <c r="NIG5" s="53"/>
      <c r="NIH5" s="53"/>
      <c r="NII5" s="53"/>
      <c r="NIJ5" s="53"/>
      <c r="NIK5" s="53"/>
      <c r="NIL5" s="53"/>
      <c r="NIM5" s="53"/>
      <c r="NIN5" s="53"/>
      <c r="NIO5" s="53"/>
      <c r="NIP5" s="53"/>
      <c r="NIQ5" s="53"/>
      <c r="NIR5" s="53"/>
      <c r="NIS5" s="53"/>
      <c r="NIT5" s="53"/>
      <c r="NIU5" s="53"/>
      <c r="NIV5" s="53"/>
      <c r="NIW5" s="53"/>
      <c r="NIX5" s="53"/>
      <c r="NIY5" s="53"/>
      <c r="NIZ5" s="53"/>
      <c r="NJA5" s="53"/>
      <c r="NJB5" s="53"/>
      <c r="NJC5" s="53"/>
      <c r="NJD5" s="53"/>
      <c r="NJE5" s="53"/>
      <c r="NJF5" s="53"/>
      <c r="NJG5" s="53"/>
      <c r="NJH5" s="53"/>
      <c r="NJI5" s="53"/>
      <c r="NJJ5" s="53"/>
      <c r="NJK5" s="53"/>
      <c r="NJL5" s="53"/>
      <c r="NJM5" s="53"/>
      <c r="NJN5" s="53"/>
      <c r="NJO5" s="53"/>
      <c r="NJP5" s="53"/>
      <c r="NJQ5" s="53"/>
      <c r="NJR5" s="53"/>
      <c r="NJS5" s="53"/>
      <c r="NJT5" s="53"/>
      <c r="NJU5" s="53"/>
      <c r="NJV5" s="53"/>
      <c r="NJW5" s="53"/>
      <c r="NJX5" s="53"/>
      <c r="NJY5" s="53"/>
      <c r="NJZ5" s="53"/>
      <c r="NKA5" s="53"/>
      <c r="NKB5" s="53"/>
      <c r="NKC5" s="53"/>
      <c r="NKD5" s="53"/>
      <c r="NKE5" s="53"/>
      <c r="NKF5" s="53"/>
      <c r="NKG5" s="53"/>
      <c r="NKH5" s="53"/>
      <c r="NKI5" s="53"/>
      <c r="NKJ5" s="53"/>
      <c r="NKK5" s="53"/>
      <c r="NKL5" s="53"/>
      <c r="NKM5" s="53"/>
      <c r="NKN5" s="53"/>
      <c r="NKO5" s="53"/>
      <c r="NKP5" s="53"/>
      <c r="NKQ5" s="53"/>
      <c r="NKR5" s="53"/>
      <c r="NKS5" s="53"/>
      <c r="NKT5" s="53"/>
      <c r="NKU5" s="53"/>
      <c r="NKV5" s="53"/>
      <c r="NKW5" s="53"/>
      <c r="NKX5" s="53"/>
      <c r="NKY5" s="53"/>
      <c r="NKZ5" s="53"/>
      <c r="NLA5" s="53"/>
      <c r="NLB5" s="53"/>
      <c r="NLC5" s="53"/>
      <c r="NLD5" s="53"/>
      <c r="NLE5" s="53"/>
      <c r="NLF5" s="53"/>
      <c r="NLG5" s="53"/>
      <c r="NLH5" s="53"/>
      <c r="NLI5" s="53"/>
      <c r="NLJ5" s="53"/>
      <c r="NLK5" s="53"/>
      <c r="NLL5" s="53"/>
      <c r="NLM5" s="53"/>
      <c r="NLN5" s="53"/>
      <c r="NLO5" s="53"/>
      <c r="NLP5" s="53"/>
      <c r="NLQ5" s="53"/>
      <c r="NLR5" s="53"/>
      <c r="NLS5" s="53"/>
      <c r="NLT5" s="53"/>
      <c r="NLU5" s="53"/>
      <c r="NLV5" s="53"/>
      <c r="NLW5" s="53"/>
      <c r="NLX5" s="53"/>
      <c r="NLY5" s="53"/>
      <c r="NLZ5" s="53"/>
      <c r="NMA5" s="53"/>
      <c r="NMB5" s="53"/>
      <c r="NMC5" s="53"/>
      <c r="NMD5" s="53"/>
      <c r="NME5" s="53"/>
      <c r="NMF5" s="53"/>
      <c r="NMG5" s="53"/>
      <c r="NMH5" s="53"/>
      <c r="NMI5" s="53"/>
      <c r="NMJ5" s="53"/>
      <c r="NMK5" s="53"/>
      <c r="NML5" s="53"/>
      <c r="NMM5" s="53"/>
      <c r="NMN5" s="53"/>
      <c r="NMO5" s="53"/>
      <c r="NMP5" s="53"/>
      <c r="NMQ5" s="53"/>
      <c r="NMR5" s="53"/>
      <c r="NMS5" s="53"/>
      <c r="NMT5" s="53"/>
      <c r="NMU5" s="53"/>
      <c r="NMV5" s="53"/>
      <c r="NMW5" s="53"/>
      <c r="NMX5" s="53"/>
      <c r="NMY5" s="53"/>
      <c r="NMZ5" s="53"/>
      <c r="NNA5" s="53"/>
      <c r="NNB5" s="53"/>
      <c r="NNC5" s="53"/>
      <c r="NND5" s="53"/>
      <c r="NNE5" s="53"/>
      <c r="NNF5" s="53"/>
      <c r="NNG5" s="53"/>
      <c r="NNH5" s="53"/>
      <c r="NNI5" s="53"/>
      <c r="NNJ5" s="53"/>
      <c r="NNK5" s="53"/>
      <c r="NNL5" s="53"/>
      <c r="NNM5" s="53"/>
      <c r="NNN5" s="53"/>
      <c r="NNO5" s="53"/>
      <c r="NNP5" s="53"/>
      <c r="NNQ5" s="53"/>
      <c r="NNR5" s="53"/>
      <c r="NNS5" s="53"/>
      <c r="NNT5" s="53"/>
      <c r="NNU5" s="53"/>
      <c r="NNV5" s="53"/>
      <c r="NNW5" s="53"/>
      <c r="NNX5" s="53"/>
      <c r="NNY5" s="53"/>
      <c r="NNZ5" s="53"/>
      <c r="NOA5" s="53"/>
      <c r="NOB5" s="53"/>
      <c r="NOC5" s="53"/>
      <c r="NOD5" s="53"/>
      <c r="NOE5" s="53"/>
      <c r="NOF5" s="53"/>
      <c r="NOG5" s="53"/>
      <c r="NOH5" s="53"/>
      <c r="NOI5" s="53"/>
      <c r="NOJ5" s="53"/>
      <c r="NOK5" s="53"/>
      <c r="NOL5" s="53"/>
      <c r="NOM5" s="53"/>
      <c r="NON5" s="53"/>
      <c r="NOO5" s="53"/>
      <c r="NOP5" s="53"/>
      <c r="NOQ5" s="53"/>
      <c r="NOR5" s="53"/>
      <c r="NOS5" s="53"/>
      <c r="NOT5" s="53"/>
      <c r="NOU5" s="53"/>
      <c r="NOV5" s="53"/>
      <c r="NOW5" s="53"/>
      <c r="NOX5" s="53"/>
      <c r="NOY5" s="53"/>
      <c r="NOZ5" s="53"/>
      <c r="NPA5" s="53"/>
      <c r="NPB5" s="53"/>
      <c r="NPC5" s="53"/>
      <c r="NPD5" s="53"/>
      <c r="NPE5" s="53"/>
      <c r="NPF5" s="53"/>
      <c r="NPG5" s="53"/>
      <c r="NPH5" s="53"/>
      <c r="NPI5" s="53"/>
      <c r="NPJ5" s="53"/>
      <c r="NPK5" s="53"/>
      <c r="NPL5" s="53"/>
      <c r="NPM5" s="53"/>
      <c r="NPN5" s="53"/>
      <c r="NPO5" s="53"/>
      <c r="NPP5" s="53"/>
      <c r="NPQ5" s="53"/>
      <c r="NPR5" s="53"/>
      <c r="NPS5" s="53"/>
      <c r="NPT5" s="53"/>
      <c r="NPU5" s="53"/>
      <c r="NPV5" s="53"/>
      <c r="NPW5" s="53"/>
      <c r="NPX5" s="53"/>
      <c r="NPY5" s="53"/>
      <c r="NPZ5" s="53"/>
      <c r="NQA5" s="53"/>
      <c r="NQB5" s="53"/>
      <c r="NQC5" s="53"/>
      <c r="NQD5" s="53"/>
      <c r="NQE5" s="53"/>
      <c r="NQF5" s="53"/>
      <c r="NQG5" s="53"/>
      <c r="NQH5" s="53"/>
      <c r="NQI5" s="53"/>
      <c r="NQJ5" s="53"/>
      <c r="NQK5" s="53"/>
      <c r="NQL5" s="53"/>
      <c r="NQM5" s="53"/>
      <c r="NQN5" s="53"/>
      <c r="NQO5" s="53"/>
      <c r="NQP5" s="53"/>
      <c r="NQQ5" s="53"/>
      <c r="NQR5" s="53"/>
      <c r="NQS5" s="53"/>
      <c r="NQT5" s="53"/>
      <c r="NQU5" s="53"/>
      <c r="NQV5" s="53"/>
      <c r="NQW5" s="53"/>
      <c r="NQX5" s="53"/>
      <c r="NQY5" s="53"/>
      <c r="NQZ5" s="53"/>
      <c r="NRA5" s="53"/>
      <c r="NRB5" s="53"/>
      <c r="NRC5" s="53"/>
      <c r="NRD5" s="53"/>
      <c r="NRE5" s="53"/>
      <c r="NRF5" s="53"/>
      <c r="NRG5" s="53"/>
      <c r="NRH5" s="53"/>
      <c r="NRI5" s="53"/>
      <c r="NRJ5" s="53"/>
      <c r="NRK5" s="53"/>
      <c r="NRL5" s="53"/>
      <c r="NRM5" s="53"/>
      <c r="NRN5" s="53"/>
      <c r="NRO5" s="53"/>
      <c r="NRP5" s="53"/>
      <c r="NRQ5" s="53"/>
      <c r="NRR5" s="53"/>
      <c r="NRS5" s="53"/>
      <c r="NRT5" s="53"/>
      <c r="NRU5" s="53"/>
      <c r="NRV5" s="53"/>
      <c r="NRW5" s="53"/>
      <c r="NRX5" s="53"/>
      <c r="NRY5" s="53"/>
      <c r="NRZ5" s="53"/>
      <c r="NSA5" s="53"/>
      <c r="NSB5" s="53"/>
      <c r="NSC5" s="53"/>
      <c r="NSD5" s="53"/>
      <c r="NSE5" s="53"/>
      <c r="NSF5" s="53"/>
      <c r="NSG5" s="53"/>
      <c r="NSH5" s="53"/>
      <c r="NSI5" s="53"/>
      <c r="NSJ5" s="53"/>
      <c r="NSK5" s="53"/>
      <c r="NSL5" s="53"/>
      <c r="NSM5" s="53"/>
      <c r="NSN5" s="53"/>
      <c r="NSO5" s="53"/>
      <c r="NSP5" s="53"/>
      <c r="NSQ5" s="53"/>
      <c r="NSR5" s="53"/>
      <c r="NSS5" s="53"/>
      <c r="NST5" s="53"/>
      <c r="NSU5" s="53"/>
      <c r="NSV5" s="53"/>
      <c r="NSW5" s="53"/>
      <c r="NSX5" s="53"/>
      <c r="NSY5" s="53"/>
      <c r="NSZ5" s="53"/>
      <c r="NTA5" s="53"/>
      <c r="NTB5" s="53"/>
      <c r="NTC5" s="53"/>
      <c r="NTD5" s="53"/>
      <c r="NTE5" s="53"/>
      <c r="NTF5" s="53"/>
      <c r="NTG5" s="53"/>
      <c r="NTH5" s="53"/>
      <c r="NTI5" s="53"/>
      <c r="NTJ5" s="53"/>
      <c r="NTK5" s="53"/>
      <c r="NTL5" s="53"/>
      <c r="NTM5" s="53"/>
      <c r="NTN5" s="53"/>
      <c r="NTO5" s="53"/>
      <c r="NTP5" s="53"/>
      <c r="NTQ5" s="53"/>
      <c r="NTR5" s="53"/>
      <c r="NTS5" s="53"/>
      <c r="NTT5" s="53"/>
      <c r="NTU5" s="53"/>
      <c r="NTV5" s="53"/>
      <c r="NTW5" s="53"/>
      <c r="NTX5" s="53"/>
      <c r="NTY5" s="53"/>
      <c r="NTZ5" s="53"/>
      <c r="NUA5" s="53"/>
      <c r="NUB5" s="53"/>
      <c r="NUC5" s="53"/>
      <c r="NUD5" s="53"/>
      <c r="NUE5" s="53"/>
      <c r="NUF5" s="53"/>
      <c r="NUG5" s="53"/>
      <c r="NUH5" s="53"/>
      <c r="NUI5" s="53"/>
      <c r="NUJ5" s="53"/>
      <c r="NUK5" s="53"/>
      <c r="NUL5" s="53"/>
      <c r="NUM5" s="53"/>
      <c r="NUN5" s="53"/>
      <c r="NUO5" s="53"/>
      <c r="NUP5" s="53"/>
      <c r="NUQ5" s="53"/>
      <c r="NUR5" s="53"/>
      <c r="NUS5" s="53"/>
      <c r="NUT5" s="53"/>
      <c r="NUU5" s="53"/>
      <c r="NUV5" s="53"/>
      <c r="NUW5" s="53"/>
      <c r="NUX5" s="53"/>
      <c r="NUY5" s="53"/>
      <c r="NUZ5" s="53"/>
      <c r="NVA5" s="53"/>
      <c r="NVB5" s="53"/>
      <c r="NVC5" s="53"/>
      <c r="NVD5" s="53"/>
      <c r="NVE5" s="53"/>
      <c r="NVF5" s="53"/>
      <c r="NVG5" s="53"/>
      <c r="NVH5" s="53"/>
      <c r="NVI5" s="53"/>
      <c r="NVJ5" s="53"/>
      <c r="NVK5" s="53"/>
      <c r="NVL5" s="53"/>
      <c r="NVM5" s="53"/>
      <c r="NVN5" s="53"/>
      <c r="NVO5" s="53"/>
      <c r="NVP5" s="53"/>
      <c r="NVQ5" s="53"/>
      <c r="NVR5" s="53"/>
      <c r="NVS5" s="53"/>
      <c r="NVT5" s="53"/>
      <c r="NVU5" s="53"/>
      <c r="NVV5" s="53"/>
      <c r="NVW5" s="53"/>
      <c r="NVX5" s="53"/>
      <c r="NVY5" s="53"/>
      <c r="NVZ5" s="53"/>
      <c r="NWA5" s="53"/>
      <c r="NWB5" s="53"/>
      <c r="NWC5" s="53"/>
      <c r="NWD5" s="53"/>
      <c r="NWE5" s="53"/>
      <c r="NWF5" s="53"/>
      <c r="NWG5" s="53"/>
      <c r="NWH5" s="53"/>
      <c r="NWI5" s="53"/>
      <c r="NWJ5" s="53"/>
      <c r="NWK5" s="53"/>
      <c r="NWL5" s="53"/>
      <c r="NWM5" s="53"/>
      <c r="NWN5" s="53"/>
      <c r="NWO5" s="53"/>
      <c r="NWP5" s="53"/>
      <c r="NWQ5" s="53"/>
      <c r="NWR5" s="53"/>
      <c r="NWS5" s="53"/>
      <c r="NWT5" s="53"/>
      <c r="NWU5" s="53"/>
      <c r="NWV5" s="53"/>
      <c r="NWW5" s="53"/>
      <c r="NWX5" s="53"/>
      <c r="NWY5" s="53"/>
      <c r="NWZ5" s="53"/>
      <c r="NXA5" s="53"/>
      <c r="NXB5" s="53"/>
      <c r="NXC5" s="53"/>
      <c r="NXD5" s="53"/>
      <c r="NXE5" s="53"/>
      <c r="NXF5" s="53"/>
      <c r="NXG5" s="53"/>
      <c r="NXH5" s="53"/>
      <c r="NXI5" s="53"/>
      <c r="NXJ5" s="53"/>
      <c r="NXK5" s="53"/>
      <c r="NXL5" s="53"/>
      <c r="NXM5" s="53"/>
      <c r="NXN5" s="53"/>
      <c r="NXO5" s="53"/>
      <c r="NXP5" s="53"/>
      <c r="NXQ5" s="53"/>
      <c r="NXR5" s="53"/>
      <c r="NXS5" s="53"/>
      <c r="NXT5" s="53"/>
      <c r="NXU5" s="53"/>
      <c r="NXV5" s="53"/>
      <c r="NXW5" s="53"/>
      <c r="NXX5" s="53"/>
      <c r="NXY5" s="53"/>
      <c r="NXZ5" s="53"/>
      <c r="NYA5" s="53"/>
      <c r="NYB5" s="53"/>
      <c r="NYC5" s="53"/>
      <c r="NYD5" s="53"/>
      <c r="NYE5" s="53"/>
      <c r="NYF5" s="53"/>
      <c r="NYG5" s="53"/>
      <c r="NYH5" s="53"/>
      <c r="NYI5" s="53"/>
      <c r="NYJ5" s="53"/>
      <c r="NYK5" s="53"/>
      <c r="NYL5" s="53"/>
      <c r="NYM5" s="53"/>
      <c r="NYN5" s="53"/>
      <c r="NYO5" s="53"/>
      <c r="NYP5" s="53"/>
      <c r="NYQ5" s="53"/>
      <c r="NYR5" s="53"/>
      <c r="NYS5" s="53"/>
      <c r="NYT5" s="53"/>
      <c r="NYU5" s="53"/>
      <c r="NYV5" s="53"/>
      <c r="NYW5" s="53"/>
      <c r="NYX5" s="53"/>
      <c r="NYY5" s="53"/>
      <c r="NYZ5" s="53"/>
      <c r="NZA5" s="53"/>
      <c r="NZB5" s="53"/>
      <c r="NZC5" s="53"/>
      <c r="NZD5" s="53"/>
      <c r="NZE5" s="53"/>
      <c r="NZF5" s="53"/>
      <c r="NZG5" s="53"/>
      <c r="NZH5" s="53"/>
      <c r="NZI5" s="53"/>
      <c r="NZJ5" s="53"/>
      <c r="NZK5" s="53"/>
      <c r="NZL5" s="53"/>
      <c r="NZM5" s="53"/>
      <c r="NZN5" s="53"/>
      <c r="NZO5" s="53"/>
      <c r="NZP5" s="53"/>
      <c r="NZQ5" s="53"/>
      <c r="NZR5" s="53"/>
      <c r="NZS5" s="53"/>
      <c r="NZT5" s="53"/>
      <c r="NZU5" s="53"/>
      <c r="NZV5" s="53"/>
      <c r="NZW5" s="53"/>
      <c r="NZX5" s="53"/>
      <c r="NZY5" s="53"/>
      <c r="NZZ5" s="53"/>
      <c r="OAA5" s="53"/>
      <c r="OAB5" s="53"/>
      <c r="OAC5" s="53"/>
      <c r="OAD5" s="53"/>
      <c r="OAE5" s="53"/>
      <c r="OAF5" s="53"/>
      <c r="OAG5" s="53"/>
      <c r="OAH5" s="53"/>
      <c r="OAI5" s="53"/>
      <c r="OAJ5" s="53"/>
      <c r="OAK5" s="53"/>
      <c r="OAL5" s="53"/>
      <c r="OAM5" s="53"/>
      <c r="OAN5" s="53"/>
      <c r="OAO5" s="53"/>
      <c r="OAP5" s="53"/>
      <c r="OAQ5" s="53"/>
      <c r="OAR5" s="53"/>
      <c r="OAS5" s="53"/>
      <c r="OAT5" s="53"/>
      <c r="OAU5" s="53"/>
      <c r="OAV5" s="53"/>
      <c r="OAW5" s="53"/>
      <c r="OAX5" s="53"/>
      <c r="OAY5" s="53"/>
      <c r="OAZ5" s="53"/>
      <c r="OBA5" s="53"/>
      <c r="OBB5" s="53"/>
      <c r="OBC5" s="53"/>
      <c r="OBD5" s="53"/>
      <c r="OBE5" s="53"/>
      <c r="OBF5" s="53"/>
      <c r="OBG5" s="53"/>
      <c r="OBH5" s="53"/>
      <c r="OBI5" s="53"/>
      <c r="OBJ5" s="53"/>
      <c r="OBK5" s="53"/>
      <c r="OBL5" s="53"/>
      <c r="OBM5" s="53"/>
      <c r="OBN5" s="53"/>
      <c r="OBO5" s="53"/>
      <c r="OBP5" s="53"/>
      <c r="OBQ5" s="53"/>
      <c r="OBR5" s="53"/>
      <c r="OBS5" s="53"/>
      <c r="OBT5" s="53"/>
      <c r="OBU5" s="53"/>
      <c r="OBV5" s="53"/>
      <c r="OBW5" s="53"/>
      <c r="OBX5" s="53"/>
      <c r="OBY5" s="53"/>
      <c r="OBZ5" s="53"/>
      <c r="OCA5" s="53"/>
      <c r="OCB5" s="53"/>
      <c r="OCC5" s="53"/>
      <c r="OCD5" s="53"/>
      <c r="OCE5" s="53"/>
      <c r="OCF5" s="53"/>
      <c r="OCG5" s="53"/>
      <c r="OCH5" s="53"/>
      <c r="OCI5" s="53"/>
      <c r="OCJ5" s="53"/>
      <c r="OCK5" s="53"/>
      <c r="OCL5" s="53"/>
      <c r="OCM5" s="53"/>
      <c r="OCN5" s="53"/>
      <c r="OCO5" s="53"/>
      <c r="OCP5" s="53"/>
      <c r="OCQ5" s="53"/>
      <c r="OCR5" s="53"/>
      <c r="OCS5" s="53"/>
      <c r="OCT5" s="53"/>
      <c r="OCU5" s="53"/>
      <c r="OCV5" s="53"/>
      <c r="OCW5" s="53"/>
      <c r="OCX5" s="53"/>
      <c r="OCY5" s="53"/>
      <c r="OCZ5" s="53"/>
      <c r="ODA5" s="53"/>
      <c r="ODB5" s="53"/>
      <c r="ODC5" s="53"/>
      <c r="ODD5" s="53"/>
      <c r="ODE5" s="53"/>
      <c r="ODF5" s="53"/>
      <c r="ODG5" s="53"/>
      <c r="ODH5" s="53"/>
      <c r="ODI5" s="53"/>
      <c r="ODJ5" s="53"/>
      <c r="ODK5" s="53"/>
      <c r="ODL5" s="53"/>
      <c r="ODM5" s="53"/>
      <c r="ODN5" s="53"/>
      <c r="ODO5" s="53"/>
      <c r="ODP5" s="53"/>
      <c r="ODQ5" s="53"/>
      <c r="ODR5" s="53"/>
      <c r="ODS5" s="53"/>
      <c r="ODT5" s="53"/>
      <c r="ODU5" s="53"/>
      <c r="ODV5" s="53"/>
      <c r="ODW5" s="53"/>
      <c r="ODX5" s="53"/>
      <c r="ODY5" s="53"/>
      <c r="ODZ5" s="53"/>
      <c r="OEA5" s="53"/>
      <c r="OEB5" s="53"/>
      <c r="OEC5" s="53"/>
      <c r="OED5" s="53"/>
      <c r="OEE5" s="53"/>
      <c r="OEF5" s="53"/>
      <c r="OEG5" s="53"/>
      <c r="OEH5" s="53"/>
      <c r="OEI5" s="53"/>
      <c r="OEJ5" s="53"/>
      <c r="OEK5" s="53"/>
      <c r="OEL5" s="53"/>
      <c r="OEM5" s="53"/>
      <c r="OEN5" s="53"/>
      <c r="OEO5" s="53"/>
      <c r="OEP5" s="53"/>
      <c r="OEQ5" s="53"/>
      <c r="OER5" s="53"/>
      <c r="OES5" s="53"/>
      <c r="OET5" s="53"/>
      <c r="OEU5" s="53"/>
      <c r="OEV5" s="53"/>
      <c r="OEW5" s="53"/>
      <c r="OEX5" s="53"/>
      <c r="OEY5" s="53"/>
      <c r="OEZ5" s="53"/>
      <c r="OFA5" s="53"/>
      <c r="OFB5" s="53"/>
      <c r="OFC5" s="53"/>
      <c r="OFD5" s="53"/>
      <c r="OFE5" s="53"/>
      <c r="OFF5" s="53"/>
      <c r="OFG5" s="53"/>
      <c r="OFH5" s="53"/>
      <c r="OFI5" s="53"/>
      <c r="OFJ5" s="53"/>
      <c r="OFK5" s="53"/>
      <c r="OFL5" s="53"/>
      <c r="OFM5" s="53"/>
      <c r="OFN5" s="53"/>
      <c r="OFO5" s="53"/>
      <c r="OFP5" s="53"/>
      <c r="OFQ5" s="53"/>
      <c r="OFR5" s="53"/>
      <c r="OFS5" s="53"/>
      <c r="OFT5" s="53"/>
      <c r="OFU5" s="53"/>
      <c r="OFV5" s="53"/>
      <c r="OFW5" s="53"/>
      <c r="OFX5" s="53"/>
      <c r="OFY5" s="53"/>
      <c r="OFZ5" s="53"/>
      <c r="OGA5" s="53"/>
      <c r="OGB5" s="53"/>
      <c r="OGC5" s="53"/>
      <c r="OGD5" s="53"/>
      <c r="OGE5" s="53"/>
      <c r="OGF5" s="53"/>
      <c r="OGG5" s="53"/>
      <c r="OGH5" s="53"/>
      <c r="OGI5" s="53"/>
      <c r="OGJ5" s="53"/>
      <c r="OGK5" s="53"/>
      <c r="OGL5" s="53"/>
      <c r="OGM5" s="53"/>
      <c r="OGN5" s="53"/>
      <c r="OGO5" s="53"/>
      <c r="OGP5" s="53"/>
      <c r="OGQ5" s="53"/>
      <c r="OGR5" s="53"/>
      <c r="OGS5" s="53"/>
      <c r="OGT5" s="53"/>
      <c r="OGU5" s="53"/>
      <c r="OGV5" s="53"/>
      <c r="OGW5" s="53"/>
      <c r="OGX5" s="53"/>
      <c r="OGY5" s="53"/>
      <c r="OGZ5" s="53"/>
      <c r="OHA5" s="53"/>
      <c r="OHB5" s="53"/>
      <c r="OHC5" s="53"/>
      <c r="OHD5" s="53"/>
      <c r="OHE5" s="53"/>
      <c r="OHF5" s="53"/>
      <c r="OHG5" s="53"/>
      <c r="OHH5" s="53"/>
      <c r="OHI5" s="53"/>
      <c r="OHJ5" s="53"/>
      <c r="OHK5" s="53"/>
      <c r="OHL5" s="53"/>
      <c r="OHM5" s="53"/>
      <c r="OHN5" s="53"/>
      <c r="OHO5" s="53"/>
      <c r="OHP5" s="53"/>
      <c r="OHQ5" s="53"/>
      <c r="OHR5" s="53"/>
      <c r="OHS5" s="53"/>
      <c r="OHT5" s="53"/>
      <c r="OHU5" s="53"/>
      <c r="OHV5" s="53"/>
      <c r="OHW5" s="53"/>
      <c r="OHX5" s="53"/>
      <c r="OHY5" s="53"/>
      <c r="OHZ5" s="53"/>
      <c r="OIA5" s="53"/>
      <c r="OIB5" s="53"/>
      <c r="OIC5" s="53"/>
      <c r="OID5" s="53"/>
      <c r="OIE5" s="53"/>
      <c r="OIF5" s="53"/>
      <c r="OIG5" s="53"/>
      <c r="OIH5" s="53"/>
      <c r="OII5" s="53"/>
      <c r="OIJ5" s="53"/>
      <c r="OIK5" s="53"/>
      <c r="OIL5" s="53"/>
      <c r="OIM5" s="53"/>
      <c r="OIN5" s="53"/>
      <c r="OIO5" s="53"/>
      <c r="OIP5" s="53"/>
      <c r="OIQ5" s="53"/>
      <c r="OIR5" s="53"/>
      <c r="OIS5" s="53"/>
      <c r="OIT5" s="53"/>
      <c r="OIU5" s="53"/>
      <c r="OIV5" s="53"/>
      <c r="OIW5" s="53"/>
      <c r="OIX5" s="53"/>
      <c r="OIY5" s="53"/>
      <c r="OIZ5" s="53"/>
      <c r="OJA5" s="53"/>
      <c r="OJB5" s="53"/>
      <c r="OJC5" s="53"/>
      <c r="OJD5" s="53"/>
      <c r="OJE5" s="53"/>
      <c r="OJF5" s="53"/>
      <c r="OJG5" s="53"/>
      <c r="OJH5" s="53"/>
      <c r="OJI5" s="53"/>
      <c r="OJJ5" s="53"/>
      <c r="OJK5" s="53"/>
      <c r="OJL5" s="53"/>
      <c r="OJM5" s="53"/>
      <c r="OJN5" s="53"/>
      <c r="OJO5" s="53"/>
      <c r="OJP5" s="53"/>
      <c r="OJQ5" s="53"/>
      <c r="OJR5" s="53"/>
      <c r="OJS5" s="53"/>
      <c r="OJT5" s="53"/>
      <c r="OJU5" s="53"/>
      <c r="OJV5" s="53"/>
      <c r="OJW5" s="53"/>
      <c r="OJX5" s="53"/>
      <c r="OJY5" s="53"/>
      <c r="OJZ5" s="53"/>
      <c r="OKA5" s="53"/>
      <c r="OKB5" s="53"/>
      <c r="OKC5" s="53"/>
      <c r="OKD5" s="53"/>
      <c r="OKE5" s="53"/>
      <c r="OKF5" s="53"/>
      <c r="OKG5" s="53"/>
      <c r="OKH5" s="53"/>
      <c r="OKI5" s="53"/>
      <c r="OKJ5" s="53"/>
      <c r="OKK5" s="53"/>
      <c r="OKL5" s="53"/>
      <c r="OKM5" s="53"/>
      <c r="OKN5" s="53"/>
      <c r="OKO5" s="53"/>
      <c r="OKP5" s="53"/>
      <c r="OKQ5" s="53"/>
      <c r="OKR5" s="53"/>
      <c r="OKS5" s="53"/>
      <c r="OKT5" s="53"/>
      <c r="OKU5" s="53"/>
      <c r="OKV5" s="53"/>
      <c r="OKW5" s="53"/>
      <c r="OKX5" s="53"/>
      <c r="OKY5" s="53"/>
      <c r="OKZ5" s="53"/>
      <c r="OLA5" s="53"/>
      <c r="OLB5" s="53"/>
      <c r="OLC5" s="53"/>
      <c r="OLD5" s="53"/>
      <c r="OLE5" s="53"/>
      <c r="OLF5" s="53"/>
      <c r="OLG5" s="53"/>
      <c r="OLH5" s="53"/>
      <c r="OLI5" s="53"/>
      <c r="OLJ5" s="53"/>
      <c r="OLK5" s="53"/>
      <c r="OLL5" s="53"/>
      <c r="OLM5" s="53"/>
      <c r="OLN5" s="53"/>
      <c r="OLO5" s="53"/>
      <c r="OLP5" s="53"/>
      <c r="OLQ5" s="53"/>
      <c r="OLR5" s="53"/>
      <c r="OLS5" s="53"/>
      <c r="OLT5" s="53"/>
      <c r="OLU5" s="53"/>
      <c r="OLV5" s="53"/>
      <c r="OLW5" s="53"/>
      <c r="OLX5" s="53"/>
      <c r="OLY5" s="53"/>
      <c r="OLZ5" s="53"/>
      <c r="OMA5" s="53"/>
      <c r="OMB5" s="53"/>
      <c r="OMC5" s="53"/>
      <c r="OMD5" s="53"/>
      <c r="OME5" s="53"/>
      <c r="OMF5" s="53"/>
      <c r="OMG5" s="53"/>
      <c r="OMH5" s="53"/>
      <c r="OMI5" s="53"/>
      <c r="OMJ5" s="53"/>
      <c r="OMK5" s="53"/>
      <c r="OML5" s="53"/>
      <c r="OMM5" s="53"/>
      <c r="OMN5" s="53"/>
      <c r="OMO5" s="53"/>
      <c r="OMP5" s="53"/>
      <c r="OMQ5" s="53"/>
      <c r="OMR5" s="53"/>
      <c r="OMS5" s="53"/>
      <c r="OMT5" s="53"/>
      <c r="OMU5" s="53"/>
      <c r="OMV5" s="53"/>
      <c r="OMW5" s="53"/>
      <c r="OMX5" s="53"/>
      <c r="OMY5" s="53"/>
      <c r="OMZ5" s="53"/>
      <c r="ONA5" s="53"/>
      <c r="ONB5" s="53"/>
      <c r="ONC5" s="53"/>
      <c r="OND5" s="53"/>
      <c r="ONE5" s="53"/>
      <c r="ONF5" s="53"/>
      <c r="ONG5" s="53"/>
      <c r="ONH5" s="53"/>
      <c r="ONI5" s="53"/>
      <c r="ONJ5" s="53"/>
      <c r="ONK5" s="53"/>
      <c r="ONL5" s="53"/>
      <c r="ONM5" s="53"/>
      <c r="ONN5" s="53"/>
      <c r="ONO5" s="53"/>
      <c r="ONP5" s="53"/>
      <c r="ONQ5" s="53"/>
      <c r="ONR5" s="53"/>
      <c r="ONS5" s="53"/>
      <c r="ONT5" s="53"/>
      <c r="ONU5" s="53"/>
      <c r="ONV5" s="53"/>
      <c r="ONW5" s="53"/>
      <c r="ONX5" s="53"/>
      <c r="ONY5" s="53"/>
      <c r="ONZ5" s="53"/>
      <c r="OOA5" s="53"/>
      <c r="OOB5" s="53"/>
      <c r="OOC5" s="53"/>
      <c r="OOD5" s="53"/>
      <c r="OOE5" s="53"/>
      <c r="OOF5" s="53"/>
      <c r="OOG5" s="53"/>
      <c r="OOH5" s="53"/>
      <c r="OOI5" s="53"/>
      <c r="OOJ5" s="53"/>
      <c r="OOK5" s="53"/>
      <c r="OOL5" s="53"/>
      <c r="OOM5" s="53"/>
      <c r="OON5" s="53"/>
      <c r="OOO5" s="53"/>
      <c r="OOP5" s="53"/>
      <c r="OOQ5" s="53"/>
      <c r="OOR5" s="53"/>
      <c r="OOS5" s="53"/>
      <c r="OOT5" s="53"/>
      <c r="OOU5" s="53"/>
      <c r="OOV5" s="53"/>
      <c r="OOW5" s="53"/>
      <c r="OOX5" s="53"/>
      <c r="OOY5" s="53"/>
      <c r="OOZ5" s="53"/>
      <c r="OPA5" s="53"/>
      <c r="OPB5" s="53"/>
      <c r="OPC5" s="53"/>
      <c r="OPD5" s="53"/>
      <c r="OPE5" s="53"/>
      <c r="OPF5" s="53"/>
      <c r="OPG5" s="53"/>
      <c r="OPH5" s="53"/>
      <c r="OPI5" s="53"/>
      <c r="OPJ5" s="53"/>
      <c r="OPK5" s="53"/>
      <c r="OPL5" s="53"/>
      <c r="OPM5" s="53"/>
      <c r="OPN5" s="53"/>
      <c r="OPO5" s="53"/>
      <c r="OPP5" s="53"/>
      <c r="OPQ5" s="53"/>
      <c r="OPR5" s="53"/>
      <c r="OPS5" s="53"/>
      <c r="OPT5" s="53"/>
      <c r="OPU5" s="53"/>
      <c r="OPV5" s="53"/>
      <c r="OPW5" s="53"/>
      <c r="OPX5" s="53"/>
      <c r="OPY5" s="53"/>
      <c r="OPZ5" s="53"/>
      <c r="OQA5" s="53"/>
      <c r="OQB5" s="53"/>
      <c r="OQC5" s="53"/>
      <c r="OQD5" s="53"/>
      <c r="OQE5" s="53"/>
      <c r="OQF5" s="53"/>
      <c r="OQG5" s="53"/>
      <c r="OQH5" s="53"/>
      <c r="OQI5" s="53"/>
      <c r="OQJ5" s="53"/>
      <c r="OQK5" s="53"/>
      <c r="OQL5" s="53"/>
      <c r="OQM5" s="53"/>
      <c r="OQN5" s="53"/>
      <c r="OQO5" s="53"/>
      <c r="OQP5" s="53"/>
      <c r="OQQ5" s="53"/>
      <c r="OQR5" s="53"/>
      <c r="OQS5" s="53"/>
      <c r="OQT5" s="53"/>
      <c r="OQU5" s="53"/>
      <c r="OQV5" s="53"/>
      <c r="OQW5" s="53"/>
      <c r="OQX5" s="53"/>
      <c r="OQY5" s="53"/>
      <c r="OQZ5" s="53"/>
      <c r="ORA5" s="53"/>
      <c r="ORB5" s="53"/>
      <c r="ORC5" s="53"/>
      <c r="ORD5" s="53"/>
      <c r="ORE5" s="53"/>
      <c r="ORF5" s="53"/>
      <c r="ORG5" s="53"/>
      <c r="ORH5" s="53"/>
      <c r="ORI5" s="53"/>
      <c r="ORJ5" s="53"/>
      <c r="ORK5" s="53"/>
      <c r="ORL5" s="53"/>
      <c r="ORM5" s="53"/>
      <c r="ORN5" s="53"/>
      <c r="ORO5" s="53"/>
      <c r="ORP5" s="53"/>
      <c r="ORQ5" s="53"/>
      <c r="ORR5" s="53"/>
      <c r="ORS5" s="53"/>
      <c r="ORT5" s="53"/>
      <c r="ORU5" s="53"/>
      <c r="ORV5" s="53"/>
      <c r="ORW5" s="53"/>
      <c r="ORX5" s="53"/>
      <c r="ORY5" s="53"/>
      <c r="ORZ5" s="53"/>
      <c r="OSA5" s="53"/>
      <c r="OSB5" s="53"/>
      <c r="OSC5" s="53"/>
      <c r="OSD5" s="53"/>
      <c r="OSE5" s="53"/>
      <c r="OSF5" s="53"/>
      <c r="OSG5" s="53"/>
      <c r="OSH5" s="53"/>
      <c r="OSI5" s="53"/>
      <c r="OSJ5" s="53"/>
      <c r="OSK5" s="53"/>
      <c r="OSL5" s="53"/>
      <c r="OSM5" s="53"/>
      <c r="OSN5" s="53"/>
      <c r="OSO5" s="53"/>
      <c r="OSP5" s="53"/>
      <c r="OSQ5" s="53"/>
      <c r="OSR5" s="53"/>
      <c r="OSS5" s="53"/>
      <c r="OST5" s="53"/>
      <c r="OSU5" s="53"/>
      <c r="OSV5" s="53"/>
      <c r="OSW5" s="53"/>
      <c r="OSX5" s="53"/>
      <c r="OSY5" s="53"/>
      <c r="OSZ5" s="53"/>
      <c r="OTA5" s="53"/>
      <c r="OTB5" s="53"/>
      <c r="OTC5" s="53"/>
      <c r="OTD5" s="53"/>
      <c r="OTE5" s="53"/>
      <c r="OTF5" s="53"/>
      <c r="OTG5" s="53"/>
      <c r="OTH5" s="53"/>
      <c r="OTI5" s="53"/>
      <c r="OTJ5" s="53"/>
      <c r="OTK5" s="53"/>
      <c r="OTL5" s="53"/>
      <c r="OTM5" s="53"/>
      <c r="OTN5" s="53"/>
      <c r="OTO5" s="53"/>
      <c r="OTP5" s="53"/>
      <c r="OTQ5" s="53"/>
      <c r="OTR5" s="53"/>
      <c r="OTS5" s="53"/>
      <c r="OTT5" s="53"/>
      <c r="OTU5" s="53"/>
      <c r="OTV5" s="53"/>
      <c r="OTW5" s="53"/>
      <c r="OTX5" s="53"/>
      <c r="OTY5" s="53"/>
      <c r="OTZ5" s="53"/>
      <c r="OUA5" s="53"/>
      <c r="OUB5" s="53"/>
      <c r="OUC5" s="53"/>
      <c r="OUD5" s="53"/>
      <c r="OUE5" s="53"/>
      <c r="OUF5" s="53"/>
      <c r="OUG5" s="53"/>
      <c r="OUH5" s="53"/>
      <c r="OUI5" s="53"/>
      <c r="OUJ5" s="53"/>
      <c r="OUK5" s="53"/>
      <c r="OUL5" s="53"/>
      <c r="OUM5" s="53"/>
      <c r="OUN5" s="53"/>
      <c r="OUO5" s="53"/>
      <c r="OUP5" s="53"/>
      <c r="OUQ5" s="53"/>
      <c r="OUR5" s="53"/>
      <c r="OUS5" s="53"/>
      <c r="OUT5" s="53"/>
      <c r="OUU5" s="53"/>
      <c r="OUV5" s="53"/>
      <c r="OUW5" s="53"/>
      <c r="OUX5" s="53"/>
      <c r="OUY5" s="53"/>
      <c r="OUZ5" s="53"/>
      <c r="OVA5" s="53"/>
      <c r="OVB5" s="53"/>
      <c r="OVC5" s="53"/>
      <c r="OVD5" s="53"/>
      <c r="OVE5" s="53"/>
      <c r="OVF5" s="53"/>
      <c r="OVG5" s="53"/>
      <c r="OVH5" s="53"/>
      <c r="OVI5" s="53"/>
      <c r="OVJ5" s="53"/>
      <c r="OVK5" s="53"/>
      <c r="OVL5" s="53"/>
      <c r="OVM5" s="53"/>
      <c r="OVN5" s="53"/>
      <c r="OVO5" s="53"/>
      <c r="OVP5" s="53"/>
      <c r="OVQ5" s="53"/>
      <c r="OVR5" s="53"/>
      <c r="OVS5" s="53"/>
      <c r="OVT5" s="53"/>
      <c r="OVU5" s="53"/>
      <c r="OVV5" s="53"/>
      <c r="OVW5" s="53"/>
      <c r="OVX5" s="53"/>
      <c r="OVY5" s="53"/>
      <c r="OVZ5" s="53"/>
      <c r="OWA5" s="53"/>
      <c r="OWB5" s="53"/>
      <c r="OWC5" s="53"/>
      <c r="OWD5" s="53"/>
      <c r="OWE5" s="53"/>
      <c r="OWF5" s="53"/>
      <c r="OWG5" s="53"/>
      <c r="OWH5" s="53"/>
      <c r="OWI5" s="53"/>
      <c r="OWJ5" s="53"/>
      <c r="OWK5" s="53"/>
      <c r="OWL5" s="53"/>
      <c r="OWM5" s="53"/>
      <c r="OWN5" s="53"/>
      <c r="OWO5" s="53"/>
      <c r="OWP5" s="53"/>
      <c r="OWQ5" s="53"/>
      <c r="OWR5" s="53"/>
      <c r="OWS5" s="53"/>
      <c r="OWT5" s="53"/>
      <c r="OWU5" s="53"/>
      <c r="OWV5" s="53"/>
      <c r="OWW5" s="53"/>
      <c r="OWX5" s="53"/>
      <c r="OWY5" s="53"/>
      <c r="OWZ5" s="53"/>
      <c r="OXA5" s="53"/>
      <c r="OXB5" s="53"/>
      <c r="OXC5" s="53"/>
      <c r="OXD5" s="53"/>
      <c r="OXE5" s="53"/>
      <c r="OXF5" s="53"/>
      <c r="OXG5" s="53"/>
      <c r="OXH5" s="53"/>
      <c r="OXI5" s="53"/>
      <c r="OXJ5" s="53"/>
      <c r="OXK5" s="53"/>
      <c r="OXL5" s="53"/>
      <c r="OXM5" s="53"/>
      <c r="OXN5" s="53"/>
      <c r="OXO5" s="53"/>
      <c r="OXP5" s="53"/>
      <c r="OXQ5" s="53"/>
      <c r="OXR5" s="53"/>
      <c r="OXS5" s="53"/>
      <c r="OXT5" s="53"/>
      <c r="OXU5" s="53"/>
      <c r="OXV5" s="53"/>
      <c r="OXW5" s="53"/>
      <c r="OXX5" s="53"/>
      <c r="OXY5" s="53"/>
      <c r="OXZ5" s="53"/>
      <c r="OYA5" s="53"/>
      <c r="OYB5" s="53"/>
      <c r="OYC5" s="53"/>
      <c r="OYD5" s="53"/>
      <c r="OYE5" s="53"/>
      <c r="OYF5" s="53"/>
      <c r="OYG5" s="53"/>
      <c r="OYH5" s="53"/>
      <c r="OYI5" s="53"/>
      <c r="OYJ5" s="53"/>
      <c r="OYK5" s="53"/>
      <c r="OYL5" s="53"/>
      <c r="OYM5" s="53"/>
      <c r="OYN5" s="53"/>
      <c r="OYO5" s="53"/>
      <c r="OYP5" s="53"/>
      <c r="OYQ5" s="53"/>
      <c r="OYR5" s="53"/>
      <c r="OYS5" s="53"/>
      <c r="OYT5" s="53"/>
      <c r="OYU5" s="53"/>
      <c r="OYV5" s="53"/>
      <c r="OYW5" s="53"/>
      <c r="OYX5" s="53"/>
      <c r="OYY5" s="53"/>
      <c r="OYZ5" s="53"/>
      <c r="OZA5" s="53"/>
      <c r="OZB5" s="53"/>
      <c r="OZC5" s="53"/>
      <c r="OZD5" s="53"/>
      <c r="OZE5" s="53"/>
      <c r="OZF5" s="53"/>
      <c r="OZG5" s="53"/>
      <c r="OZH5" s="53"/>
      <c r="OZI5" s="53"/>
      <c r="OZJ5" s="53"/>
      <c r="OZK5" s="53"/>
      <c r="OZL5" s="53"/>
      <c r="OZM5" s="53"/>
      <c r="OZN5" s="53"/>
      <c r="OZO5" s="53"/>
      <c r="OZP5" s="53"/>
      <c r="OZQ5" s="53"/>
      <c r="OZR5" s="53"/>
      <c r="OZS5" s="53"/>
      <c r="OZT5" s="53"/>
      <c r="OZU5" s="53"/>
      <c r="OZV5" s="53"/>
      <c r="OZW5" s="53"/>
      <c r="OZX5" s="53"/>
      <c r="OZY5" s="53"/>
      <c r="OZZ5" s="53"/>
      <c r="PAA5" s="53"/>
      <c r="PAB5" s="53"/>
      <c r="PAC5" s="53"/>
      <c r="PAD5" s="53"/>
      <c r="PAE5" s="53"/>
      <c r="PAF5" s="53"/>
      <c r="PAG5" s="53"/>
      <c r="PAH5" s="53"/>
      <c r="PAI5" s="53"/>
      <c r="PAJ5" s="53"/>
      <c r="PAK5" s="53"/>
      <c r="PAL5" s="53"/>
      <c r="PAM5" s="53"/>
      <c r="PAN5" s="53"/>
      <c r="PAO5" s="53"/>
      <c r="PAP5" s="53"/>
      <c r="PAQ5" s="53"/>
      <c r="PAR5" s="53"/>
      <c r="PAS5" s="53"/>
      <c r="PAT5" s="53"/>
      <c r="PAU5" s="53"/>
      <c r="PAV5" s="53"/>
      <c r="PAW5" s="53"/>
      <c r="PAX5" s="53"/>
      <c r="PAY5" s="53"/>
      <c r="PAZ5" s="53"/>
      <c r="PBA5" s="53"/>
      <c r="PBB5" s="53"/>
      <c r="PBC5" s="53"/>
      <c r="PBD5" s="53"/>
      <c r="PBE5" s="53"/>
      <c r="PBF5" s="53"/>
      <c r="PBG5" s="53"/>
      <c r="PBH5" s="53"/>
      <c r="PBI5" s="53"/>
      <c r="PBJ5" s="53"/>
      <c r="PBK5" s="53"/>
      <c r="PBL5" s="53"/>
      <c r="PBM5" s="53"/>
      <c r="PBN5" s="53"/>
      <c r="PBO5" s="53"/>
      <c r="PBP5" s="53"/>
      <c r="PBQ5" s="53"/>
      <c r="PBR5" s="53"/>
      <c r="PBS5" s="53"/>
      <c r="PBT5" s="53"/>
      <c r="PBU5" s="53"/>
      <c r="PBV5" s="53"/>
      <c r="PBW5" s="53"/>
      <c r="PBX5" s="53"/>
      <c r="PBY5" s="53"/>
      <c r="PBZ5" s="53"/>
      <c r="PCA5" s="53"/>
      <c r="PCB5" s="53"/>
      <c r="PCC5" s="53"/>
      <c r="PCD5" s="53"/>
      <c r="PCE5" s="53"/>
      <c r="PCF5" s="53"/>
      <c r="PCG5" s="53"/>
      <c r="PCH5" s="53"/>
      <c r="PCI5" s="53"/>
      <c r="PCJ5" s="53"/>
      <c r="PCK5" s="53"/>
      <c r="PCL5" s="53"/>
      <c r="PCM5" s="53"/>
      <c r="PCN5" s="53"/>
      <c r="PCO5" s="53"/>
      <c r="PCP5" s="53"/>
      <c r="PCQ5" s="53"/>
      <c r="PCR5" s="53"/>
      <c r="PCS5" s="53"/>
      <c r="PCT5" s="53"/>
      <c r="PCU5" s="53"/>
      <c r="PCV5" s="53"/>
      <c r="PCW5" s="53"/>
      <c r="PCX5" s="53"/>
      <c r="PCY5" s="53"/>
      <c r="PCZ5" s="53"/>
      <c r="PDA5" s="53"/>
      <c r="PDB5" s="53"/>
      <c r="PDC5" s="53"/>
      <c r="PDD5" s="53"/>
      <c r="PDE5" s="53"/>
      <c r="PDF5" s="53"/>
      <c r="PDG5" s="53"/>
      <c r="PDH5" s="53"/>
      <c r="PDI5" s="53"/>
      <c r="PDJ5" s="53"/>
      <c r="PDK5" s="53"/>
      <c r="PDL5" s="53"/>
      <c r="PDM5" s="53"/>
      <c r="PDN5" s="53"/>
      <c r="PDO5" s="53"/>
      <c r="PDP5" s="53"/>
      <c r="PDQ5" s="53"/>
      <c r="PDR5" s="53"/>
      <c r="PDS5" s="53"/>
      <c r="PDT5" s="53"/>
      <c r="PDU5" s="53"/>
      <c r="PDV5" s="53"/>
      <c r="PDW5" s="53"/>
      <c r="PDX5" s="53"/>
      <c r="PDY5" s="53"/>
      <c r="PDZ5" s="53"/>
      <c r="PEA5" s="53"/>
      <c r="PEB5" s="53"/>
      <c r="PEC5" s="53"/>
      <c r="PED5" s="53"/>
      <c r="PEE5" s="53"/>
      <c r="PEF5" s="53"/>
      <c r="PEG5" s="53"/>
      <c r="PEH5" s="53"/>
      <c r="PEI5" s="53"/>
      <c r="PEJ5" s="53"/>
      <c r="PEK5" s="53"/>
      <c r="PEL5" s="53"/>
      <c r="PEM5" s="53"/>
      <c r="PEN5" s="53"/>
      <c r="PEO5" s="53"/>
      <c r="PEP5" s="53"/>
      <c r="PEQ5" s="53"/>
      <c r="PER5" s="53"/>
      <c r="PES5" s="53"/>
      <c r="PET5" s="53"/>
      <c r="PEU5" s="53"/>
      <c r="PEV5" s="53"/>
      <c r="PEW5" s="53"/>
      <c r="PEX5" s="53"/>
      <c r="PEY5" s="53"/>
      <c r="PEZ5" s="53"/>
      <c r="PFA5" s="53"/>
      <c r="PFB5" s="53"/>
      <c r="PFC5" s="53"/>
      <c r="PFD5" s="53"/>
      <c r="PFE5" s="53"/>
      <c r="PFF5" s="53"/>
      <c r="PFG5" s="53"/>
      <c r="PFH5" s="53"/>
      <c r="PFI5" s="53"/>
      <c r="PFJ5" s="53"/>
      <c r="PFK5" s="53"/>
      <c r="PFL5" s="53"/>
      <c r="PFM5" s="53"/>
      <c r="PFN5" s="53"/>
      <c r="PFO5" s="53"/>
      <c r="PFP5" s="53"/>
      <c r="PFQ5" s="53"/>
      <c r="PFR5" s="53"/>
      <c r="PFS5" s="53"/>
      <c r="PFT5" s="53"/>
      <c r="PFU5" s="53"/>
      <c r="PFV5" s="53"/>
      <c r="PFW5" s="53"/>
      <c r="PFX5" s="53"/>
      <c r="PFY5" s="53"/>
      <c r="PFZ5" s="53"/>
      <c r="PGA5" s="53"/>
      <c r="PGB5" s="53"/>
      <c r="PGC5" s="53"/>
      <c r="PGD5" s="53"/>
      <c r="PGE5" s="53"/>
      <c r="PGF5" s="53"/>
      <c r="PGG5" s="53"/>
      <c r="PGH5" s="53"/>
      <c r="PGI5" s="53"/>
      <c r="PGJ5" s="53"/>
      <c r="PGK5" s="53"/>
      <c r="PGL5" s="53"/>
      <c r="PGM5" s="53"/>
      <c r="PGN5" s="53"/>
      <c r="PGO5" s="53"/>
      <c r="PGP5" s="53"/>
      <c r="PGQ5" s="53"/>
      <c r="PGR5" s="53"/>
      <c r="PGS5" s="53"/>
      <c r="PGT5" s="53"/>
      <c r="PGU5" s="53"/>
      <c r="PGV5" s="53"/>
      <c r="PGW5" s="53"/>
      <c r="PGX5" s="53"/>
      <c r="PGY5" s="53"/>
      <c r="PGZ5" s="53"/>
      <c r="PHA5" s="53"/>
      <c r="PHB5" s="53"/>
      <c r="PHC5" s="53"/>
      <c r="PHD5" s="53"/>
      <c r="PHE5" s="53"/>
      <c r="PHF5" s="53"/>
      <c r="PHG5" s="53"/>
      <c r="PHH5" s="53"/>
      <c r="PHI5" s="53"/>
      <c r="PHJ5" s="53"/>
      <c r="PHK5" s="53"/>
      <c r="PHL5" s="53"/>
      <c r="PHM5" s="53"/>
      <c r="PHN5" s="53"/>
      <c r="PHO5" s="53"/>
      <c r="PHP5" s="53"/>
      <c r="PHQ5" s="53"/>
      <c r="PHR5" s="53"/>
      <c r="PHS5" s="53"/>
      <c r="PHT5" s="53"/>
      <c r="PHU5" s="53"/>
      <c r="PHV5" s="53"/>
      <c r="PHW5" s="53"/>
      <c r="PHX5" s="53"/>
      <c r="PHY5" s="53"/>
      <c r="PHZ5" s="53"/>
      <c r="PIA5" s="53"/>
      <c r="PIB5" s="53"/>
      <c r="PIC5" s="53"/>
      <c r="PID5" s="53"/>
      <c r="PIE5" s="53"/>
      <c r="PIF5" s="53"/>
      <c r="PIG5" s="53"/>
      <c r="PIH5" s="53"/>
      <c r="PII5" s="53"/>
      <c r="PIJ5" s="53"/>
      <c r="PIK5" s="53"/>
      <c r="PIL5" s="53"/>
      <c r="PIM5" s="53"/>
      <c r="PIN5" s="53"/>
      <c r="PIO5" s="53"/>
      <c r="PIP5" s="53"/>
      <c r="PIQ5" s="53"/>
      <c r="PIR5" s="53"/>
      <c r="PIS5" s="53"/>
      <c r="PIT5" s="53"/>
      <c r="PIU5" s="53"/>
      <c r="PIV5" s="53"/>
      <c r="PIW5" s="53"/>
      <c r="PIX5" s="53"/>
      <c r="PIY5" s="53"/>
      <c r="PIZ5" s="53"/>
      <c r="PJA5" s="53"/>
      <c r="PJB5" s="53"/>
      <c r="PJC5" s="53"/>
      <c r="PJD5" s="53"/>
      <c r="PJE5" s="53"/>
      <c r="PJF5" s="53"/>
      <c r="PJG5" s="53"/>
      <c r="PJH5" s="53"/>
      <c r="PJI5" s="53"/>
      <c r="PJJ5" s="53"/>
      <c r="PJK5" s="53"/>
      <c r="PJL5" s="53"/>
      <c r="PJM5" s="53"/>
      <c r="PJN5" s="53"/>
      <c r="PJO5" s="53"/>
      <c r="PJP5" s="53"/>
      <c r="PJQ5" s="53"/>
      <c r="PJR5" s="53"/>
      <c r="PJS5" s="53"/>
      <c r="PJT5" s="53"/>
      <c r="PJU5" s="53"/>
      <c r="PJV5" s="53"/>
      <c r="PJW5" s="53"/>
      <c r="PJX5" s="53"/>
      <c r="PJY5" s="53"/>
      <c r="PJZ5" s="53"/>
      <c r="PKA5" s="53"/>
      <c r="PKB5" s="53"/>
      <c r="PKC5" s="53"/>
      <c r="PKD5" s="53"/>
      <c r="PKE5" s="53"/>
      <c r="PKF5" s="53"/>
      <c r="PKG5" s="53"/>
      <c r="PKH5" s="53"/>
      <c r="PKI5" s="53"/>
      <c r="PKJ5" s="53"/>
      <c r="PKK5" s="53"/>
      <c r="PKL5" s="53"/>
      <c r="PKM5" s="53"/>
      <c r="PKN5" s="53"/>
      <c r="PKO5" s="53"/>
      <c r="PKP5" s="53"/>
      <c r="PKQ5" s="53"/>
      <c r="PKR5" s="53"/>
      <c r="PKS5" s="53"/>
      <c r="PKT5" s="53"/>
      <c r="PKU5" s="53"/>
      <c r="PKV5" s="53"/>
      <c r="PKW5" s="53"/>
      <c r="PKX5" s="53"/>
      <c r="PKY5" s="53"/>
      <c r="PKZ5" s="53"/>
      <c r="PLA5" s="53"/>
      <c r="PLB5" s="53"/>
      <c r="PLC5" s="53"/>
      <c r="PLD5" s="53"/>
      <c r="PLE5" s="53"/>
      <c r="PLF5" s="53"/>
      <c r="PLG5" s="53"/>
      <c r="PLH5" s="53"/>
      <c r="PLI5" s="53"/>
      <c r="PLJ5" s="53"/>
      <c r="PLK5" s="53"/>
      <c r="PLL5" s="53"/>
      <c r="PLM5" s="53"/>
      <c r="PLN5" s="53"/>
      <c r="PLO5" s="53"/>
      <c r="PLP5" s="53"/>
      <c r="PLQ5" s="53"/>
      <c r="PLR5" s="53"/>
      <c r="PLS5" s="53"/>
      <c r="PLT5" s="53"/>
      <c r="PLU5" s="53"/>
      <c r="PLV5" s="53"/>
      <c r="PLW5" s="53"/>
      <c r="PLX5" s="53"/>
      <c r="PLY5" s="53"/>
      <c r="PLZ5" s="53"/>
      <c r="PMA5" s="53"/>
      <c r="PMB5" s="53"/>
      <c r="PMC5" s="53"/>
      <c r="PMD5" s="53"/>
      <c r="PME5" s="53"/>
      <c r="PMF5" s="53"/>
      <c r="PMG5" s="53"/>
      <c r="PMH5" s="53"/>
      <c r="PMI5" s="53"/>
      <c r="PMJ5" s="53"/>
      <c r="PMK5" s="53"/>
      <c r="PML5" s="53"/>
      <c r="PMM5" s="53"/>
      <c r="PMN5" s="53"/>
      <c r="PMO5" s="53"/>
      <c r="PMP5" s="53"/>
      <c r="PMQ5" s="53"/>
      <c r="PMR5" s="53"/>
      <c r="PMS5" s="53"/>
      <c r="PMT5" s="53"/>
      <c r="PMU5" s="53"/>
      <c r="PMV5" s="53"/>
      <c r="PMW5" s="53"/>
      <c r="PMX5" s="53"/>
      <c r="PMY5" s="53"/>
      <c r="PMZ5" s="53"/>
      <c r="PNA5" s="53"/>
      <c r="PNB5" s="53"/>
      <c r="PNC5" s="53"/>
      <c r="PND5" s="53"/>
      <c r="PNE5" s="53"/>
      <c r="PNF5" s="53"/>
      <c r="PNG5" s="53"/>
      <c r="PNH5" s="53"/>
      <c r="PNI5" s="53"/>
      <c r="PNJ5" s="53"/>
      <c r="PNK5" s="53"/>
      <c r="PNL5" s="53"/>
      <c r="PNM5" s="53"/>
      <c r="PNN5" s="53"/>
      <c r="PNO5" s="53"/>
      <c r="PNP5" s="53"/>
      <c r="PNQ5" s="53"/>
      <c r="PNR5" s="53"/>
      <c r="PNS5" s="53"/>
      <c r="PNT5" s="53"/>
      <c r="PNU5" s="53"/>
      <c r="PNV5" s="53"/>
      <c r="PNW5" s="53"/>
      <c r="PNX5" s="53"/>
      <c r="PNY5" s="53"/>
      <c r="PNZ5" s="53"/>
      <c r="POA5" s="53"/>
      <c r="POB5" s="53"/>
      <c r="POC5" s="53"/>
      <c r="POD5" s="53"/>
      <c r="POE5" s="53"/>
      <c r="POF5" s="53"/>
      <c r="POG5" s="53"/>
      <c r="POH5" s="53"/>
      <c r="POI5" s="53"/>
      <c r="POJ5" s="53"/>
      <c r="POK5" s="53"/>
      <c r="POL5" s="53"/>
      <c r="POM5" s="53"/>
      <c r="PON5" s="53"/>
      <c r="POO5" s="53"/>
      <c r="POP5" s="53"/>
      <c r="POQ5" s="53"/>
      <c r="POR5" s="53"/>
      <c r="POS5" s="53"/>
      <c r="POT5" s="53"/>
      <c r="POU5" s="53"/>
      <c r="POV5" s="53"/>
      <c r="POW5" s="53"/>
      <c r="POX5" s="53"/>
      <c r="POY5" s="53"/>
      <c r="POZ5" s="53"/>
      <c r="PPA5" s="53"/>
      <c r="PPB5" s="53"/>
      <c r="PPC5" s="53"/>
      <c r="PPD5" s="53"/>
      <c r="PPE5" s="53"/>
      <c r="PPF5" s="53"/>
      <c r="PPG5" s="53"/>
      <c r="PPH5" s="53"/>
      <c r="PPI5" s="53"/>
      <c r="PPJ5" s="53"/>
      <c r="PPK5" s="53"/>
      <c r="PPL5" s="53"/>
      <c r="PPM5" s="53"/>
      <c r="PPN5" s="53"/>
      <c r="PPO5" s="53"/>
      <c r="PPP5" s="53"/>
      <c r="PPQ5" s="53"/>
      <c r="PPR5" s="53"/>
      <c r="PPS5" s="53"/>
      <c r="PPT5" s="53"/>
      <c r="PPU5" s="53"/>
      <c r="PPV5" s="53"/>
      <c r="PPW5" s="53"/>
      <c r="PPX5" s="53"/>
      <c r="PPY5" s="53"/>
      <c r="PPZ5" s="53"/>
      <c r="PQA5" s="53"/>
      <c r="PQB5" s="53"/>
      <c r="PQC5" s="53"/>
      <c r="PQD5" s="53"/>
      <c r="PQE5" s="53"/>
      <c r="PQF5" s="53"/>
      <c r="PQG5" s="53"/>
      <c r="PQH5" s="53"/>
      <c r="PQI5" s="53"/>
      <c r="PQJ5" s="53"/>
      <c r="PQK5" s="53"/>
      <c r="PQL5" s="53"/>
      <c r="PQM5" s="53"/>
      <c r="PQN5" s="53"/>
      <c r="PQO5" s="53"/>
      <c r="PQP5" s="53"/>
      <c r="PQQ5" s="53"/>
      <c r="PQR5" s="53"/>
      <c r="PQS5" s="53"/>
      <c r="PQT5" s="53"/>
      <c r="PQU5" s="53"/>
      <c r="PQV5" s="53"/>
      <c r="PQW5" s="53"/>
      <c r="PQX5" s="53"/>
      <c r="PQY5" s="53"/>
      <c r="PQZ5" s="53"/>
      <c r="PRA5" s="53"/>
      <c r="PRB5" s="53"/>
      <c r="PRC5" s="53"/>
      <c r="PRD5" s="53"/>
      <c r="PRE5" s="53"/>
      <c r="PRF5" s="53"/>
      <c r="PRG5" s="53"/>
      <c r="PRH5" s="53"/>
      <c r="PRI5" s="53"/>
      <c r="PRJ5" s="53"/>
      <c r="PRK5" s="53"/>
      <c r="PRL5" s="53"/>
      <c r="PRM5" s="53"/>
      <c r="PRN5" s="53"/>
      <c r="PRO5" s="53"/>
      <c r="PRP5" s="53"/>
      <c r="PRQ5" s="53"/>
      <c r="PRR5" s="53"/>
      <c r="PRS5" s="53"/>
      <c r="PRT5" s="53"/>
      <c r="PRU5" s="53"/>
      <c r="PRV5" s="53"/>
      <c r="PRW5" s="53"/>
      <c r="PRX5" s="53"/>
      <c r="PRY5" s="53"/>
      <c r="PRZ5" s="53"/>
      <c r="PSA5" s="53"/>
      <c r="PSB5" s="53"/>
      <c r="PSC5" s="53"/>
      <c r="PSD5" s="53"/>
      <c r="PSE5" s="53"/>
      <c r="PSF5" s="53"/>
      <c r="PSG5" s="53"/>
      <c r="PSH5" s="53"/>
      <c r="PSI5" s="53"/>
      <c r="PSJ5" s="53"/>
      <c r="PSK5" s="53"/>
      <c r="PSL5" s="53"/>
      <c r="PSM5" s="53"/>
      <c r="PSN5" s="53"/>
      <c r="PSO5" s="53"/>
      <c r="PSP5" s="53"/>
      <c r="PSQ5" s="53"/>
      <c r="PSR5" s="53"/>
      <c r="PSS5" s="53"/>
      <c r="PST5" s="53"/>
      <c r="PSU5" s="53"/>
      <c r="PSV5" s="53"/>
      <c r="PSW5" s="53"/>
      <c r="PSX5" s="53"/>
      <c r="PSY5" s="53"/>
      <c r="PSZ5" s="53"/>
      <c r="PTA5" s="53"/>
      <c r="PTB5" s="53"/>
      <c r="PTC5" s="53"/>
      <c r="PTD5" s="53"/>
      <c r="PTE5" s="53"/>
      <c r="PTF5" s="53"/>
      <c r="PTG5" s="53"/>
      <c r="PTH5" s="53"/>
      <c r="PTI5" s="53"/>
      <c r="PTJ5" s="53"/>
      <c r="PTK5" s="53"/>
      <c r="PTL5" s="53"/>
      <c r="PTM5" s="53"/>
      <c r="PTN5" s="53"/>
      <c r="PTO5" s="53"/>
      <c r="PTP5" s="53"/>
      <c r="PTQ5" s="53"/>
      <c r="PTR5" s="53"/>
      <c r="PTS5" s="53"/>
      <c r="PTT5" s="53"/>
      <c r="PTU5" s="53"/>
      <c r="PTV5" s="53"/>
      <c r="PTW5" s="53"/>
      <c r="PTX5" s="53"/>
      <c r="PTY5" s="53"/>
      <c r="PTZ5" s="53"/>
      <c r="PUA5" s="53"/>
      <c r="PUB5" s="53"/>
      <c r="PUC5" s="53"/>
      <c r="PUD5" s="53"/>
      <c r="PUE5" s="53"/>
      <c r="PUF5" s="53"/>
      <c r="PUG5" s="53"/>
      <c r="PUH5" s="53"/>
      <c r="PUI5" s="53"/>
      <c r="PUJ5" s="53"/>
      <c r="PUK5" s="53"/>
      <c r="PUL5" s="53"/>
      <c r="PUM5" s="53"/>
      <c r="PUN5" s="53"/>
      <c r="PUO5" s="53"/>
      <c r="PUP5" s="53"/>
      <c r="PUQ5" s="53"/>
      <c r="PUR5" s="53"/>
      <c r="PUS5" s="53"/>
      <c r="PUT5" s="53"/>
      <c r="PUU5" s="53"/>
      <c r="PUV5" s="53"/>
      <c r="PUW5" s="53"/>
      <c r="PUX5" s="53"/>
      <c r="PUY5" s="53"/>
      <c r="PUZ5" s="53"/>
      <c r="PVA5" s="53"/>
      <c r="PVB5" s="53"/>
      <c r="PVC5" s="53"/>
      <c r="PVD5" s="53"/>
      <c r="PVE5" s="53"/>
      <c r="PVF5" s="53"/>
      <c r="PVG5" s="53"/>
      <c r="PVH5" s="53"/>
      <c r="PVI5" s="53"/>
      <c r="PVJ5" s="53"/>
      <c r="PVK5" s="53"/>
      <c r="PVL5" s="53"/>
      <c r="PVM5" s="53"/>
      <c r="PVN5" s="53"/>
      <c r="PVO5" s="53"/>
      <c r="PVP5" s="53"/>
      <c r="PVQ5" s="53"/>
      <c r="PVR5" s="53"/>
      <c r="PVS5" s="53"/>
      <c r="PVT5" s="53"/>
      <c r="PVU5" s="53"/>
      <c r="PVV5" s="53"/>
      <c r="PVW5" s="53"/>
      <c r="PVX5" s="53"/>
      <c r="PVY5" s="53"/>
      <c r="PVZ5" s="53"/>
      <c r="PWA5" s="53"/>
      <c r="PWB5" s="53"/>
      <c r="PWC5" s="53"/>
      <c r="PWD5" s="53"/>
      <c r="PWE5" s="53"/>
      <c r="PWF5" s="53"/>
      <c r="PWG5" s="53"/>
      <c r="PWH5" s="53"/>
      <c r="PWI5" s="53"/>
      <c r="PWJ5" s="53"/>
      <c r="PWK5" s="53"/>
      <c r="PWL5" s="53"/>
      <c r="PWM5" s="53"/>
      <c r="PWN5" s="53"/>
      <c r="PWO5" s="53"/>
      <c r="PWP5" s="53"/>
      <c r="PWQ5" s="53"/>
      <c r="PWR5" s="53"/>
      <c r="PWS5" s="53"/>
      <c r="PWT5" s="53"/>
      <c r="PWU5" s="53"/>
      <c r="PWV5" s="53"/>
      <c r="PWW5" s="53"/>
      <c r="PWX5" s="53"/>
      <c r="PWY5" s="53"/>
      <c r="PWZ5" s="53"/>
      <c r="PXA5" s="53"/>
      <c r="PXB5" s="53"/>
      <c r="PXC5" s="53"/>
      <c r="PXD5" s="53"/>
      <c r="PXE5" s="53"/>
      <c r="PXF5" s="53"/>
      <c r="PXG5" s="53"/>
      <c r="PXH5" s="53"/>
      <c r="PXI5" s="53"/>
      <c r="PXJ5" s="53"/>
      <c r="PXK5" s="53"/>
      <c r="PXL5" s="53"/>
      <c r="PXM5" s="53"/>
      <c r="PXN5" s="53"/>
      <c r="PXO5" s="53"/>
      <c r="PXP5" s="53"/>
      <c r="PXQ5" s="53"/>
      <c r="PXR5" s="53"/>
      <c r="PXS5" s="53"/>
      <c r="PXT5" s="53"/>
      <c r="PXU5" s="53"/>
      <c r="PXV5" s="53"/>
      <c r="PXW5" s="53"/>
      <c r="PXX5" s="53"/>
      <c r="PXY5" s="53"/>
      <c r="PXZ5" s="53"/>
      <c r="PYA5" s="53"/>
      <c r="PYB5" s="53"/>
      <c r="PYC5" s="53"/>
      <c r="PYD5" s="53"/>
      <c r="PYE5" s="53"/>
      <c r="PYF5" s="53"/>
      <c r="PYG5" s="53"/>
      <c r="PYH5" s="53"/>
      <c r="PYI5" s="53"/>
      <c r="PYJ5" s="53"/>
      <c r="PYK5" s="53"/>
      <c r="PYL5" s="53"/>
      <c r="PYM5" s="53"/>
      <c r="PYN5" s="53"/>
      <c r="PYO5" s="53"/>
      <c r="PYP5" s="53"/>
      <c r="PYQ5" s="53"/>
      <c r="PYR5" s="53"/>
      <c r="PYS5" s="53"/>
      <c r="PYT5" s="53"/>
      <c r="PYU5" s="53"/>
      <c r="PYV5" s="53"/>
      <c r="PYW5" s="53"/>
      <c r="PYX5" s="53"/>
      <c r="PYY5" s="53"/>
      <c r="PYZ5" s="53"/>
      <c r="PZA5" s="53"/>
      <c r="PZB5" s="53"/>
      <c r="PZC5" s="53"/>
      <c r="PZD5" s="53"/>
      <c r="PZE5" s="53"/>
      <c r="PZF5" s="53"/>
      <c r="PZG5" s="53"/>
      <c r="PZH5" s="53"/>
      <c r="PZI5" s="53"/>
      <c r="PZJ5" s="53"/>
      <c r="PZK5" s="53"/>
      <c r="PZL5" s="53"/>
      <c r="PZM5" s="53"/>
      <c r="PZN5" s="53"/>
      <c r="PZO5" s="53"/>
      <c r="PZP5" s="53"/>
      <c r="PZQ5" s="53"/>
      <c r="PZR5" s="53"/>
      <c r="PZS5" s="53"/>
      <c r="PZT5" s="53"/>
      <c r="PZU5" s="53"/>
      <c r="PZV5" s="53"/>
      <c r="PZW5" s="53"/>
      <c r="PZX5" s="53"/>
      <c r="PZY5" s="53"/>
      <c r="PZZ5" s="53"/>
      <c r="QAA5" s="53"/>
      <c r="QAB5" s="53"/>
      <c r="QAC5" s="53"/>
      <c r="QAD5" s="53"/>
      <c r="QAE5" s="53"/>
      <c r="QAF5" s="53"/>
      <c r="QAG5" s="53"/>
      <c r="QAH5" s="53"/>
      <c r="QAI5" s="53"/>
      <c r="QAJ5" s="53"/>
      <c r="QAK5" s="53"/>
      <c r="QAL5" s="53"/>
      <c r="QAM5" s="53"/>
      <c r="QAN5" s="53"/>
      <c r="QAO5" s="53"/>
      <c r="QAP5" s="53"/>
      <c r="QAQ5" s="53"/>
      <c r="QAR5" s="53"/>
      <c r="QAS5" s="53"/>
      <c r="QAT5" s="53"/>
      <c r="QAU5" s="53"/>
      <c r="QAV5" s="53"/>
      <c r="QAW5" s="53"/>
      <c r="QAX5" s="53"/>
      <c r="QAY5" s="53"/>
      <c r="QAZ5" s="53"/>
      <c r="QBA5" s="53"/>
      <c r="QBB5" s="53"/>
      <c r="QBC5" s="53"/>
      <c r="QBD5" s="53"/>
      <c r="QBE5" s="53"/>
      <c r="QBF5" s="53"/>
      <c r="QBG5" s="53"/>
      <c r="QBH5" s="53"/>
      <c r="QBI5" s="53"/>
      <c r="QBJ5" s="53"/>
      <c r="QBK5" s="53"/>
      <c r="QBL5" s="53"/>
      <c r="QBM5" s="53"/>
      <c r="QBN5" s="53"/>
      <c r="QBO5" s="53"/>
      <c r="QBP5" s="53"/>
      <c r="QBQ5" s="53"/>
      <c r="QBR5" s="53"/>
      <c r="QBS5" s="53"/>
      <c r="QBT5" s="53"/>
      <c r="QBU5" s="53"/>
      <c r="QBV5" s="53"/>
      <c r="QBW5" s="53"/>
      <c r="QBX5" s="53"/>
      <c r="QBY5" s="53"/>
      <c r="QBZ5" s="53"/>
      <c r="QCA5" s="53"/>
      <c r="QCB5" s="53"/>
      <c r="QCC5" s="53"/>
      <c r="QCD5" s="53"/>
      <c r="QCE5" s="53"/>
      <c r="QCF5" s="53"/>
      <c r="QCG5" s="53"/>
      <c r="QCH5" s="53"/>
      <c r="QCI5" s="53"/>
      <c r="QCJ5" s="53"/>
      <c r="QCK5" s="53"/>
      <c r="QCL5" s="53"/>
      <c r="QCM5" s="53"/>
      <c r="QCN5" s="53"/>
      <c r="QCO5" s="53"/>
      <c r="QCP5" s="53"/>
      <c r="QCQ5" s="53"/>
      <c r="QCR5" s="53"/>
      <c r="QCS5" s="53"/>
      <c r="QCT5" s="53"/>
      <c r="QCU5" s="53"/>
      <c r="QCV5" s="53"/>
      <c r="QCW5" s="53"/>
      <c r="QCX5" s="53"/>
      <c r="QCY5" s="53"/>
      <c r="QCZ5" s="53"/>
      <c r="QDA5" s="53"/>
      <c r="QDB5" s="53"/>
      <c r="QDC5" s="53"/>
      <c r="QDD5" s="53"/>
      <c r="QDE5" s="53"/>
      <c r="QDF5" s="53"/>
      <c r="QDG5" s="53"/>
      <c r="QDH5" s="53"/>
      <c r="QDI5" s="53"/>
      <c r="QDJ5" s="53"/>
      <c r="QDK5" s="53"/>
      <c r="QDL5" s="53"/>
      <c r="QDM5" s="53"/>
      <c r="QDN5" s="53"/>
      <c r="QDO5" s="53"/>
      <c r="QDP5" s="53"/>
      <c r="QDQ5" s="53"/>
      <c r="QDR5" s="53"/>
      <c r="QDS5" s="53"/>
      <c r="QDT5" s="53"/>
      <c r="QDU5" s="53"/>
      <c r="QDV5" s="53"/>
      <c r="QDW5" s="53"/>
      <c r="QDX5" s="53"/>
      <c r="QDY5" s="53"/>
      <c r="QDZ5" s="53"/>
      <c r="QEA5" s="53"/>
      <c r="QEB5" s="53"/>
      <c r="QEC5" s="53"/>
      <c r="QED5" s="53"/>
      <c r="QEE5" s="53"/>
      <c r="QEF5" s="53"/>
      <c r="QEG5" s="53"/>
      <c r="QEH5" s="53"/>
      <c r="QEI5" s="53"/>
      <c r="QEJ5" s="53"/>
      <c r="QEK5" s="53"/>
      <c r="QEL5" s="53"/>
      <c r="QEM5" s="53"/>
      <c r="QEN5" s="53"/>
      <c r="QEO5" s="53"/>
      <c r="QEP5" s="53"/>
      <c r="QEQ5" s="53"/>
      <c r="QER5" s="53"/>
      <c r="QES5" s="53"/>
      <c r="QET5" s="53"/>
      <c r="QEU5" s="53"/>
      <c r="QEV5" s="53"/>
      <c r="QEW5" s="53"/>
      <c r="QEX5" s="53"/>
      <c r="QEY5" s="53"/>
      <c r="QEZ5" s="53"/>
      <c r="QFA5" s="53"/>
      <c r="QFB5" s="53"/>
      <c r="QFC5" s="53"/>
      <c r="QFD5" s="53"/>
      <c r="QFE5" s="53"/>
      <c r="QFF5" s="53"/>
      <c r="QFG5" s="53"/>
      <c r="QFH5" s="53"/>
      <c r="QFI5" s="53"/>
      <c r="QFJ5" s="53"/>
      <c r="QFK5" s="53"/>
      <c r="QFL5" s="53"/>
      <c r="QFM5" s="53"/>
      <c r="QFN5" s="53"/>
      <c r="QFO5" s="53"/>
      <c r="QFP5" s="53"/>
      <c r="QFQ5" s="53"/>
      <c r="QFR5" s="53"/>
      <c r="QFS5" s="53"/>
      <c r="QFT5" s="53"/>
      <c r="QFU5" s="53"/>
      <c r="QFV5" s="53"/>
      <c r="QFW5" s="53"/>
      <c r="QFX5" s="53"/>
      <c r="QFY5" s="53"/>
      <c r="QFZ5" s="53"/>
      <c r="QGA5" s="53"/>
      <c r="QGB5" s="53"/>
      <c r="QGC5" s="53"/>
      <c r="QGD5" s="53"/>
      <c r="QGE5" s="53"/>
      <c r="QGF5" s="53"/>
      <c r="QGG5" s="53"/>
      <c r="QGH5" s="53"/>
      <c r="QGI5" s="53"/>
      <c r="QGJ5" s="53"/>
      <c r="QGK5" s="53"/>
      <c r="QGL5" s="53"/>
      <c r="QGM5" s="53"/>
      <c r="QGN5" s="53"/>
      <c r="QGO5" s="53"/>
      <c r="QGP5" s="53"/>
      <c r="QGQ5" s="53"/>
      <c r="QGR5" s="53"/>
      <c r="QGS5" s="53"/>
      <c r="QGT5" s="53"/>
      <c r="QGU5" s="53"/>
      <c r="QGV5" s="53"/>
      <c r="QGW5" s="53"/>
      <c r="QGX5" s="53"/>
      <c r="QGY5" s="53"/>
      <c r="QGZ5" s="53"/>
      <c r="QHA5" s="53"/>
      <c r="QHB5" s="53"/>
      <c r="QHC5" s="53"/>
      <c r="QHD5" s="53"/>
      <c r="QHE5" s="53"/>
      <c r="QHF5" s="53"/>
      <c r="QHG5" s="53"/>
      <c r="QHH5" s="53"/>
      <c r="QHI5" s="53"/>
      <c r="QHJ5" s="53"/>
      <c r="QHK5" s="53"/>
      <c r="QHL5" s="53"/>
      <c r="QHM5" s="53"/>
      <c r="QHN5" s="53"/>
      <c r="QHO5" s="53"/>
      <c r="QHP5" s="53"/>
      <c r="QHQ5" s="53"/>
      <c r="QHR5" s="53"/>
      <c r="QHS5" s="53"/>
      <c r="QHT5" s="53"/>
      <c r="QHU5" s="53"/>
      <c r="QHV5" s="53"/>
      <c r="QHW5" s="53"/>
      <c r="QHX5" s="53"/>
      <c r="QHY5" s="53"/>
      <c r="QHZ5" s="53"/>
      <c r="QIA5" s="53"/>
      <c r="QIB5" s="53"/>
      <c r="QIC5" s="53"/>
      <c r="QID5" s="53"/>
      <c r="QIE5" s="53"/>
      <c r="QIF5" s="53"/>
      <c r="QIG5" s="53"/>
      <c r="QIH5" s="53"/>
      <c r="QII5" s="53"/>
      <c r="QIJ5" s="53"/>
      <c r="QIK5" s="53"/>
      <c r="QIL5" s="53"/>
      <c r="QIM5" s="53"/>
      <c r="QIN5" s="53"/>
      <c r="QIO5" s="53"/>
      <c r="QIP5" s="53"/>
      <c r="QIQ5" s="53"/>
      <c r="QIR5" s="53"/>
      <c r="QIS5" s="53"/>
      <c r="QIT5" s="53"/>
      <c r="QIU5" s="53"/>
      <c r="QIV5" s="53"/>
      <c r="QIW5" s="53"/>
      <c r="QIX5" s="53"/>
      <c r="QIY5" s="53"/>
      <c r="QIZ5" s="53"/>
      <c r="QJA5" s="53"/>
      <c r="QJB5" s="53"/>
      <c r="QJC5" s="53"/>
      <c r="QJD5" s="53"/>
      <c r="QJE5" s="53"/>
      <c r="QJF5" s="53"/>
      <c r="QJG5" s="53"/>
      <c r="QJH5" s="53"/>
      <c r="QJI5" s="53"/>
      <c r="QJJ5" s="53"/>
      <c r="QJK5" s="53"/>
      <c r="QJL5" s="53"/>
      <c r="QJM5" s="53"/>
      <c r="QJN5" s="53"/>
      <c r="QJO5" s="53"/>
      <c r="QJP5" s="53"/>
      <c r="QJQ5" s="53"/>
      <c r="QJR5" s="53"/>
      <c r="QJS5" s="53"/>
      <c r="QJT5" s="53"/>
      <c r="QJU5" s="53"/>
      <c r="QJV5" s="53"/>
      <c r="QJW5" s="53"/>
      <c r="QJX5" s="53"/>
      <c r="QJY5" s="53"/>
      <c r="QJZ5" s="53"/>
      <c r="QKA5" s="53"/>
      <c r="QKB5" s="53"/>
      <c r="QKC5" s="53"/>
      <c r="QKD5" s="53"/>
      <c r="QKE5" s="53"/>
      <c r="QKF5" s="53"/>
      <c r="QKG5" s="53"/>
      <c r="QKH5" s="53"/>
      <c r="QKI5" s="53"/>
      <c r="QKJ5" s="53"/>
      <c r="QKK5" s="53"/>
      <c r="QKL5" s="53"/>
      <c r="QKM5" s="53"/>
      <c r="QKN5" s="53"/>
      <c r="QKO5" s="53"/>
      <c r="QKP5" s="53"/>
      <c r="QKQ5" s="53"/>
      <c r="QKR5" s="53"/>
      <c r="QKS5" s="53"/>
      <c r="QKT5" s="53"/>
      <c r="QKU5" s="53"/>
      <c r="QKV5" s="53"/>
      <c r="QKW5" s="53"/>
      <c r="QKX5" s="53"/>
      <c r="QKY5" s="53"/>
      <c r="QKZ5" s="53"/>
      <c r="QLA5" s="53"/>
      <c r="QLB5" s="53"/>
      <c r="QLC5" s="53"/>
      <c r="QLD5" s="53"/>
      <c r="QLE5" s="53"/>
      <c r="QLF5" s="53"/>
      <c r="QLG5" s="53"/>
      <c r="QLH5" s="53"/>
      <c r="QLI5" s="53"/>
      <c r="QLJ5" s="53"/>
      <c r="QLK5" s="53"/>
      <c r="QLL5" s="53"/>
      <c r="QLM5" s="53"/>
      <c r="QLN5" s="53"/>
      <c r="QLO5" s="53"/>
      <c r="QLP5" s="53"/>
      <c r="QLQ5" s="53"/>
      <c r="QLR5" s="53"/>
      <c r="QLS5" s="53"/>
      <c r="QLT5" s="53"/>
      <c r="QLU5" s="53"/>
      <c r="QLV5" s="53"/>
      <c r="QLW5" s="53"/>
      <c r="QLX5" s="53"/>
      <c r="QLY5" s="53"/>
      <c r="QLZ5" s="53"/>
      <c r="QMA5" s="53"/>
      <c r="QMB5" s="53"/>
      <c r="QMC5" s="53"/>
      <c r="QMD5" s="53"/>
      <c r="QME5" s="53"/>
      <c r="QMF5" s="53"/>
      <c r="QMG5" s="53"/>
      <c r="QMH5" s="53"/>
      <c r="QMI5" s="53"/>
      <c r="QMJ5" s="53"/>
      <c r="QMK5" s="53"/>
      <c r="QML5" s="53"/>
      <c r="QMM5" s="53"/>
      <c r="QMN5" s="53"/>
      <c r="QMO5" s="53"/>
      <c r="QMP5" s="53"/>
      <c r="QMQ5" s="53"/>
      <c r="QMR5" s="53"/>
      <c r="QMS5" s="53"/>
      <c r="QMT5" s="53"/>
      <c r="QMU5" s="53"/>
      <c r="QMV5" s="53"/>
      <c r="QMW5" s="53"/>
      <c r="QMX5" s="53"/>
      <c r="QMY5" s="53"/>
      <c r="QMZ5" s="53"/>
      <c r="QNA5" s="53"/>
      <c r="QNB5" s="53"/>
      <c r="QNC5" s="53"/>
      <c r="QND5" s="53"/>
      <c r="QNE5" s="53"/>
      <c r="QNF5" s="53"/>
      <c r="QNG5" s="53"/>
      <c r="QNH5" s="53"/>
      <c r="QNI5" s="53"/>
      <c r="QNJ5" s="53"/>
      <c r="QNK5" s="53"/>
      <c r="QNL5" s="53"/>
      <c r="QNM5" s="53"/>
      <c r="QNN5" s="53"/>
      <c r="QNO5" s="53"/>
      <c r="QNP5" s="53"/>
      <c r="QNQ5" s="53"/>
      <c r="QNR5" s="53"/>
      <c r="QNS5" s="53"/>
      <c r="QNT5" s="53"/>
      <c r="QNU5" s="53"/>
      <c r="QNV5" s="53"/>
      <c r="QNW5" s="53"/>
      <c r="QNX5" s="53"/>
      <c r="QNY5" s="53"/>
      <c r="QNZ5" s="53"/>
      <c r="QOA5" s="53"/>
      <c r="QOB5" s="53"/>
      <c r="QOC5" s="53"/>
      <c r="QOD5" s="53"/>
      <c r="QOE5" s="53"/>
      <c r="QOF5" s="53"/>
      <c r="QOG5" s="53"/>
      <c r="QOH5" s="53"/>
      <c r="QOI5" s="53"/>
      <c r="QOJ5" s="53"/>
      <c r="QOK5" s="53"/>
      <c r="QOL5" s="53"/>
      <c r="QOM5" s="53"/>
      <c r="QON5" s="53"/>
      <c r="QOO5" s="53"/>
      <c r="QOP5" s="53"/>
      <c r="QOQ5" s="53"/>
      <c r="QOR5" s="53"/>
      <c r="QOS5" s="53"/>
      <c r="QOT5" s="53"/>
      <c r="QOU5" s="53"/>
      <c r="QOV5" s="53"/>
      <c r="QOW5" s="53"/>
      <c r="QOX5" s="53"/>
      <c r="QOY5" s="53"/>
      <c r="QOZ5" s="53"/>
      <c r="QPA5" s="53"/>
      <c r="QPB5" s="53"/>
      <c r="QPC5" s="53"/>
      <c r="QPD5" s="53"/>
      <c r="QPE5" s="53"/>
      <c r="QPF5" s="53"/>
      <c r="QPG5" s="53"/>
      <c r="QPH5" s="53"/>
      <c r="QPI5" s="53"/>
      <c r="QPJ5" s="53"/>
      <c r="QPK5" s="53"/>
      <c r="QPL5" s="53"/>
      <c r="QPM5" s="53"/>
      <c r="QPN5" s="53"/>
      <c r="QPO5" s="53"/>
      <c r="QPP5" s="53"/>
      <c r="QPQ5" s="53"/>
      <c r="QPR5" s="53"/>
      <c r="QPS5" s="53"/>
      <c r="QPT5" s="53"/>
      <c r="QPU5" s="53"/>
      <c r="QPV5" s="53"/>
      <c r="QPW5" s="53"/>
      <c r="QPX5" s="53"/>
      <c r="QPY5" s="53"/>
      <c r="QPZ5" s="53"/>
      <c r="QQA5" s="53"/>
      <c r="QQB5" s="53"/>
      <c r="QQC5" s="53"/>
      <c r="QQD5" s="53"/>
      <c r="QQE5" s="53"/>
      <c r="QQF5" s="53"/>
      <c r="QQG5" s="53"/>
      <c r="QQH5" s="53"/>
      <c r="QQI5" s="53"/>
      <c r="QQJ5" s="53"/>
      <c r="QQK5" s="53"/>
      <c r="QQL5" s="53"/>
      <c r="QQM5" s="53"/>
      <c r="QQN5" s="53"/>
      <c r="QQO5" s="53"/>
      <c r="QQP5" s="53"/>
      <c r="QQQ5" s="53"/>
      <c r="QQR5" s="53"/>
      <c r="QQS5" s="53"/>
      <c r="QQT5" s="53"/>
      <c r="QQU5" s="53"/>
      <c r="QQV5" s="53"/>
      <c r="QQW5" s="53"/>
      <c r="QQX5" s="53"/>
      <c r="QQY5" s="53"/>
      <c r="QQZ5" s="53"/>
      <c r="QRA5" s="53"/>
      <c r="QRB5" s="53"/>
      <c r="QRC5" s="53"/>
      <c r="QRD5" s="53"/>
      <c r="QRE5" s="53"/>
      <c r="QRF5" s="53"/>
      <c r="QRG5" s="53"/>
      <c r="QRH5" s="53"/>
      <c r="QRI5" s="53"/>
      <c r="QRJ5" s="53"/>
      <c r="QRK5" s="53"/>
      <c r="QRL5" s="53"/>
      <c r="QRM5" s="53"/>
      <c r="QRN5" s="53"/>
      <c r="QRO5" s="53"/>
      <c r="QRP5" s="53"/>
      <c r="QRQ5" s="53"/>
      <c r="QRR5" s="53"/>
      <c r="QRS5" s="53"/>
      <c r="QRT5" s="53"/>
      <c r="QRU5" s="53"/>
      <c r="QRV5" s="53"/>
      <c r="QRW5" s="53"/>
      <c r="QRX5" s="53"/>
      <c r="QRY5" s="53"/>
      <c r="QRZ5" s="53"/>
      <c r="QSA5" s="53"/>
      <c r="QSB5" s="53"/>
      <c r="QSC5" s="53"/>
      <c r="QSD5" s="53"/>
      <c r="QSE5" s="53"/>
      <c r="QSF5" s="53"/>
      <c r="QSG5" s="53"/>
      <c r="QSH5" s="53"/>
      <c r="QSI5" s="53"/>
      <c r="QSJ5" s="53"/>
      <c r="QSK5" s="53"/>
      <c r="QSL5" s="53"/>
      <c r="QSM5" s="53"/>
      <c r="QSN5" s="53"/>
      <c r="QSO5" s="53"/>
      <c r="QSP5" s="53"/>
      <c r="QSQ5" s="53"/>
      <c r="QSR5" s="53"/>
      <c r="QSS5" s="53"/>
      <c r="QST5" s="53"/>
      <c r="QSU5" s="53"/>
      <c r="QSV5" s="53"/>
      <c r="QSW5" s="53"/>
      <c r="QSX5" s="53"/>
      <c r="QSY5" s="53"/>
      <c r="QSZ5" s="53"/>
      <c r="QTA5" s="53"/>
      <c r="QTB5" s="53"/>
      <c r="QTC5" s="53"/>
      <c r="QTD5" s="53"/>
      <c r="QTE5" s="53"/>
      <c r="QTF5" s="53"/>
      <c r="QTG5" s="53"/>
      <c r="QTH5" s="53"/>
      <c r="QTI5" s="53"/>
      <c r="QTJ5" s="53"/>
      <c r="QTK5" s="53"/>
      <c r="QTL5" s="53"/>
      <c r="QTM5" s="53"/>
      <c r="QTN5" s="53"/>
      <c r="QTO5" s="53"/>
      <c r="QTP5" s="53"/>
      <c r="QTQ5" s="53"/>
      <c r="QTR5" s="53"/>
      <c r="QTS5" s="53"/>
      <c r="QTT5" s="53"/>
      <c r="QTU5" s="53"/>
      <c r="QTV5" s="53"/>
      <c r="QTW5" s="53"/>
      <c r="QTX5" s="53"/>
      <c r="QTY5" s="53"/>
      <c r="QTZ5" s="53"/>
      <c r="QUA5" s="53"/>
      <c r="QUB5" s="53"/>
      <c r="QUC5" s="53"/>
      <c r="QUD5" s="53"/>
      <c r="QUE5" s="53"/>
      <c r="QUF5" s="53"/>
      <c r="QUG5" s="53"/>
      <c r="QUH5" s="53"/>
      <c r="QUI5" s="53"/>
      <c r="QUJ5" s="53"/>
      <c r="QUK5" s="53"/>
      <c r="QUL5" s="53"/>
      <c r="QUM5" s="53"/>
      <c r="QUN5" s="53"/>
      <c r="QUO5" s="53"/>
      <c r="QUP5" s="53"/>
      <c r="QUQ5" s="53"/>
      <c r="QUR5" s="53"/>
      <c r="QUS5" s="53"/>
      <c r="QUT5" s="53"/>
      <c r="QUU5" s="53"/>
      <c r="QUV5" s="53"/>
      <c r="QUW5" s="53"/>
      <c r="QUX5" s="53"/>
      <c r="QUY5" s="53"/>
      <c r="QUZ5" s="53"/>
      <c r="QVA5" s="53"/>
      <c r="QVB5" s="53"/>
      <c r="QVC5" s="53"/>
      <c r="QVD5" s="53"/>
      <c r="QVE5" s="53"/>
      <c r="QVF5" s="53"/>
      <c r="QVG5" s="53"/>
      <c r="QVH5" s="53"/>
      <c r="QVI5" s="53"/>
      <c r="QVJ5" s="53"/>
      <c r="QVK5" s="53"/>
      <c r="QVL5" s="53"/>
      <c r="QVM5" s="53"/>
      <c r="QVN5" s="53"/>
      <c r="QVO5" s="53"/>
      <c r="QVP5" s="53"/>
      <c r="QVQ5" s="53"/>
      <c r="QVR5" s="53"/>
      <c r="QVS5" s="53"/>
      <c r="QVT5" s="53"/>
      <c r="QVU5" s="53"/>
      <c r="QVV5" s="53"/>
      <c r="QVW5" s="53"/>
      <c r="QVX5" s="53"/>
      <c r="QVY5" s="53"/>
      <c r="QVZ5" s="53"/>
      <c r="QWA5" s="53"/>
      <c r="QWB5" s="53"/>
      <c r="QWC5" s="53"/>
      <c r="QWD5" s="53"/>
      <c r="QWE5" s="53"/>
      <c r="QWF5" s="53"/>
      <c r="QWG5" s="53"/>
      <c r="QWH5" s="53"/>
      <c r="QWI5" s="53"/>
      <c r="QWJ5" s="53"/>
      <c r="QWK5" s="53"/>
      <c r="QWL5" s="53"/>
      <c r="QWM5" s="53"/>
      <c r="QWN5" s="53"/>
      <c r="QWO5" s="53"/>
      <c r="QWP5" s="53"/>
      <c r="QWQ5" s="53"/>
      <c r="QWR5" s="53"/>
      <c r="QWS5" s="53"/>
      <c r="QWT5" s="53"/>
      <c r="QWU5" s="53"/>
      <c r="QWV5" s="53"/>
      <c r="QWW5" s="53"/>
      <c r="QWX5" s="53"/>
      <c r="QWY5" s="53"/>
      <c r="QWZ5" s="53"/>
      <c r="QXA5" s="53"/>
      <c r="QXB5" s="53"/>
      <c r="QXC5" s="53"/>
      <c r="QXD5" s="53"/>
      <c r="QXE5" s="53"/>
      <c r="QXF5" s="53"/>
      <c r="QXG5" s="53"/>
      <c r="QXH5" s="53"/>
      <c r="QXI5" s="53"/>
      <c r="QXJ5" s="53"/>
      <c r="QXK5" s="53"/>
      <c r="QXL5" s="53"/>
      <c r="QXM5" s="53"/>
      <c r="QXN5" s="53"/>
      <c r="QXO5" s="53"/>
      <c r="QXP5" s="53"/>
      <c r="QXQ5" s="53"/>
      <c r="QXR5" s="53"/>
      <c r="QXS5" s="53"/>
      <c r="QXT5" s="53"/>
      <c r="QXU5" s="53"/>
      <c r="QXV5" s="53"/>
      <c r="QXW5" s="53"/>
      <c r="QXX5" s="53"/>
      <c r="QXY5" s="53"/>
      <c r="QXZ5" s="53"/>
      <c r="QYA5" s="53"/>
      <c r="QYB5" s="53"/>
      <c r="QYC5" s="53"/>
      <c r="QYD5" s="53"/>
      <c r="QYE5" s="53"/>
      <c r="QYF5" s="53"/>
      <c r="QYG5" s="53"/>
      <c r="QYH5" s="53"/>
      <c r="QYI5" s="53"/>
      <c r="QYJ5" s="53"/>
      <c r="QYK5" s="53"/>
      <c r="QYL5" s="53"/>
      <c r="QYM5" s="53"/>
      <c r="QYN5" s="53"/>
      <c r="QYO5" s="53"/>
      <c r="QYP5" s="53"/>
      <c r="QYQ5" s="53"/>
      <c r="QYR5" s="53"/>
      <c r="QYS5" s="53"/>
      <c r="QYT5" s="53"/>
      <c r="QYU5" s="53"/>
      <c r="QYV5" s="53"/>
      <c r="QYW5" s="53"/>
      <c r="QYX5" s="53"/>
      <c r="QYY5" s="53"/>
      <c r="QYZ5" s="53"/>
      <c r="QZA5" s="53"/>
      <c r="QZB5" s="53"/>
      <c r="QZC5" s="53"/>
      <c r="QZD5" s="53"/>
      <c r="QZE5" s="53"/>
      <c r="QZF5" s="53"/>
      <c r="QZG5" s="53"/>
      <c r="QZH5" s="53"/>
      <c r="QZI5" s="53"/>
      <c r="QZJ5" s="53"/>
      <c r="QZK5" s="53"/>
      <c r="QZL5" s="53"/>
      <c r="QZM5" s="53"/>
      <c r="QZN5" s="53"/>
      <c r="QZO5" s="53"/>
      <c r="QZP5" s="53"/>
      <c r="QZQ5" s="53"/>
      <c r="QZR5" s="53"/>
      <c r="QZS5" s="53"/>
      <c r="QZT5" s="53"/>
      <c r="QZU5" s="53"/>
      <c r="QZV5" s="53"/>
      <c r="QZW5" s="53"/>
      <c r="QZX5" s="53"/>
      <c r="QZY5" s="53"/>
      <c r="QZZ5" s="53"/>
      <c r="RAA5" s="53"/>
      <c r="RAB5" s="53"/>
      <c r="RAC5" s="53"/>
      <c r="RAD5" s="53"/>
      <c r="RAE5" s="53"/>
      <c r="RAF5" s="53"/>
      <c r="RAG5" s="53"/>
      <c r="RAH5" s="53"/>
      <c r="RAI5" s="53"/>
      <c r="RAJ5" s="53"/>
      <c r="RAK5" s="53"/>
      <c r="RAL5" s="53"/>
      <c r="RAM5" s="53"/>
      <c r="RAN5" s="53"/>
      <c r="RAO5" s="53"/>
      <c r="RAP5" s="53"/>
      <c r="RAQ5" s="53"/>
      <c r="RAR5" s="53"/>
      <c r="RAS5" s="53"/>
      <c r="RAT5" s="53"/>
      <c r="RAU5" s="53"/>
      <c r="RAV5" s="53"/>
      <c r="RAW5" s="53"/>
      <c r="RAX5" s="53"/>
      <c r="RAY5" s="53"/>
      <c r="RAZ5" s="53"/>
      <c r="RBA5" s="53"/>
      <c r="RBB5" s="53"/>
      <c r="RBC5" s="53"/>
      <c r="RBD5" s="53"/>
      <c r="RBE5" s="53"/>
      <c r="RBF5" s="53"/>
      <c r="RBG5" s="53"/>
      <c r="RBH5" s="53"/>
      <c r="RBI5" s="53"/>
      <c r="RBJ5" s="53"/>
      <c r="RBK5" s="53"/>
      <c r="RBL5" s="53"/>
      <c r="RBM5" s="53"/>
      <c r="RBN5" s="53"/>
      <c r="RBO5" s="53"/>
      <c r="RBP5" s="53"/>
      <c r="RBQ5" s="53"/>
      <c r="RBR5" s="53"/>
      <c r="RBS5" s="53"/>
      <c r="RBT5" s="53"/>
      <c r="RBU5" s="53"/>
      <c r="RBV5" s="53"/>
      <c r="RBW5" s="53"/>
      <c r="RBX5" s="53"/>
      <c r="RBY5" s="53"/>
      <c r="RBZ5" s="53"/>
      <c r="RCA5" s="53"/>
      <c r="RCB5" s="53"/>
      <c r="RCC5" s="53"/>
      <c r="RCD5" s="53"/>
      <c r="RCE5" s="53"/>
      <c r="RCF5" s="53"/>
      <c r="RCG5" s="53"/>
      <c r="RCH5" s="53"/>
      <c r="RCI5" s="53"/>
      <c r="RCJ5" s="53"/>
      <c r="RCK5" s="53"/>
      <c r="RCL5" s="53"/>
      <c r="RCM5" s="53"/>
      <c r="RCN5" s="53"/>
      <c r="RCO5" s="53"/>
      <c r="RCP5" s="53"/>
      <c r="RCQ5" s="53"/>
      <c r="RCR5" s="53"/>
      <c r="RCS5" s="53"/>
      <c r="RCT5" s="53"/>
      <c r="RCU5" s="53"/>
      <c r="RCV5" s="53"/>
      <c r="RCW5" s="53"/>
      <c r="RCX5" s="53"/>
      <c r="RCY5" s="53"/>
      <c r="RCZ5" s="53"/>
      <c r="RDA5" s="53"/>
      <c r="RDB5" s="53"/>
      <c r="RDC5" s="53"/>
      <c r="RDD5" s="53"/>
      <c r="RDE5" s="53"/>
      <c r="RDF5" s="53"/>
      <c r="RDG5" s="53"/>
      <c r="RDH5" s="53"/>
      <c r="RDI5" s="53"/>
      <c r="RDJ5" s="53"/>
      <c r="RDK5" s="53"/>
      <c r="RDL5" s="53"/>
      <c r="RDM5" s="53"/>
      <c r="RDN5" s="53"/>
      <c r="RDO5" s="53"/>
      <c r="RDP5" s="53"/>
      <c r="RDQ5" s="53"/>
      <c r="RDR5" s="53"/>
      <c r="RDS5" s="53"/>
      <c r="RDT5" s="53"/>
      <c r="RDU5" s="53"/>
      <c r="RDV5" s="53"/>
      <c r="RDW5" s="53"/>
      <c r="RDX5" s="53"/>
      <c r="RDY5" s="53"/>
      <c r="RDZ5" s="53"/>
      <c r="REA5" s="53"/>
      <c r="REB5" s="53"/>
      <c r="REC5" s="53"/>
      <c r="RED5" s="53"/>
      <c r="REE5" s="53"/>
      <c r="REF5" s="53"/>
      <c r="REG5" s="53"/>
      <c r="REH5" s="53"/>
      <c r="REI5" s="53"/>
      <c r="REJ5" s="53"/>
      <c r="REK5" s="53"/>
      <c r="REL5" s="53"/>
      <c r="REM5" s="53"/>
      <c r="REN5" s="53"/>
      <c r="REO5" s="53"/>
      <c r="REP5" s="53"/>
      <c r="REQ5" s="53"/>
      <c r="RER5" s="53"/>
      <c r="RES5" s="53"/>
      <c r="RET5" s="53"/>
      <c r="REU5" s="53"/>
      <c r="REV5" s="53"/>
      <c r="REW5" s="53"/>
      <c r="REX5" s="53"/>
      <c r="REY5" s="53"/>
      <c r="REZ5" s="53"/>
      <c r="RFA5" s="53"/>
      <c r="RFB5" s="53"/>
      <c r="RFC5" s="53"/>
      <c r="RFD5" s="53"/>
      <c r="RFE5" s="53"/>
      <c r="RFF5" s="53"/>
      <c r="RFG5" s="53"/>
      <c r="RFH5" s="53"/>
      <c r="RFI5" s="53"/>
      <c r="RFJ5" s="53"/>
      <c r="RFK5" s="53"/>
      <c r="RFL5" s="53"/>
      <c r="RFM5" s="53"/>
      <c r="RFN5" s="53"/>
      <c r="RFO5" s="53"/>
      <c r="RFP5" s="53"/>
      <c r="RFQ5" s="53"/>
      <c r="RFR5" s="53"/>
      <c r="RFS5" s="53"/>
      <c r="RFT5" s="53"/>
      <c r="RFU5" s="53"/>
      <c r="RFV5" s="53"/>
      <c r="RFW5" s="53"/>
      <c r="RFX5" s="53"/>
      <c r="RFY5" s="53"/>
      <c r="RFZ5" s="53"/>
      <c r="RGA5" s="53"/>
      <c r="RGB5" s="53"/>
      <c r="RGC5" s="53"/>
      <c r="RGD5" s="53"/>
      <c r="RGE5" s="53"/>
      <c r="RGF5" s="53"/>
      <c r="RGG5" s="53"/>
      <c r="RGH5" s="53"/>
      <c r="RGI5" s="53"/>
      <c r="RGJ5" s="53"/>
      <c r="RGK5" s="53"/>
      <c r="RGL5" s="53"/>
      <c r="RGM5" s="53"/>
      <c r="RGN5" s="53"/>
      <c r="RGO5" s="53"/>
      <c r="RGP5" s="53"/>
      <c r="RGQ5" s="53"/>
      <c r="RGR5" s="53"/>
      <c r="RGS5" s="53"/>
      <c r="RGT5" s="53"/>
      <c r="RGU5" s="53"/>
      <c r="RGV5" s="53"/>
      <c r="RGW5" s="53"/>
      <c r="RGX5" s="53"/>
      <c r="RGY5" s="53"/>
      <c r="RGZ5" s="53"/>
      <c r="RHA5" s="53"/>
      <c r="RHB5" s="53"/>
      <c r="RHC5" s="53"/>
      <c r="RHD5" s="53"/>
      <c r="RHE5" s="53"/>
      <c r="RHF5" s="53"/>
      <c r="RHG5" s="53"/>
      <c r="RHH5" s="53"/>
      <c r="RHI5" s="53"/>
      <c r="RHJ5" s="53"/>
      <c r="RHK5" s="53"/>
      <c r="RHL5" s="53"/>
      <c r="RHM5" s="53"/>
      <c r="RHN5" s="53"/>
      <c r="RHO5" s="53"/>
      <c r="RHP5" s="53"/>
      <c r="RHQ5" s="53"/>
      <c r="RHR5" s="53"/>
      <c r="RHS5" s="53"/>
      <c r="RHT5" s="53"/>
      <c r="RHU5" s="53"/>
      <c r="RHV5" s="53"/>
      <c r="RHW5" s="53"/>
      <c r="RHX5" s="53"/>
      <c r="RHY5" s="53"/>
      <c r="RHZ5" s="53"/>
      <c r="RIA5" s="53"/>
      <c r="RIB5" s="53"/>
      <c r="RIC5" s="53"/>
      <c r="RID5" s="53"/>
      <c r="RIE5" s="53"/>
      <c r="RIF5" s="53"/>
      <c r="RIG5" s="53"/>
      <c r="RIH5" s="53"/>
      <c r="RII5" s="53"/>
      <c r="RIJ5" s="53"/>
      <c r="RIK5" s="53"/>
      <c r="RIL5" s="53"/>
      <c r="RIM5" s="53"/>
      <c r="RIN5" s="53"/>
      <c r="RIO5" s="53"/>
      <c r="RIP5" s="53"/>
      <c r="RIQ5" s="53"/>
      <c r="RIR5" s="53"/>
      <c r="RIS5" s="53"/>
      <c r="RIT5" s="53"/>
      <c r="RIU5" s="53"/>
      <c r="RIV5" s="53"/>
      <c r="RIW5" s="53"/>
      <c r="RIX5" s="53"/>
      <c r="RIY5" s="53"/>
      <c r="RIZ5" s="53"/>
      <c r="RJA5" s="53"/>
      <c r="RJB5" s="53"/>
      <c r="RJC5" s="53"/>
      <c r="RJD5" s="53"/>
      <c r="RJE5" s="53"/>
      <c r="RJF5" s="53"/>
      <c r="RJG5" s="53"/>
      <c r="RJH5" s="53"/>
      <c r="RJI5" s="53"/>
      <c r="RJJ5" s="53"/>
      <c r="RJK5" s="53"/>
      <c r="RJL5" s="53"/>
      <c r="RJM5" s="53"/>
      <c r="RJN5" s="53"/>
      <c r="RJO5" s="53"/>
      <c r="RJP5" s="53"/>
      <c r="RJQ5" s="53"/>
      <c r="RJR5" s="53"/>
      <c r="RJS5" s="53"/>
      <c r="RJT5" s="53"/>
      <c r="RJU5" s="53"/>
      <c r="RJV5" s="53"/>
      <c r="RJW5" s="53"/>
      <c r="RJX5" s="53"/>
      <c r="RJY5" s="53"/>
      <c r="RJZ5" s="53"/>
      <c r="RKA5" s="53"/>
      <c r="RKB5" s="53"/>
      <c r="RKC5" s="53"/>
      <c r="RKD5" s="53"/>
      <c r="RKE5" s="53"/>
      <c r="RKF5" s="53"/>
      <c r="RKG5" s="53"/>
      <c r="RKH5" s="53"/>
      <c r="RKI5" s="53"/>
      <c r="RKJ5" s="53"/>
      <c r="RKK5" s="53"/>
      <c r="RKL5" s="53"/>
      <c r="RKM5" s="53"/>
      <c r="RKN5" s="53"/>
      <c r="RKO5" s="53"/>
      <c r="RKP5" s="53"/>
      <c r="RKQ5" s="53"/>
      <c r="RKR5" s="53"/>
      <c r="RKS5" s="53"/>
      <c r="RKT5" s="53"/>
      <c r="RKU5" s="53"/>
      <c r="RKV5" s="53"/>
      <c r="RKW5" s="53"/>
      <c r="RKX5" s="53"/>
      <c r="RKY5" s="53"/>
      <c r="RKZ5" s="53"/>
      <c r="RLA5" s="53"/>
      <c r="RLB5" s="53"/>
      <c r="RLC5" s="53"/>
      <c r="RLD5" s="53"/>
      <c r="RLE5" s="53"/>
      <c r="RLF5" s="53"/>
      <c r="RLG5" s="53"/>
      <c r="RLH5" s="53"/>
      <c r="RLI5" s="53"/>
      <c r="RLJ5" s="53"/>
      <c r="RLK5" s="53"/>
      <c r="RLL5" s="53"/>
      <c r="RLM5" s="53"/>
      <c r="RLN5" s="53"/>
      <c r="RLO5" s="53"/>
      <c r="RLP5" s="53"/>
      <c r="RLQ5" s="53"/>
      <c r="RLR5" s="53"/>
      <c r="RLS5" s="53"/>
      <c r="RLT5" s="53"/>
      <c r="RLU5" s="53"/>
      <c r="RLV5" s="53"/>
      <c r="RLW5" s="53"/>
      <c r="RLX5" s="53"/>
      <c r="RLY5" s="53"/>
      <c r="RLZ5" s="53"/>
      <c r="RMA5" s="53"/>
      <c r="RMB5" s="53"/>
      <c r="RMC5" s="53"/>
      <c r="RMD5" s="53"/>
      <c r="RME5" s="53"/>
      <c r="RMF5" s="53"/>
      <c r="RMG5" s="53"/>
      <c r="RMH5" s="53"/>
      <c r="RMI5" s="53"/>
      <c r="RMJ5" s="53"/>
      <c r="RMK5" s="53"/>
      <c r="RML5" s="53"/>
      <c r="RMM5" s="53"/>
      <c r="RMN5" s="53"/>
      <c r="RMO5" s="53"/>
      <c r="RMP5" s="53"/>
      <c r="RMQ5" s="53"/>
      <c r="RMR5" s="53"/>
      <c r="RMS5" s="53"/>
      <c r="RMT5" s="53"/>
      <c r="RMU5" s="53"/>
      <c r="RMV5" s="53"/>
      <c r="RMW5" s="53"/>
      <c r="RMX5" s="53"/>
      <c r="RMY5" s="53"/>
      <c r="RMZ5" s="53"/>
      <c r="RNA5" s="53"/>
      <c r="RNB5" s="53"/>
      <c r="RNC5" s="53"/>
      <c r="RND5" s="53"/>
      <c r="RNE5" s="53"/>
      <c r="RNF5" s="53"/>
      <c r="RNG5" s="53"/>
      <c r="RNH5" s="53"/>
      <c r="RNI5" s="53"/>
      <c r="RNJ5" s="53"/>
      <c r="RNK5" s="53"/>
      <c r="RNL5" s="53"/>
      <c r="RNM5" s="53"/>
      <c r="RNN5" s="53"/>
      <c r="RNO5" s="53"/>
      <c r="RNP5" s="53"/>
      <c r="RNQ5" s="53"/>
      <c r="RNR5" s="53"/>
      <c r="RNS5" s="53"/>
      <c r="RNT5" s="53"/>
      <c r="RNU5" s="53"/>
      <c r="RNV5" s="53"/>
      <c r="RNW5" s="53"/>
      <c r="RNX5" s="53"/>
      <c r="RNY5" s="53"/>
      <c r="RNZ5" s="53"/>
      <c r="ROA5" s="53"/>
      <c r="ROB5" s="53"/>
      <c r="ROC5" s="53"/>
      <c r="ROD5" s="53"/>
      <c r="ROE5" s="53"/>
      <c r="ROF5" s="53"/>
      <c r="ROG5" s="53"/>
      <c r="ROH5" s="53"/>
      <c r="ROI5" s="53"/>
      <c r="ROJ5" s="53"/>
      <c r="ROK5" s="53"/>
      <c r="ROL5" s="53"/>
      <c r="ROM5" s="53"/>
      <c r="RON5" s="53"/>
      <c r="ROO5" s="53"/>
      <c r="ROP5" s="53"/>
      <c r="ROQ5" s="53"/>
      <c r="ROR5" s="53"/>
      <c r="ROS5" s="53"/>
      <c r="ROT5" s="53"/>
      <c r="ROU5" s="53"/>
      <c r="ROV5" s="53"/>
      <c r="ROW5" s="53"/>
      <c r="ROX5" s="53"/>
      <c r="ROY5" s="53"/>
      <c r="ROZ5" s="53"/>
      <c r="RPA5" s="53"/>
      <c r="RPB5" s="53"/>
      <c r="RPC5" s="53"/>
      <c r="RPD5" s="53"/>
      <c r="RPE5" s="53"/>
      <c r="RPF5" s="53"/>
      <c r="RPG5" s="53"/>
      <c r="RPH5" s="53"/>
      <c r="RPI5" s="53"/>
      <c r="RPJ5" s="53"/>
      <c r="RPK5" s="53"/>
      <c r="RPL5" s="53"/>
      <c r="RPM5" s="53"/>
      <c r="RPN5" s="53"/>
      <c r="RPO5" s="53"/>
      <c r="RPP5" s="53"/>
      <c r="RPQ5" s="53"/>
      <c r="RPR5" s="53"/>
      <c r="RPS5" s="53"/>
      <c r="RPT5" s="53"/>
      <c r="RPU5" s="53"/>
      <c r="RPV5" s="53"/>
      <c r="RPW5" s="53"/>
      <c r="RPX5" s="53"/>
      <c r="RPY5" s="53"/>
      <c r="RPZ5" s="53"/>
      <c r="RQA5" s="53"/>
      <c r="RQB5" s="53"/>
      <c r="RQC5" s="53"/>
      <c r="RQD5" s="53"/>
      <c r="RQE5" s="53"/>
      <c r="RQF5" s="53"/>
      <c r="RQG5" s="53"/>
      <c r="RQH5" s="53"/>
      <c r="RQI5" s="53"/>
      <c r="RQJ5" s="53"/>
      <c r="RQK5" s="53"/>
      <c r="RQL5" s="53"/>
      <c r="RQM5" s="53"/>
      <c r="RQN5" s="53"/>
      <c r="RQO5" s="53"/>
      <c r="RQP5" s="53"/>
      <c r="RQQ5" s="53"/>
      <c r="RQR5" s="53"/>
      <c r="RQS5" s="53"/>
      <c r="RQT5" s="53"/>
      <c r="RQU5" s="53"/>
      <c r="RQV5" s="53"/>
      <c r="RQW5" s="53"/>
      <c r="RQX5" s="53"/>
      <c r="RQY5" s="53"/>
      <c r="RQZ5" s="53"/>
      <c r="RRA5" s="53"/>
      <c r="RRB5" s="53"/>
      <c r="RRC5" s="53"/>
      <c r="RRD5" s="53"/>
      <c r="RRE5" s="53"/>
      <c r="RRF5" s="53"/>
      <c r="RRG5" s="53"/>
      <c r="RRH5" s="53"/>
      <c r="RRI5" s="53"/>
      <c r="RRJ5" s="53"/>
      <c r="RRK5" s="53"/>
      <c r="RRL5" s="53"/>
      <c r="RRM5" s="53"/>
      <c r="RRN5" s="53"/>
      <c r="RRO5" s="53"/>
      <c r="RRP5" s="53"/>
      <c r="RRQ5" s="53"/>
      <c r="RRR5" s="53"/>
      <c r="RRS5" s="53"/>
      <c r="RRT5" s="53"/>
      <c r="RRU5" s="53"/>
      <c r="RRV5" s="53"/>
      <c r="RRW5" s="53"/>
      <c r="RRX5" s="53"/>
      <c r="RRY5" s="53"/>
      <c r="RRZ5" s="53"/>
      <c r="RSA5" s="53"/>
      <c r="RSB5" s="53"/>
      <c r="RSC5" s="53"/>
      <c r="RSD5" s="53"/>
      <c r="RSE5" s="53"/>
      <c r="RSF5" s="53"/>
      <c r="RSG5" s="53"/>
      <c r="RSH5" s="53"/>
      <c r="RSI5" s="53"/>
      <c r="RSJ5" s="53"/>
      <c r="RSK5" s="53"/>
      <c r="RSL5" s="53"/>
      <c r="RSM5" s="53"/>
      <c r="RSN5" s="53"/>
      <c r="RSO5" s="53"/>
      <c r="RSP5" s="53"/>
      <c r="RSQ5" s="53"/>
      <c r="RSR5" s="53"/>
      <c r="RSS5" s="53"/>
      <c r="RST5" s="53"/>
      <c r="RSU5" s="53"/>
      <c r="RSV5" s="53"/>
      <c r="RSW5" s="53"/>
      <c r="RSX5" s="53"/>
      <c r="RSY5" s="53"/>
      <c r="RSZ5" s="53"/>
      <c r="RTA5" s="53"/>
      <c r="RTB5" s="53"/>
      <c r="RTC5" s="53"/>
      <c r="RTD5" s="53"/>
      <c r="RTE5" s="53"/>
      <c r="RTF5" s="53"/>
      <c r="RTG5" s="53"/>
      <c r="RTH5" s="53"/>
      <c r="RTI5" s="53"/>
      <c r="RTJ5" s="53"/>
      <c r="RTK5" s="53"/>
      <c r="RTL5" s="53"/>
      <c r="RTM5" s="53"/>
      <c r="RTN5" s="53"/>
      <c r="RTO5" s="53"/>
      <c r="RTP5" s="53"/>
      <c r="RTQ5" s="53"/>
      <c r="RTR5" s="53"/>
      <c r="RTS5" s="53"/>
      <c r="RTT5" s="53"/>
      <c r="RTU5" s="53"/>
      <c r="RTV5" s="53"/>
      <c r="RTW5" s="53"/>
      <c r="RTX5" s="53"/>
      <c r="RTY5" s="53"/>
      <c r="RTZ5" s="53"/>
      <c r="RUA5" s="53"/>
      <c r="RUB5" s="53"/>
      <c r="RUC5" s="53"/>
      <c r="RUD5" s="53"/>
      <c r="RUE5" s="53"/>
      <c r="RUF5" s="53"/>
      <c r="RUG5" s="53"/>
      <c r="RUH5" s="53"/>
      <c r="RUI5" s="53"/>
      <c r="RUJ5" s="53"/>
      <c r="RUK5" s="53"/>
      <c r="RUL5" s="53"/>
      <c r="RUM5" s="53"/>
      <c r="RUN5" s="53"/>
      <c r="RUO5" s="53"/>
      <c r="RUP5" s="53"/>
      <c r="RUQ5" s="53"/>
      <c r="RUR5" s="53"/>
      <c r="RUS5" s="53"/>
      <c r="RUT5" s="53"/>
      <c r="RUU5" s="53"/>
      <c r="RUV5" s="53"/>
      <c r="RUW5" s="53"/>
      <c r="RUX5" s="53"/>
      <c r="RUY5" s="53"/>
      <c r="RUZ5" s="53"/>
      <c r="RVA5" s="53"/>
      <c r="RVB5" s="53"/>
      <c r="RVC5" s="53"/>
      <c r="RVD5" s="53"/>
      <c r="RVE5" s="53"/>
      <c r="RVF5" s="53"/>
      <c r="RVG5" s="53"/>
      <c r="RVH5" s="53"/>
      <c r="RVI5" s="53"/>
      <c r="RVJ5" s="53"/>
      <c r="RVK5" s="53"/>
      <c r="RVL5" s="53"/>
      <c r="RVM5" s="53"/>
      <c r="RVN5" s="53"/>
      <c r="RVO5" s="53"/>
      <c r="RVP5" s="53"/>
      <c r="RVQ5" s="53"/>
      <c r="RVR5" s="53"/>
      <c r="RVS5" s="53"/>
      <c r="RVT5" s="53"/>
      <c r="RVU5" s="53"/>
      <c r="RVV5" s="53"/>
      <c r="RVW5" s="53"/>
      <c r="RVX5" s="53"/>
      <c r="RVY5" s="53"/>
      <c r="RVZ5" s="53"/>
      <c r="RWA5" s="53"/>
      <c r="RWB5" s="53"/>
      <c r="RWC5" s="53"/>
      <c r="RWD5" s="53"/>
      <c r="RWE5" s="53"/>
      <c r="RWF5" s="53"/>
      <c r="RWG5" s="53"/>
      <c r="RWH5" s="53"/>
      <c r="RWI5" s="53"/>
      <c r="RWJ5" s="53"/>
      <c r="RWK5" s="53"/>
      <c r="RWL5" s="53"/>
      <c r="RWM5" s="53"/>
      <c r="RWN5" s="53"/>
      <c r="RWO5" s="53"/>
      <c r="RWP5" s="53"/>
      <c r="RWQ5" s="53"/>
      <c r="RWR5" s="53"/>
      <c r="RWS5" s="53"/>
      <c r="RWT5" s="53"/>
      <c r="RWU5" s="53"/>
      <c r="RWV5" s="53"/>
      <c r="RWW5" s="53"/>
      <c r="RWX5" s="53"/>
      <c r="RWY5" s="53"/>
      <c r="RWZ5" s="53"/>
      <c r="RXA5" s="53"/>
      <c r="RXB5" s="53"/>
      <c r="RXC5" s="53"/>
      <c r="RXD5" s="53"/>
      <c r="RXE5" s="53"/>
      <c r="RXF5" s="53"/>
      <c r="RXG5" s="53"/>
      <c r="RXH5" s="53"/>
      <c r="RXI5" s="53"/>
      <c r="RXJ5" s="53"/>
      <c r="RXK5" s="53"/>
      <c r="RXL5" s="53"/>
      <c r="RXM5" s="53"/>
      <c r="RXN5" s="53"/>
      <c r="RXO5" s="53"/>
      <c r="RXP5" s="53"/>
      <c r="RXQ5" s="53"/>
      <c r="RXR5" s="53"/>
      <c r="RXS5" s="53"/>
      <c r="RXT5" s="53"/>
      <c r="RXU5" s="53"/>
      <c r="RXV5" s="53"/>
      <c r="RXW5" s="53"/>
      <c r="RXX5" s="53"/>
      <c r="RXY5" s="53"/>
      <c r="RXZ5" s="53"/>
      <c r="RYA5" s="53"/>
      <c r="RYB5" s="53"/>
      <c r="RYC5" s="53"/>
      <c r="RYD5" s="53"/>
      <c r="RYE5" s="53"/>
      <c r="RYF5" s="53"/>
      <c r="RYG5" s="53"/>
      <c r="RYH5" s="53"/>
      <c r="RYI5" s="53"/>
      <c r="RYJ5" s="53"/>
      <c r="RYK5" s="53"/>
      <c r="RYL5" s="53"/>
      <c r="RYM5" s="53"/>
      <c r="RYN5" s="53"/>
      <c r="RYO5" s="53"/>
      <c r="RYP5" s="53"/>
      <c r="RYQ5" s="53"/>
      <c r="RYR5" s="53"/>
      <c r="RYS5" s="53"/>
      <c r="RYT5" s="53"/>
      <c r="RYU5" s="53"/>
      <c r="RYV5" s="53"/>
      <c r="RYW5" s="53"/>
      <c r="RYX5" s="53"/>
      <c r="RYY5" s="53"/>
      <c r="RYZ5" s="53"/>
      <c r="RZA5" s="53"/>
      <c r="RZB5" s="53"/>
      <c r="RZC5" s="53"/>
      <c r="RZD5" s="53"/>
      <c r="RZE5" s="53"/>
      <c r="RZF5" s="53"/>
      <c r="RZG5" s="53"/>
      <c r="RZH5" s="53"/>
      <c r="RZI5" s="53"/>
      <c r="RZJ5" s="53"/>
      <c r="RZK5" s="53"/>
      <c r="RZL5" s="53"/>
      <c r="RZM5" s="53"/>
      <c r="RZN5" s="53"/>
      <c r="RZO5" s="53"/>
      <c r="RZP5" s="53"/>
      <c r="RZQ5" s="53"/>
      <c r="RZR5" s="53"/>
      <c r="RZS5" s="53"/>
      <c r="RZT5" s="53"/>
      <c r="RZU5" s="53"/>
      <c r="RZV5" s="53"/>
      <c r="RZW5" s="53"/>
      <c r="RZX5" s="53"/>
      <c r="RZY5" s="53"/>
      <c r="RZZ5" s="53"/>
      <c r="SAA5" s="53"/>
      <c r="SAB5" s="53"/>
      <c r="SAC5" s="53"/>
      <c r="SAD5" s="53"/>
      <c r="SAE5" s="53"/>
      <c r="SAF5" s="53"/>
      <c r="SAG5" s="53"/>
      <c r="SAH5" s="53"/>
      <c r="SAI5" s="53"/>
      <c r="SAJ5" s="53"/>
      <c r="SAK5" s="53"/>
      <c r="SAL5" s="53"/>
      <c r="SAM5" s="53"/>
      <c r="SAN5" s="53"/>
      <c r="SAO5" s="53"/>
      <c r="SAP5" s="53"/>
      <c r="SAQ5" s="53"/>
      <c r="SAR5" s="53"/>
      <c r="SAS5" s="53"/>
      <c r="SAT5" s="53"/>
      <c r="SAU5" s="53"/>
      <c r="SAV5" s="53"/>
      <c r="SAW5" s="53"/>
      <c r="SAX5" s="53"/>
      <c r="SAY5" s="53"/>
      <c r="SAZ5" s="53"/>
      <c r="SBA5" s="53"/>
      <c r="SBB5" s="53"/>
      <c r="SBC5" s="53"/>
      <c r="SBD5" s="53"/>
      <c r="SBE5" s="53"/>
      <c r="SBF5" s="53"/>
      <c r="SBG5" s="53"/>
      <c r="SBH5" s="53"/>
      <c r="SBI5" s="53"/>
      <c r="SBJ5" s="53"/>
      <c r="SBK5" s="53"/>
      <c r="SBL5" s="53"/>
      <c r="SBM5" s="53"/>
      <c r="SBN5" s="53"/>
      <c r="SBO5" s="53"/>
      <c r="SBP5" s="53"/>
      <c r="SBQ5" s="53"/>
      <c r="SBR5" s="53"/>
      <c r="SBS5" s="53"/>
      <c r="SBT5" s="53"/>
      <c r="SBU5" s="53"/>
      <c r="SBV5" s="53"/>
      <c r="SBW5" s="53"/>
      <c r="SBX5" s="53"/>
      <c r="SBY5" s="53"/>
      <c r="SBZ5" s="53"/>
      <c r="SCA5" s="53"/>
      <c r="SCB5" s="53"/>
      <c r="SCC5" s="53"/>
      <c r="SCD5" s="53"/>
      <c r="SCE5" s="53"/>
      <c r="SCF5" s="53"/>
      <c r="SCG5" s="53"/>
      <c r="SCH5" s="53"/>
      <c r="SCI5" s="53"/>
      <c r="SCJ5" s="53"/>
      <c r="SCK5" s="53"/>
      <c r="SCL5" s="53"/>
      <c r="SCM5" s="53"/>
      <c r="SCN5" s="53"/>
      <c r="SCO5" s="53"/>
      <c r="SCP5" s="53"/>
      <c r="SCQ5" s="53"/>
      <c r="SCR5" s="53"/>
      <c r="SCS5" s="53"/>
      <c r="SCT5" s="53"/>
      <c r="SCU5" s="53"/>
      <c r="SCV5" s="53"/>
      <c r="SCW5" s="53"/>
      <c r="SCX5" s="53"/>
      <c r="SCY5" s="53"/>
      <c r="SCZ5" s="53"/>
      <c r="SDA5" s="53"/>
      <c r="SDB5" s="53"/>
      <c r="SDC5" s="53"/>
      <c r="SDD5" s="53"/>
      <c r="SDE5" s="53"/>
      <c r="SDF5" s="53"/>
      <c r="SDG5" s="53"/>
      <c r="SDH5" s="53"/>
      <c r="SDI5" s="53"/>
      <c r="SDJ5" s="53"/>
      <c r="SDK5" s="53"/>
      <c r="SDL5" s="53"/>
      <c r="SDM5" s="53"/>
      <c r="SDN5" s="53"/>
      <c r="SDO5" s="53"/>
      <c r="SDP5" s="53"/>
      <c r="SDQ5" s="53"/>
      <c r="SDR5" s="53"/>
      <c r="SDS5" s="53"/>
      <c r="SDT5" s="53"/>
      <c r="SDU5" s="53"/>
      <c r="SDV5" s="53"/>
      <c r="SDW5" s="53"/>
      <c r="SDX5" s="53"/>
      <c r="SDY5" s="53"/>
      <c r="SDZ5" s="53"/>
      <c r="SEA5" s="53"/>
      <c r="SEB5" s="53"/>
      <c r="SEC5" s="53"/>
      <c r="SED5" s="53"/>
      <c r="SEE5" s="53"/>
      <c r="SEF5" s="53"/>
      <c r="SEG5" s="53"/>
      <c r="SEH5" s="53"/>
      <c r="SEI5" s="53"/>
      <c r="SEJ5" s="53"/>
      <c r="SEK5" s="53"/>
      <c r="SEL5" s="53"/>
      <c r="SEM5" s="53"/>
      <c r="SEN5" s="53"/>
      <c r="SEO5" s="53"/>
      <c r="SEP5" s="53"/>
      <c r="SEQ5" s="53"/>
      <c r="SER5" s="53"/>
      <c r="SES5" s="53"/>
      <c r="SET5" s="53"/>
      <c r="SEU5" s="53"/>
      <c r="SEV5" s="53"/>
      <c r="SEW5" s="53"/>
      <c r="SEX5" s="53"/>
      <c r="SEY5" s="53"/>
      <c r="SEZ5" s="53"/>
      <c r="SFA5" s="53"/>
      <c r="SFB5" s="53"/>
      <c r="SFC5" s="53"/>
      <c r="SFD5" s="53"/>
      <c r="SFE5" s="53"/>
      <c r="SFF5" s="53"/>
      <c r="SFG5" s="53"/>
      <c r="SFH5" s="53"/>
      <c r="SFI5" s="53"/>
      <c r="SFJ5" s="53"/>
      <c r="SFK5" s="53"/>
      <c r="SFL5" s="53"/>
      <c r="SFM5" s="53"/>
      <c r="SFN5" s="53"/>
      <c r="SFO5" s="53"/>
      <c r="SFP5" s="53"/>
      <c r="SFQ5" s="53"/>
      <c r="SFR5" s="53"/>
      <c r="SFS5" s="53"/>
      <c r="SFT5" s="53"/>
      <c r="SFU5" s="53"/>
      <c r="SFV5" s="53"/>
      <c r="SFW5" s="53"/>
      <c r="SFX5" s="53"/>
      <c r="SFY5" s="53"/>
      <c r="SFZ5" s="53"/>
      <c r="SGA5" s="53"/>
      <c r="SGB5" s="53"/>
      <c r="SGC5" s="53"/>
      <c r="SGD5" s="53"/>
      <c r="SGE5" s="53"/>
      <c r="SGF5" s="53"/>
      <c r="SGG5" s="53"/>
      <c r="SGH5" s="53"/>
      <c r="SGI5" s="53"/>
      <c r="SGJ5" s="53"/>
      <c r="SGK5" s="53"/>
      <c r="SGL5" s="53"/>
      <c r="SGM5" s="53"/>
      <c r="SGN5" s="53"/>
      <c r="SGO5" s="53"/>
      <c r="SGP5" s="53"/>
      <c r="SGQ5" s="53"/>
      <c r="SGR5" s="53"/>
      <c r="SGS5" s="53"/>
      <c r="SGT5" s="53"/>
      <c r="SGU5" s="53"/>
      <c r="SGV5" s="53"/>
      <c r="SGW5" s="53"/>
      <c r="SGX5" s="53"/>
      <c r="SGY5" s="53"/>
      <c r="SGZ5" s="53"/>
      <c r="SHA5" s="53"/>
      <c r="SHB5" s="53"/>
      <c r="SHC5" s="53"/>
      <c r="SHD5" s="53"/>
      <c r="SHE5" s="53"/>
      <c r="SHF5" s="53"/>
      <c r="SHG5" s="53"/>
      <c r="SHH5" s="53"/>
      <c r="SHI5" s="53"/>
      <c r="SHJ5" s="53"/>
      <c r="SHK5" s="53"/>
      <c r="SHL5" s="53"/>
      <c r="SHM5" s="53"/>
      <c r="SHN5" s="53"/>
      <c r="SHO5" s="53"/>
      <c r="SHP5" s="53"/>
      <c r="SHQ5" s="53"/>
      <c r="SHR5" s="53"/>
      <c r="SHS5" s="53"/>
      <c r="SHT5" s="53"/>
      <c r="SHU5" s="53"/>
      <c r="SHV5" s="53"/>
      <c r="SHW5" s="53"/>
      <c r="SHX5" s="53"/>
      <c r="SHY5" s="53"/>
      <c r="SHZ5" s="53"/>
      <c r="SIA5" s="53"/>
      <c r="SIB5" s="53"/>
      <c r="SIC5" s="53"/>
      <c r="SID5" s="53"/>
      <c r="SIE5" s="53"/>
      <c r="SIF5" s="53"/>
      <c r="SIG5" s="53"/>
      <c r="SIH5" s="53"/>
      <c r="SII5" s="53"/>
      <c r="SIJ5" s="53"/>
      <c r="SIK5" s="53"/>
      <c r="SIL5" s="53"/>
      <c r="SIM5" s="53"/>
      <c r="SIN5" s="53"/>
      <c r="SIO5" s="53"/>
      <c r="SIP5" s="53"/>
      <c r="SIQ5" s="53"/>
      <c r="SIR5" s="53"/>
      <c r="SIS5" s="53"/>
      <c r="SIT5" s="53"/>
      <c r="SIU5" s="53"/>
      <c r="SIV5" s="53"/>
      <c r="SIW5" s="53"/>
      <c r="SIX5" s="53"/>
      <c r="SIY5" s="53"/>
      <c r="SIZ5" s="53"/>
      <c r="SJA5" s="53"/>
      <c r="SJB5" s="53"/>
      <c r="SJC5" s="53"/>
      <c r="SJD5" s="53"/>
      <c r="SJE5" s="53"/>
      <c r="SJF5" s="53"/>
      <c r="SJG5" s="53"/>
      <c r="SJH5" s="53"/>
      <c r="SJI5" s="53"/>
      <c r="SJJ5" s="53"/>
      <c r="SJK5" s="53"/>
      <c r="SJL5" s="53"/>
      <c r="SJM5" s="53"/>
      <c r="SJN5" s="53"/>
      <c r="SJO5" s="53"/>
      <c r="SJP5" s="53"/>
      <c r="SJQ5" s="53"/>
      <c r="SJR5" s="53"/>
      <c r="SJS5" s="53"/>
      <c r="SJT5" s="53"/>
      <c r="SJU5" s="53"/>
      <c r="SJV5" s="53"/>
      <c r="SJW5" s="53"/>
      <c r="SJX5" s="53"/>
      <c r="SJY5" s="53"/>
      <c r="SJZ5" s="53"/>
      <c r="SKA5" s="53"/>
      <c r="SKB5" s="53"/>
      <c r="SKC5" s="53"/>
      <c r="SKD5" s="53"/>
      <c r="SKE5" s="53"/>
      <c r="SKF5" s="53"/>
      <c r="SKG5" s="53"/>
      <c r="SKH5" s="53"/>
      <c r="SKI5" s="53"/>
      <c r="SKJ5" s="53"/>
      <c r="SKK5" s="53"/>
      <c r="SKL5" s="53"/>
      <c r="SKM5" s="53"/>
      <c r="SKN5" s="53"/>
      <c r="SKO5" s="53"/>
      <c r="SKP5" s="53"/>
      <c r="SKQ5" s="53"/>
      <c r="SKR5" s="53"/>
      <c r="SKS5" s="53"/>
      <c r="SKT5" s="53"/>
      <c r="SKU5" s="53"/>
      <c r="SKV5" s="53"/>
      <c r="SKW5" s="53"/>
      <c r="SKX5" s="53"/>
      <c r="SKY5" s="53"/>
      <c r="SKZ5" s="53"/>
      <c r="SLA5" s="53"/>
      <c r="SLB5" s="53"/>
      <c r="SLC5" s="53"/>
      <c r="SLD5" s="53"/>
      <c r="SLE5" s="53"/>
      <c r="SLF5" s="53"/>
      <c r="SLG5" s="53"/>
      <c r="SLH5" s="53"/>
      <c r="SLI5" s="53"/>
      <c r="SLJ5" s="53"/>
      <c r="SLK5" s="53"/>
      <c r="SLL5" s="53"/>
      <c r="SLM5" s="53"/>
      <c r="SLN5" s="53"/>
      <c r="SLO5" s="53"/>
      <c r="SLP5" s="53"/>
      <c r="SLQ5" s="53"/>
      <c r="SLR5" s="53"/>
      <c r="SLS5" s="53"/>
      <c r="SLT5" s="53"/>
      <c r="SLU5" s="53"/>
      <c r="SLV5" s="53"/>
      <c r="SLW5" s="53"/>
      <c r="SLX5" s="53"/>
      <c r="SLY5" s="53"/>
      <c r="SLZ5" s="53"/>
      <c r="SMA5" s="53"/>
      <c r="SMB5" s="53"/>
      <c r="SMC5" s="53"/>
      <c r="SMD5" s="53"/>
      <c r="SME5" s="53"/>
      <c r="SMF5" s="53"/>
      <c r="SMG5" s="53"/>
      <c r="SMH5" s="53"/>
      <c r="SMI5" s="53"/>
      <c r="SMJ5" s="53"/>
      <c r="SMK5" s="53"/>
      <c r="SML5" s="53"/>
      <c r="SMM5" s="53"/>
      <c r="SMN5" s="53"/>
      <c r="SMO5" s="53"/>
      <c r="SMP5" s="53"/>
      <c r="SMQ5" s="53"/>
      <c r="SMR5" s="53"/>
      <c r="SMS5" s="53"/>
      <c r="SMT5" s="53"/>
      <c r="SMU5" s="53"/>
      <c r="SMV5" s="53"/>
      <c r="SMW5" s="53"/>
      <c r="SMX5" s="53"/>
      <c r="SMY5" s="53"/>
      <c r="SMZ5" s="53"/>
      <c r="SNA5" s="53"/>
      <c r="SNB5" s="53"/>
      <c r="SNC5" s="53"/>
      <c r="SND5" s="53"/>
      <c r="SNE5" s="53"/>
      <c r="SNF5" s="53"/>
      <c r="SNG5" s="53"/>
      <c r="SNH5" s="53"/>
      <c r="SNI5" s="53"/>
      <c r="SNJ5" s="53"/>
      <c r="SNK5" s="53"/>
      <c r="SNL5" s="53"/>
      <c r="SNM5" s="53"/>
      <c r="SNN5" s="53"/>
      <c r="SNO5" s="53"/>
      <c r="SNP5" s="53"/>
      <c r="SNQ5" s="53"/>
      <c r="SNR5" s="53"/>
      <c r="SNS5" s="53"/>
      <c r="SNT5" s="53"/>
      <c r="SNU5" s="53"/>
      <c r="SNV5" s="53"/>
      <c r="SNW5" s="53"/>
      <c r="SNX5" s="53"/>
      <c r="SNY5" s="53"/>
      <c r="SNZ5" s="53"/>
      <c r="SOA5" s="53"/>
      <c r="SOB5" s="53"/>
      <c r="SOC5" s="53"/>
      <c r="SOD5" s="53"/>
      <c r="SOE5" s="53"/>
      <c r="SOF5" s="53"/>
      <c r="SOG5" s="53"/>
      <c r="SOH5" s="53"/>
      <c r="SOI5" s="53"/>
      <c r="SOJ5" s="53"/>
      <c r="SOK5" s="53"/>
      <c r="SOL5" s="53"/>
      <c r="SOM5" s="53"/>
      <c r="SON5" s="53"/>
      <c r="SOO5" s="53"/>
      <c r="SOP5" s="53"/>
      <c r="SOQ5" s="53"/>
      <c r="SOR5" s="53"/>
      <c r="SOS5" s="53"/>
      <c r="SOT5" s="53"/>
      <c r="SOU5" s="53"/>
      <c r="SOV5" s="53"/>
      <c r="SOW5" s="53"/>
      <c r="SOX5" s="53"/>
      <c r="SOY5" s="53"/>
      <c r="SOZ5" s="53"/>
      <c r="SPA5" s="53"/>
      <c r="SPB5" s="53"/>
      <c r="SPC5" s="53"/>
      <c r="SPD5" s="53"/>
      <c r="SPE5" s="53"/>
      <c r="SPF5" s="53"/>
      <c r="SPG5" s="53"/>
      <c r="SPH5" s="53"/>
      <c r="SPI5" s="53"/>
      <c r="SPJ5" s="53"/>
      <c r="SPK5" s="53"/>
      <c r="SPL5" s="53"/>
      <c r="SPM5" s="53"/>
      <c r="SPN5" s="53"/>
      <c r="SPO5" s="53"/>
      <c r="SPP5" s="53"/>
      <c r="SPQ5" s="53"/>
      <c r="SPR5" s="53"/>
      <c r="SPS5" s="53"/>
      <c r="SPT5" s="53"/>
      <c r="SPU5" s="53"/>
      <c r="SPV5" s="53"/>
      <c r="SPW5" s="53"/>
      <c r="SPX5" s="53"/>
      <c r="SPY5" s="53"/>
      <c r="SPZ5" s="53"/>
      <c r="SQA5" s="53"/>
      <c r="SQB5" s="53"/>
      <c r="SQC5" s="53"/>
      <c r="SQD5" s="53"/>
      <c r="SQE5" s="53"/>
      <c r="SQF5" s="53"/>
      <c r="SQG5" s="53"/>
      <c r="SQH5" s="53"/>
      <c r="SQI5" s="53"/>
      <c r="SQJ5" s="53"/>
      <c r="SQK5" s="53"/>
      <c r="SQL5" s="53"/>
      <c r="SQM5" s="53"/>
      <c r="SQN5" s="53"/>
      <c r="SQO5" s="53"/>
      <c r="SQP5" s="53"/>
      <c r="SQQ5" s="53"/>
      <c r="SQR5" s="53"/>
      <c r="SQS5" s="53"/>
      <c r="SQT5" s="53"/>
      <c r="SQU5" s="53"/>
      <c r="SQV5" s="53"/>
      <c r="SQW5" s="53"/>
      <c r="SQX5" s="53"/>
      <c r="SQY5" s="53"/>
      <c r="SQZ5" s="53"/>
      <c r="SRA5" s="53"/>
      <c r="SRB5" s="53"/>
      <c r="SRC5" s="53"/>
      <c r="SRD5" s="53"/>
      <c r="SRE5" s="53"/>
      <c r="SRF5" s="53"/>
      <c r="SRG5" s="53"/>
      <c r="SRH5" s="53"/>
      <c r="SRI5" s="53"/>
      <c r="SRJ5" s="53"/>
      <c r="SRK5" s="53"/>
      <c r="SRL5" s="53"/>
      <c r="SRM5" s="53"/>
      <c r="SRN5" s="53"/>
      <c r="SRO5" s="53"/>
      <c r="SRP5" s="53"/>
      <c r="SRQ5" s="53"/>
      <c r="SRR5" s="53"/>
      <c r="SRS5" s="53"/>
      <c r="SRT5" s="53"/>
      <c r="SRU5" s="53"/>
      <c r="SRV5" s="53"/>
      <c r="SRW5" s="53"/>
      <c r="SRX5" s="53"/>
      <c r="SRY5" s="53"/>
      <c r="SRZ5" s="53"/>
      <c r="SSA5" s="53"/>
      <c r="SSB5" s="53"/>
      <c r="SSC5" s="53"/>
      <c r="SSD5" s="53"/>
      <c r="SSE5" s="53"/>
      <c r="SSF5" s="53"/>
      <c r="SSG5" s="53"/>
      <c r="SSH5" s="53"/>
      <c r="SSI5" s="53"/>
      <c r="SSJ5" s="53"/>
      <c r="SSK5" s="53"/>
      <c r="SSL5" s="53"/>
      <c r="SSM5" s="53"/>
      <c r="SSN5" s="53"/>
      <c r="SSO5" s="53"/>
      <c r="SSP5" s="53"/>
      <c r="SSQ5" s="53"/>
      <c r="SSR5" s="53"/>
      <c r="SSS5" s="53"/>
      <c r="SST5" s="53"/>
      <c r="SSU5" s="53"/>
      <c r="SSV5" s="53"/>
      <c r="SSW5" s="53"/>
      <c r="SSX5" s="53"/>
      <c r="SSY5" s="53"/>
      <c r="SSZ5" s="53"/>
      <c r="STA5" s="53"/>
      <c r="STB5" s="53"/>
      <c r="STC5" s="53"/>
      <c r="STD5" s="53"/>
      <c r="STE5" s="53"/>
      <c r="STF5" s="53"/>
      <c r="STG5" s="53"/>
      <c r="STH5" s="53"/>
      <c r="STI5" s="53"/>
      <c r="STJ5" s="53"/>
      <c r="STK5" s="53"/>
      <c r="STL5" s="53"/>
      <c r="STM5" s="53"/>
      <c r="STN5" s="53"/>
      <c r="STO5" s="53"/>
      <c r="STP5" s="53"/>
      <c r="STQ5" s="53"/>
      <c r="STR5" s="53"/>
      <c r="STS5" s="53"/>
      <c r="STT5" s="53"/>
      <c r="STU5" s="53"/>
      <c r="STV5" s="53"/>
      <c r="STW5" s="53"/>
      <c r="STX5" s="53"/>
      <c r="STY5" s="53"/>
      <c r="STZ5" s="53"/>
      <c r="SUA5" s="53"/>
      <c r="SUB5" s="53"/>
      <c r="SUC5" s="53"/>
      <c r="SUD5" s="53"/>
      <c r="SUE5" s="53"/>
      <c r="SUF5" s="53"/>
      <c r="SUG5" s="53"/>
      <c r="SUH5" s="53"/>
      <c r="SUI5" s="53"/>
      <c r="SUJ5" s="53"/>
      <c r="SUK5" s="53"/>
      <c r="SUL5" s="53"/>
      <c r="SUM5" s="53"/>
      <c r="SUN5" s="53"/>
      <c r="SUO5" s="53"/>
      <c r="SUP5" s="53"/>
      <c r="SUQ5" s="53"/>
      <c r="SUR5" s="53"/>
      <c r="SUS5" s="53"/>
      <c r="SUT5" s="53"/>
      <c r="SUU5" s="53"/>
      <c r="SUV5" s="53"/>
      <c r="SUW5" s="53"/>
      <c r="SUX5" s="53"/>
      <c r="SUY5" s="53"/>
      <c r="SUZ5" s="53"/>
      <c r="SVA5" s="53"/>
      <c r="SVB5" s="53"/>
      <c r="SVC5" s="53"/>
      <c r="SVD5" s="53"/>
      <c r="SVE5" s="53"/>
      <c r="SVF5" s="53"/>
      <c r="SVG5" s="53"/>
      <c r="SVH5" s="53"/>
      <c r="SVI5" s="53"/>
      <c r="SVJ5" s="53"/>
      <c r="SVK5" s="53"/>
      <c r="SVL5" s="53"/>
      <c r="SVM5" s="53"/>
      <c r="SVN5" s="53"/>
      <c r="SVO5" s="53"/>
      <c r="SVP5" s="53"/>
      <c r="SVQ5" s="53"/>
      <c r="SVR5" s="53"/>
      <c r="SVS5" s="53"/>
      <c r="SVT5" s="53"/>
      <c r="SVU5" s="53"/>
      <c r="SVV5" s="53"/>
      <c r="SVW5" s="53"/>
      <c r="SVX5" s="53"/>
      <c r="SVY5" s="53"/>
      <c r="SVZ5" s="53"/>
      <c r="SWA5" s="53"/>
      <c r="SWB5" s="53"/>
      <c r="SWC5" s="53"/>
      <c r="SWD5" s="53"/>
      <c r="SWE5" s="53"/>
      <c r="SWF5" s="53"/>
      <c r="SWG5" s="53"/>
      <c r="SWH5" s="53"/>
      <c r="SWI5" s="53"/>
      <c r="SWJ5" s="53"/>
      <c r="SWK5" s="53"/>
      <c r="SWL5" s="53"/>
      <c r="SWM5" s="53"/>
      <c r="SWN5" s="53"/>
      <c r="SWO5" s="53"/>
      <c r="SWP5" s="53"/>
      <c r="SWQ5" s="53"/>
      <c r="SWR5" s="53"/>
      <c r="SWS5" s="53"/>
      <c r="SWT5" s="53"/>
      <c r="SWU5" s="53"/>
      <c r="SWV5" s="53"/>
      <c r="SWW5" s="53"/>
      <c r="SWX5" s="53"/>
      <c r="SWY5" s="53"/>
      <c r="SWZ5" s="53"/>
      <c r="SXA5" s="53"/>
      <c r="SXB5" s="53"/>
      <c r="SXC5" s="53"/>
      <c r="SXD5" s="53"/>
      <c r="SXE5" s="53"/>
      <c r="SXF5" s="53"/>
      <c r="SXG5" s="53"/>
      <c r="SXH5" s="53"/>
      <c r="SXI5" s="53"/>
      <c r="SXJ5" s="53"/>
      <c r="SXK5" s="53"/>
      <c r="SXL5" s="53"/>
      <c r="SXM5" s="53"/>
      <c r="SXN5" s="53"/>
      <c r="SXO5" s="53"/>
      <c r="SXP5" s="53"/>
      <c r="SXQ5" s="53"/>
      <c r="SXR5" s="53"/>
      <c r="SXS5" s="53"/>
      <c r="SXT5" s="53"/>
      <c r="SXU5" s="53"/>
      <c r="SXV5" s="53"/>
      <c r="SXW5" s="53"/>
      <c r="SXX5" s="53"/>
      <c r="SXY5" s="53"/>
      <c r="SXZ5" s="53"/>
      <c r="SYA5" s="53"/>
      <c r="SYB5" s="53"/>
      <c r="SYC5" s="53"/>
      <c r="SYD5" s="53"/>
      <c r="SYE5" s="53"/>
      <c r="SYF5" s="53"/>
      <c r="SYG5" s="53"/>
      <c r="SYH5" s="53"/>
      <c r="SYI5" s="53"/>
      <c r="SYJ5" s="53"/>
      <c r="SYK5" s="53"/>
      <c r="SYL5" s="53"/>
      <c r="SYM5" s="53"/>
      <c r="SYN5" s="53"/>
      <c r="SYO5" s="53"/>
      <c r="SYP5" s="53"/>
      <c r="SYQ5" s="53"/>
      <c r="SYR5" s="53"/>
      <c r="SYS5" s="53"/>
      <c r="SYT5" s="53"/>
      <c r="SYU5" s="53"/>
      <c r="SYV5" s="53"/>
      <c r="SYW5" s="53"/>
      <c r="SYX5" s="53"/>
      <c r="SYY5" s="53"/>
      <c r="SYZ5" s="53"/>
      <c r="SZA5" s="53"/>
      <c r="SZB5" s="53"/>
      <c r="SZC5" s="53"/>
      <c r="SZD5" s="53"/>
      <c r="SZE5" s="53"/>
      <c r="SZF5" s="53"/>
      <c r="SZG5" s="53"/>
      <c r="SZH5" s="53"/>
      <c r="SZI5" s="53"/>
      <c r="SZJ5" s="53"/>
      <c r="SZK5" s="53"/>
      <c r="SZL5" s="53"/>
      <c r="SZM5" s="53"/>
      <c r="SZN5" s="53"/>
      <c r="SZO5" s="53"/>
      <c r="SZP5" s="53"/>
      <c r="SZQ5" s="53"/>
      <c r="SZR5" s="53"/>
      <c r="SZS5" s="53"/>
      <c r="SZT5" s="53"/>
      <c r="SZU5" s="53"/>
      <c r="SZV5" s="53"/>
      <c r="SZW5" s="53"/>
      <c r="SZX5" s="53"/>
      <c r="SZY5" s="53"/>
      <c r="SZZ5" s="53"/>
      <c r="TAA5" s="53"/>
      <c r="TAB5" s="53"/>
      <c r="TAC5" s="53"/>
      <c r="TAD5" s="53"/>
      <c r="TAE5" s="53"/>
      <c r="TAF5" s="53"/>
      <c r="TAG5" s="53"/>
      <c r="TAH5" s="53"/>
      <c r="TAI5" s="53"/>
      <c r="TAJ5" s="53"/>
      <c r="TAK5" s="53"/>
      <c r="TAL5" s="53"/>
      <c r="TAM5" s="53"/>
      <c r="TAN5" s="53"/>
      <c r="TAO5" s="53"/>
      <c r="TAP5" s="53"/>
      <c r="TAQ5" s="53"/>
      <c r="TAR5" s="53"/>
      <c r="TAS5" s="53"/>
      <c r="TAT5" s="53"/>
      <c r="TAU5" s="53"/>
      <c r="TAV5" s="53"/>
      <c r="TAW5" s="53"/>
      <c r="TAX5" s="53"/>
      <c r="TAY5" s="53"/>
      <c r="TAZ5" s="53"/>
      <c r="TBA5" s="53"/>
      <c r="TBB5" s="53"/>
      <c r="TBC5" s="53"/>
      <c r="TBD5" s="53"/>
      <c r="TBE5" s="53"/>
      <c r="TBF5" s="53"/>
      <c r="TBG5" s="53"/>
      <c r="TBH5" s="53"/>
      <c r="TBI5" s="53"/>
      <c r="TBJ5" s="53"/>
      <c r="TBK5" s="53"/>
      <c r="TBL5" s="53"/>
      <c r="TBM5" s="53"/>
      <c r="TBN5" s="53"/>
      <c r="TBO5" s="53"/>
      <c r="TBP5" s="53"/>
      <c r="TBQ5" s="53"/>
      <c r="TBR5" s="53"/>
      <c r="TBS5" s="53"/>
      <c r="TBT5" s="53"/>
      <c r="TBU5" s="53"/>
      <c r="TBV5" s="53"/>
      <c r="TBW5" s="53"/>
      <c r="TBX5" s="53"/>
      <c r="TBY5" s="53"/>
      <c r="TBZ5" s="53"/>
      <c r="TCA5" s="53"/>
      <c r="TCB5" s="53"/>
      <c r="TCC5" s="53"/>
      <c r="TCD5" s="53"/>
      <c r="TCE5" s="53"/>
      <c r="TCF5" s="53"/>
      <c r="TCG5" s="53"/>
      <c r="TCH5" s="53"/>
      <c r="TCI5" s="53"/>
      <c r="TCJ5" s="53"/>
      <c r="TCK5" s="53"/>
      <c r="TCL5" s="53"/>
      <c r="TCM5" s="53"/>
      <c r="TCN5" s="53"/>
      <c r="TCO5" s="53"/>
      <c r="TCP5" s="53"/>
      <c r="TCQ5" s="53"/>
      <c r="TCR5" s="53"/>
      <c r="TCS5" s="53"/>
      <c r="TCT5" s="53"/>
      <c r="TCU5" s="53"/>
      <c r="TCV5" s="53"/>
      <c r="TCW5" s="53"/>
      <c r="TCX5" s="53"/>
      <c r="TCY5" s="53"/>
      <c r="TCZ5" s="53"/>
      <c r="TDA5" s="53"/>
      <c r="TDB5" s="53"/>
      <c r="TDC5" s="53"/>
      <c r="TDD5" s="53"/>
      <c r="TDE5" s="53"/>
      <c r="TDF5" s="53"/>
      <c r="TDG5" s="53"/>
      <c r="TDH5" s="53"/>
      <c r="TDI5" s="53"/>
      <c r="TDJ5" s="53"/>
      <c r="TDK5" s="53"/>
      <c r="TDL5" s="53"/>
      <c r="TDM5" s="53"/>
      <c r="TDN5" s="53"/>
      <c r="TDO5" s="53"/>
      <c r="TDP5" s="53"/>
      <c r="TDQ5" s="53"/>
      <c r="TDR5" s="53"/>
      <c r="TDS5" s="53"/>
      <c r="TDT5" s="53"/>
      <c r="TDU5" s="53"/>
      <c r="TDV5" s="53"/>
      <c r="TDW5" s="53"/>
      <c r="TDX5" s="53"/>
      <c r="TDY5" s="53"/>
      <c r="TDZ5" s="53"/>
      <c r="TEA5" s="53"/>
      <c r="TEB5" s="53"/>
      <c r="TEC5" s="53"/>
      <c r="TED5" s="53"/>
      <c r="TEE5" s="53"/>
      <c r="TEF5" s="53"/>
      <c r="TEG5" s="53"/>
      <c r="TEH5" s="53"/>
      <c r="TEI5" s="53"/>
      <c r="TEJ5" s="53"/>
      <c r="TEK5" s="53"/>
      <c r="TEL5" s="53"/>
      <c r="TEM5" s="53"/>
      <c r="TEN5" s="53"/>
      <c r="TEO5" s="53"/>
      <c r="TEP5" s="53"/>
      <c r="TEQ5" s="53"/>
      <c r="TER5" s="53"/>
      <c r="TES5" s="53"/>
      <c r="TET5" s="53"/>
      <c r="TEU5" s="53"/>
      <c r="TEV5" s="53"/>
      <c r="TEW5" s="53"/>
      <c r="TEX5" s="53"/>
      <c r="TEY5" s="53"/>
      <c r="TEZ5" s="53"/>
      <c r="TFA5" s="53"/>
      <c r="TFB5" s="53"/>
      <c r="TFC5" s="53"/>
      <c r="TFD5" s="53"/>
      <c r="TFE5" s="53"/>
      <c r="TFF5" s="53"/>
      <c r="TFG5" s="53"/>
      <c r="TFH5" s="53"/>
      <c r="TFI5" s="53"/>
      <c r="TFJ5" s="53"/>
      <c r="TFK5" s="53"/>
      <c r="TFL5" s="53"/>
      <c r="TFM5" s="53"/>
      <c r="TFN5" s="53"/>
      <c r="TFO5" s="53"/>
      <c r="TFP5" s="53"/>
      <c r="TFQ5" s="53"/>
      <c r="TFR5" s="53"/>
      <c r="TFS5" s="53"/>
      <c r="TFT5" s="53"/>
      <c r="TFU5" s="53"/>
      <c r="TFV5" s="53"/>
      <c r="TFW5" s="53"/>
      <c r="TFX5" s="53"/>
      <c r="TFY5" s="53"/>
      <c r="TFZ5" s="53"/>
      <c r="TGA5" s="53"/>
      <c r="TGB5" s="53"/>
      <c r="TGC5" s="53"/>
      <c r="TGD5" s="53"/>
      <c r="TGE5" s="53"/>
      <c r="TGF5" s="53"/>
      <c r="TGG5" s="53"/>
      <c r="TGH5" s="53"/>
      <c r="TGI5" s="53"/>
      <c r="TGJ5" s="53"/>
      <c r="TGK5" s="53"/>
      <c r="TGL5" s="53"/>
      <c r="TGM5" s="53"/>
      <c r="TGN5" s="53"/>
      <c r="TGO5" s="53"/>
      <c r="TGP5" s="53"/>
      <c r="TGQ5" s="53"/>
      <c r="TGR5" s="53"/>
      <c r="TGS5" s="53"/>
      <c r="TGT5" s="53"/>
      <c r="TGU5" s="53"/>
      <c r="TGV5" s="53"/>
      <c r="TGW5" s="53"/>
      <c r="TGX5" s="53"/>
      <c r="TGY5" s="53"/>
      <c r="TGZ5" s="53"/>
      <c r="THA5" s="53"/>
      <c r="THB5" s="53"/>
      <c r="THC5" s="53"/>
      <c r="THD5" s="53"/>
      <c r="THE5" s="53"/>
      <c r="THF5" s="53"/>
      <c r="THG5" s="53"/>
      <c r="THH5" s="53"/>
      <c r="THI5" s="53"/>
      <c r="THJ5" s="53"/>
      <c r="THK5" s="53"/>
      <c r="THL5" s="53"/>
      <c r="THM5" s="53"/>
      <c r="THN5" s="53"/>
      <c r="THO5" s="53"/>
      <c r="THP5" s="53"/>
      <c r="THQ5" s="53"/>
      <c r="THR5" s="53"/>
      <c r="THS5" s="53"/>
      <c r="THT5" s="53"/>
      <c r="THU5" s="53"/>
      <c r="THV5" s="53"/>
      <c r="THW5" s="53"/>
      <c r="THX5" s="53"/>
      <c r="THY5" s="53"/>
      <c r="THZ5" s="53"/>
      <c r="TIA5" s="53"/>
      <c r="TIB5" s="53"/>
      <c r="TIC5" s="53"/>
      <c r="TID5" s="53"/>
      <c r="TIE5" s="53"/>
      <c r="TIF5" s="53"/>
      <c r="TIG5" s="53"/>
      <c r="TIH5" s="53"/>
      <c r="TII5" s="53"/>
      <c r="TIJ5" s="53"/>
      <c r="TIK5" s="53"/>
      <c r="TIL5" s="53"/>
      <c r="TIM5" s="53"/>
      <c r="TIN5" s="53"/>
      <c r="TIO5" s="53"/>
      <c r="TIP5" s="53"/>
      <c r="TIQ5" s="53"/>
      <c r="TIR5" s="53"/>
      <c r="TIS5" s="53"/>
      <c r="TIT5" s="53"/>
      <c r="TIU5" s="53"/>
      <c r="TIV5" s="53"/>
      <c r="TIW5" s="53"/>
      <c r="TIX5" s="53"/>
      <c r="TIY5" s="53"/>
      <c r="TIZ5" s="53"/>
      <c r="TJA5" s="53"/>
      <c r="TJB5" s="53"/>
      <c r="TJC5" s="53"/>
      <c r="TJD5" s="53"/>
      <c r="TJE5" s="53"/>
      <c r="TJF5" s="53"/>
      <c r="TJG5" s="53"/>
      <c r="TJH5" s="53"/>
      <c r="TJI5" s="53"/>
      <c r="TJJ5" s="53"/>
      <c r="TJK5" s="53"/>
      <c r="TJL5" s="53"/>
      <c r="TJM5" s="53"/>
      <c r="TJN5" s="53"/>
      <c r="TJO5" s="53"/>
      <c r="TJP5" s="53"/>
      <c r="TJQ5" s="53"/>
      <c r="TJR5" s="53"/>
      <c r="TJS5" s="53"/>
      <c r="TJT5" s="53"/>
      <c r="TJU5" s="53"/>
      <c r="TJV5" s="53"/>
      <c r="TJW5" s="53"/>
      <c r="TJX5" s="53"/>
      <c r="TJY5" s="53"/>
      <c r="TJZ5" s="53"/>
      <c r="TKA5" s="53"/>
      <c r="TKB5" s="53"/>
      <c r="TKC5" s="53"/>
      <c r="TKD5" s="53"/>
      <c r="TKE5" s="53"/>
      <c r="TKF5" s="53"/>
      <c r="TKG5" s="53"/>
      <c r="TKH5" s="53"/>
      <c r="TKI5" s="53"/>
      <c r="TKJ5" s="53"/>
      <c r="TKK5" s="53"/>
      <c r="TKL5" s="53"/>
      <c r="TKM5" s="53"/>
      <c r="TKN5" s="53"/>
      <c r="TKO5" s="53"/>
      <c r="TKP5" s="53"/>
      <c r="TKQ5" s="53"/>
      <c r="TKR5" s="53"/>
      <c r="TKS5" s="53"/>
      <c r="TKT5" s="53"/>
      <c r="TKU5" s="53"/>
      <c r="TKV5" s="53"/>
      <c r="TKW5" s="53"/>
      <c r="TKX5" s="53"/>
      <c r="TKY5" s="53"/>
      <c r="TKZ5" s="53"/>
      <c r="TLA5" s="53"/>
      <c r="TLB5" s="53"/>
      <c r="TLC5" s="53"/>
      <c r="TLD5" s="53"/>
      <c r="TLE5" s="53"/>
      <c r="TLF5" s="53"/>
      <c r="TLG5" s="53"/>
      <c r="TLH5" s="53"/>
      <c r="TLI5" s="53"/>
      <c r="TLJ5" s="53"/>
      <c r="TLK5" s="53"/>
      <c r="TLL5" s="53"/>
      <c r="TLM5" s="53"/>
      <c r="TLN5" s="53"/>
      <c r="TLO5" s="53"/>
      <c r="TLP5" s="53"/>
      <c r="TLQ5" s="53"/>
      <c r="TLR5" s="53"/>
      <c r="TLS5" s="53"/>
      <c r="TLT5" s="53"/>
      <c r="TLU5" s="53"/>
      <c r="TLV5" s="53"/>
      <c r="TLW5" s="53"/>
      <c r="TLX5" s="53"/>
      <c r="TLY5" s="53"/>
      <c r="TLZ5" s="53"/>
      <c r="TMA5" s="53"/>
      <c r="TMB5" s="53"/>
      <c r="TMC5" s="53"/>
      <c r="TMD5" s="53"/>
      <c r="TME5" s="53"/>
      <c r="TMF5" s="53"/>
      <c r="TMG5" s="53"/>
      <c r="TMH5" s="53"/>
      <c r="TMI5" s="53"/>
      <c r="TMJ5" s="53"/>
      <c r="TMK5" s="53"/>
      <c r="TML5" s="53"/>
      <c r="TMM5" s="53"/>
      <c r="TMN5" s="53"/>
      <c r="TMO5" s="53"/>
      <c r="TMP5" s="53"/>
      <c r="TMQ5" s="53"/>
      <c r="TMR5" s="53"/>
      <c r="TMS5" s="53"/>
      <c r="TMT5" s="53"/>
      <c r="TMU5" s="53"/>
      <c r="TMV5" s="53"/>
      <c r="TMW5" s="53"/>
      <c r="TMX5" s="53"/>
      <c r="TMY5" s="53"/>
      <c r="TMZ5" s="53"/>
      <c r="TNA5" s="53"/>
      <c r="TNB5" s="53"/>
      <c r="TNC5" s="53"/>
      <c r="TND5" s="53"/>
      <c r="TNE5" s="53"/>
      <c r="TNF5" s="53"/>
      <c r="TNG5" s="53"/>
      <c r="TNH5" s="53"/>
      <c r="TNI5" s="53"/>
      <c r="TNJ5" s="53"/>
      <c r="TNK5" s="53"/>
      <c r="TNL5" s="53"/>
      <c r="TNM5" s="53"/>
      <c r="TNN5" s="53"/>
      <c r="TNO5" s="53"/>
      <c r="TNP5" s="53"/>
      <c r="TNQ5" s="53"/>
      <c r="TNR5" s="53"/>
      <c r="TNS5" s="53"/>
      <c r="TNT5" s="53"/>
      <c r="TNU5" s="53"/>
      <c r="TNV5" s="53"/>
      <c r="TNW5" s="53"/>
      <c r="TNX5" s="53"/>
      <c r="TNY5" s="53"/>
      <c r="TNZ5" s="53"/>
      <c r="TOA5" s="53"/>
      <c r="TOB5" s="53"/>
      <c r="TOC5" s="53"/>
      <c r="TOD5" s="53"/>
      <c r="TOE5" s="53"/>
      <c r="TOF5" s="53"/>
      <c r="TOG5" s="53"/>
      <c r="TOH5" s="53"/>
      <c r="TOI5" s="53"/>
      <c r="TOJ5" s="53"/>
      <c r="TOK5" s="53"/>
      <c r="TOL5" s="53"/>
      <c r="TOM5" s="53"/>
      <c r="TON5" s="53"/>
      <c r="TOO5" s="53"/>
      <c r="TOP5" s="53"/>
      <c r="TOQ5" s="53"/>
      <c r="TOR5" s="53"/>
      <c r="TOS5" s="53"/>
      <c r="TOT5" s="53"/>
      <c r="TOU5" s="53"/>
      <c r="TOV5" s="53"/>
      <c r="TOW5" s="53"/>
      <c r="TOX5" s="53"/>
      <c r="TOY5" s="53"/>
      <c r="TOZ5" s="53"/>
      <c r="TPA5" s="53"/>
      <c r="TPB5" s="53"/>
      <c r="TPC5" s="53"/>
      <c r="TPD5" s="53"/>
      <c r="TPE5" s="53"/>
      <c r="TPF5" s="53"/>
      <c r="TPG5" s="53"/>
      <c r="TPH5" s="53"/>
      <c r="TPI5" s="53"/>
      <c r="TPJ5" s="53"/>
      <c r="TPK5" s="53"/>
      <c r="TPL5" s="53"/>
      <c r="TPM5" s="53"/>
      <c r="TPN5" s="53"/>
      <c r="TPO5" s="53"/>
      <c r="TPP5" s="53"/>
      <c r="TPQ5" s="53"/>
      <c r="TPR5" s="53"/>
      <c r="TPS5" s="53"/>
      <c r="TPT5" s="53"/>
      <c r="TPU5" s="53"/>
      <c r="TPV5" s="53"/>
      <c r="TPW5" s="53"/>
      <c r="TPX5" s="53"/>
      <c r="TPY5" s="53"/>
      <c r="TPZ5" s="53"/>
      <c r="TQA5" s="53"/>
      <c r="TQB5" s="53"/>
      <c r="TQC5" s="53"/>
      <c r="TQD5" s="53"/>
      <c r="TQE5" s="53"/>
      <c r="TQF5" s="53"/>
      <c r="TQG5" s="53"/>
      <c r="TQH5" s="53"/>
      <c r="TQI5" s="53"/>
      <c r="TQJ5" s="53"/>
      <c r="TQK5" s="53"/>
      <c r="TQL5" s="53"/>
      <c r="TQM5" s="53"/>
      <c r="TQN5" s="53"/>
      <c r="TQO5" s="53"/>
      <c r="TQP5" s="53"/>
      <c r="TQQ5" s="53"/>
      <c r="TQR5" s="53"/>
      <c r="TQS5" s="53"/>
      <c r="TQT5" s="53"/>
      <c r="TQU5" s="53"/>
      <c r="TQV5" s="53"/>
      <c r="TQW5" s="53"/>
      <c r="TQX5" s="53"/>
      <c r="TQY5" s="53"/>
      <c r="TQZ5" s="53"/>
      <c r="TRA5" s="53"/>
      <c r="TRB5" s="53"/>
      <c r="TRC5" s="53"/>
      <c r="TRD5" s="53"/>
      <c r="TRE5" s="53"/>
      <c r="TRF5" s="53"/>
      <c r="TRG5" s="53"/>
      <c r="TRH5" s="53"/>
      <c r="TRI5" s="53"/>
      <c r="TRJ5" s="53"/>
      <c r="TRK5" s="53"/>
      <c r="TRL5" s="53"/>
      <c r="TRM5" s="53"/>
      <c r="TRN5" s="53"/>
      <c r="TRO5" s="53"/>
      <c r="TRP5" s="53"/>
      <c r="TRQ5" s="53"/>
      <c r="TRR5" s="53"/>
      <c r="TRS5" s="53"/>
      <c r="TRT5" s="53"/>
      <c r="TRU5" s="53"/>
      <c r="TRV5" s="53"/>
      <c r="TRW5" s="53"/>
      <c r="TRX5" s="53"/>
      <c r="TRY5" s="53"/>
      <c r="TRZ5" s="53"/>
      <c r="TSA5" s="53"/>
      <c r="TSB5" s="53"/>
      <c r="TSC5" s="53"/>
      <c r="TSD5" s="53"/>
      <c r="TSE5" s="53"/>
      <c r="TSF5" s="53"/>
      <c r="TSG5" s="53"/>
      <c r="TSH5" s="53"/>
      <c r="TSI5" s="53"/>
      <c r="TSJ5" s="53"/>
      <c r="TSK5" s="53"/>
      <c r="TSL5" s="53"/>
      <c r="TSM5" s="53"/>
      <c r="TSN5" s="53"/>
      <c r="TSO5" s="53"/>
      <c r="TSP5" s="53"/>
      <c r="TSQ5" s="53"/>
      <c r="TSR5" s="53"/>
      <c r="TSS5" s="53"/>
      <c r="TST5" s="53"/>
      <c r="TSU5" s="53"/>
      <c r="TSV5" s="53"/>
      <c r="TSW5" s="53"/>
      <c r="TSX5" s="53"/>
      <c r="TSY5" s="53"/>
      <c r="TSZ5" s="53"/>
      <c r="TTA5" s="53"/>
      <c r="TTB5" s="53"/>
      <c r="TTC5" s="53"/>
      <c r="TTD5" s="53"/>
      <c r="TTE5" s="53"/>
      <c r="TTF5" s="53"/>
      <c r="TTG5" s="53"/>
      <c r="TTH5" s="53"/>
      <c r="TTI5" s="53"/>
      <c r="TTJ5" s="53"/>
      <c r="TTK5" s="53"/>
      <c r="TTL5" s="53"/>
      <c r="TTM5" s="53"/>
      <c r="TTN5" s="53"/>
      <c r="TTO5" s="53"/>
      <c r="TTP5" s="53"/>
      <c r="TTQ5" s="53"/>
      <c r="TTR5" s="53"/>
      <c r="TTS5" s="53"/>
      <c r="TTT5" s="53"/>
      <c r="TTU5" s="53"/>
      <c r="TTV5" s="53"/>
      <c r="TTW5" s="53"/>
      <c r="TTX5" s="53"/>
      <c r="TTY5" s="53"/>
      <c r="TTZ5" s="53"/>
      <c r="TUA5" s="53"/>
      <c r="TUB5" s="53"/>
      <c r="TUC5" s="53"/>
      <c r="TUD5" s="53"/>
      <c r="TUE5" s="53"/>
      <c r="TUF5" s="53"/>
      <c r="TUG5" s="53"/>
      <c r="TUH5" s="53"/>
      <c r="TUI5" s="53"/>
      <c r="TUJ5" s="53"/>
      <c r="TUK5" s="53"/>
      <c r="TUL5" s="53"/>
      <c r="TUM5" s="53"/>
      <c r="TUN5" s="53"/>
      <c r="TUO5" s="53"/>
      <c r="TUP5" s="53"/>
      <c r="TUQ5" s="53"/>
      <c r="TUR5" s="53"/>
      <c r="TUS5" s="53"/>
      <c r="TUT5" s="53"/>
      <c r="TUU5" s="53"/>
      <c r="TUV5" s="53"/>
      <c r="TUW5" s="53"/>
      <c r="TUX5" s="53"/>
      <c r="TUY5" s="53"/>
      <c r="TUZ5" s="53"/>
      <c r="TVA5" s="53"/>
      <c r="TVB5" s="53"/>
      <c r="TVC5" s="53"/>
      <c r="TVD5" s="53"/>
      <c r="TVE5" s="53"/>
      <c r="TVF5" s="53"/>
      <c r="TVG5" s="53"/>
      <c r="TVH5" s="53"/>
      <c r="TVI5" s="53"/>
      <c r="TVJ5" s="53"/>
      <c r="TVK5" s="53"/>
      <c r="TVL5" s="53"/>
      <c r="TVM5" s="53"/>
      <c r="TVN5" s="53"/>
      <c r="TVO5" s="53"/>
      <c r="TVP5" s="53"/>
      <c r="TVQ5" s="53"/>
      <c r="TVR5" s="53"/>
      <c r="TVS5" s="53"/>
      <c r="TVT5" s="53"/>
      <c r="TVU5" s="53"/>
      <c r="TVV5" s="53"/>
      <c r="TVW5" s="53"/>
      <c r="TVX5" s="53"/>
      <c r="TVY5" s="53"/>
      <c r="TVZ5" s="53"/>
      <c r="TWA5" s="53"/>
      <c r="TWB5" s="53"/>
      <c r="TWC5" s="53"/>
      <c r="TWD5" s="53"/>
      <c r="TWE5" s="53"/>
      <c r="TWF5" s="53"/>
      <c r="TWG5" s="53"/>
      <c r="TWH5" s="53"/>
      <c r="TWI5" s="53"/>
      <c r="TWJ5" s="53"/>
      <c r="TWK5" s="53"/>
      <c r="TWL5" s="53"/>
      <c r="TWM5" s="53"/>
      <c r="TWN5" s="53"/>
      <c r="TWO5" s="53"/>
      <c r="TWP5" s="53"/>
      <c r="TWQ5" s="53"/>
      <c r="TWR5" s="53"/>
      <c r="TWS5" s="53"/>
      <c r="TWT5" s="53"/>
      <c r="TWU5" s="53"/>
      <c r="TWV5" s="53"/>
      <c r="TWW5" s="53"/>
      <c r="TWX5" s="53"/>
      <c r="TWY5" s="53"/>
      <c r="TWZ5" s="53"/>
      <c r="TXA5" s="53"/>
      <c r="TXB5" s="53"/>
      <c r="TXC5" s="53"/>
      <c r="TXD5" s="53"/>
      <c r="TXE5" s="53"/>
      <c r="TXF5" s="53"/>
      <c r="TXG5" s="53"/>
      <c r="TXH5" s="53"/>
      <c r="TXI5" s="53"/>
      <c r="TXJ5" s="53"/>
      <c r="TXK5" s="53"/>
      <c r="TXL5" s="53"/>
      <c r="TXM5" s="53"/>
      <c r="TXN5" s="53"/>
      <c r="TXO5" s="53"/>
      <c r="TXP5" s="53"/>
      <c r="TXQ5" s="53"/>
      <c r="TXR5" s="53"/>
      <c r="TXS5" s="53"/>
      <c r="TXT5" s="53"/>
      <c r="TXU5" s="53"/>
      <c r="TXV5" s="53"/>
      <c r="TXW5" s="53"/>
      <c r="TXX5" s="53"/>
      <c r="TXY5" s="53"/>
      <c r="TXZ5" s="53"/>
      <c r="TYA5" s="53"/>
      <c r="TYB5" s="53"/>
      <c r="TYC5" s="53"/>
      <c r="TYD5" s="53"/>
      <c r="TYE5" s="53"/>
      <c r="TYF5" s="53"/>
      <c r="TYG5" s="53"/>
      <c r="TYH5" s="53"/>
      <c r="TYI5" s="53"/>
      <c r="TYJ5" s="53"/>
      <c r="TYK5" s="53"/>
      <c r="TYL5" s="53"/>
      <c r="TYM5" s="53"/>
      <c r="TYN5" s="53"/>
      <c r="TYO5" s="53"/>
      <c r="TYP5" s="53"/>
      <c r="TYQ5" s="53"/>
      <c r="TYR5" s="53"/>
      <c r="TYS5" s="53"/>
      <c r="TYT5" s="53"/>
      <c r="TYU5" s="53"/>
      <c r="TYV5" s="53"/>
      <c r="TYW5" s="53"/>
      <c r="TYX5" s="53"/>
      <c r="TYY5" s="53"/>
      <c r="TYZ5" s="53"/>
      <c r="TZA5" s="53"/>
      <c r="TZB5" s="53"/>
      <c r="TZC5" s="53"/>
      <c r="TZD5" s="53"/>
      <c r="TZE5" s="53"/>
      <c r="TZF5" s="53"/>
      <c r="TZG5" s="53"/>
      <c r="TZH5" s="53"/>
      <c r="TZI5" s="53"/>
      <c r="TZJ5" s="53"/>
      <c r="TZK5" s="53"/>
      <c r="TZL5" s="53"/>
      <c r="TZM5" s="53"/>
      <c r="TZN5" s="53"/>
      <c r="TZO5" s="53"/>
      <c r="TZP5" s="53"/>
      <c r="TZQ5" s="53"/>
      <c r="TZR5" s="53"/>
      <c r="TZS5" s="53"/>
      <c r="TZT5" s="53"/>
      <c r="TZU5" s="53"/>
      <c r="TZV5" s="53"/>
      <c r="TZW5" s="53"/>
      <c r="TZX5" s="53"/>
      <c r="TZY5" s="53"/>
      <c r="TZZ5" s="53"/>
      <c r="UAA5" s="53"/>
      <c r="UAB5" s="53"/>
      <c r="UAC5" s="53"/>
      <c r="UAD5" s="53"/>
      <c r="UAE5" s="53"/>
      <c r="UAF5" s="53"/>
      <c r="UAG5" s="53"/>
      <c r="UAH5" s="53"/>
      <c r="UAI5" s="53"/>
      <c r="UAJ5" s="53"/>
      <c r="UAK5" s="53"/>
      <c r="UAL5" s="53"/>
      <c r="UAM5" s="53"/>
      <c r="UAN5" s="53"/>
      <c r="UAO5" s="53"/>
      <c r="UAP5" s="53"/>
      <c r="UAQ5" s="53"/>
      <c r="UAR5" s="53"/>
      <c r="UAS5" s="53"/>
      <c r="UAT5" s="53"/>
      <c r="UAU5" s="53"/>
      <c r="UAV5" s="53"/>
      <c r="UAW5" s="53"/>
      <c r="UAX5" s="53"/>
      <c r="UAY5" s="53"/>
      <c r="UAZ5" s="53"/>
      <c r="UBA5" s="53"/>
      <c r="UBB5" s="53"/>
      <c r="UBC5" s="53"/>
      <c r="UBD5" s="53"/>
      <c r="UBE5" s="53"/>
      <c r="UBF5" s="53"/>
      <c r="UBG5" s="53"/>
      <c r="UBH5" s="53"/>
      <c r="UBI5" s="53"/>
      <c r="UBJ5" s="53"/>
      <c r="UBK5" s="53"/>
      <c r="UBL5" s="53"/>
      <c r="UBM5" s="53"/>
      <c r="UBN5" s="53"/>
      <c r="UBO5" s="53"/>
      <c r="UBP5" s="53"/>
      <c r="UBQ5" s="53"/>
      <c r="UBR5" s="53"/>
      <c r="UBS5" s="53"/>
      <c r="UBT5" s="53"/>
      <c r="UBU5" s="53"/>
      <c r="UBV5" s="53"/>
      <c r="UBW5" s="53"/>
      <c r="UBX5" s="53"/>
      <c r="UBY5" s="53"/>
      <c r="UBZ5" s="53"/>
      <c r="UCA5" s="53"/>
      <c r="UCB5" s="53"/>
      <c r="UCC5" s="53"/>
      <c r="UCD5" s="53"/>
      <c r="UCE5" s="53"/>
      <c r="UCF5" s="53"/>
      <c r="UCG5" s="53"/>
      <c r="UCH5" s="53"/>
      <c r="UCI5" s="53"/>
      <c r="UCJ5" s="53"/>
      <c r="UCK5" s="53"/>
      <c r="UCL5" s="53"/>
      <c r="UCM5" s="53"/>
      <c r="UCN5" s="53"/>
      <c r="UCO5" s="53"/>
      <c r="UCP5" s="53"/>
      <c r="UCQ5" s="53"/>
      <c r="UCR5" s="53"/>
      <c r="UCS5" s="53"/>
      <c r="UCT5" s="53"/>
      <c r="UCU5" s="53"/>
      <c r="UCV5" s="53"/>
      <c r="UCW5" s="53"/>
      <c r="UCX5" s="53"/>
      <c r="UCY5" s="53"/>
      <c r="UCZ5" s="53"/>
      <c r="UDA5" s="53"/>
      <c r="UDB5" s="53"/>
      <c r="UDC5" s="53"/>
      <c r="UDD5" s="53"/>
      <c r="UDE5" s="53"/>
      <c r="UDF5" s="53"/>
      <c r="UDG5" s="53"/>
      <c r="UDH5" s="53"/>
      <c r="UDI5" s="53"/>
      <c r="UDJ5" s="53"/>
      <c r="UDK5" s="53"/>
      <c r="UDL5" s="53"/>
      <c r="UDM5" s="53"/>
      <c r="UDN5" s="53"/>
      <c r="UDO5" s="53"/>
      <c r="UDP5" s="53"/>
      <c r="UDQ5" s="53"/>
      <c r="UDR5" s="53"/>
      <c r="UDS5" s="53"/>
      <c r="UDT5" s="53"/>
      <c r="UDU5" s="53"/>
      <c r="UDV5" s="53"/>
      <c r="UDW5" s="53"/>
      <c r="UDX5" s="53"/>
      <c r="UDY5" s="53"/>
      <c r="UDZ5" s="53"/>
      <c r="UEA5" s="53"/>
      <c r="UEB5" s="53"/>
      <c r="UEC5" s="53"/>
      <c r="UED5" s="53"/>
      <c r="UEE5" s="53"/>
      <c r="UEF5" s="53"/>
      <c r="UEG5" s="53"/>
      <c r="UEH5" s="53"/>
      <c r="UEI5" s="53"/>
      <c r="UEJ5" s="53"/>
      <c r="UEK5" s="53"/>
      <c r="UEL5" s="53"/>
      <c r="UEM5" s="53"/>
      <c r="UEN5" s="53"/>
      <c r="UEO5" s="53"/>
      <c r="UEP5" s="53"/>
      <c r="UEQ5" s="53"/>
      <c r="UER5" s="53"/>
      <c r="UES5" s="53"/>
      <c r="UET5" s="53"/>
      <c r="UEU5" s="53"/>
      <c r="UEV5" s="53"/>
      <c r="UEW5" s="53"/>
      <c r="UEX5" s="53"/>
      <c r="UEY5" s="53"/>
      <c r="UEZ5" s="53"/>
      <c r="UFA5" s="53"/>
      <c r="UFB5" s="53"/>
      <c r="UFC5" s="53"/>
      <c r="UFD5" s="53"/>
      <c r="UFE5" s="53"/>
      <c r="UFF5" s="53"/>
      <c r="UFG5" s="53"/>
      <c r="UFH5" s="53"/>
      <c r="UFI5" s="53"/>
      <c r="UFJ5" s="53"/>
      <c r="UFK5" s="53"/>
      <c r="UFL5" s="53"/>
      <c r="UFM5" s="53"/>
      <c r="UFN5" s="53"/>
      <c r="UFO5" s="53"/>
      <c r="UFP5" s="53"/>
      <c r="UFQ5" s="53"/>
      <c r="UFR5" s="53"/>
      <c r="UFS5" s="53"/>
      <c r="UFT5" s="53"/>
      <c r="UFU5" s="53"/>
      <c r="UFV5" s="53"/>
      <c r="UFW5" s="53"/>
      <c r="UFX5" s="53"/>
      <c r="UFY5" s="53"/>
      <c r="UFZ5" s="53"/>
      <c r="UGA5" s="53"/>
      <c r="UGB5" s="53"/>
      <c r="UGC5" s="53"/>
      <c r="UGD5" s="53"/>
      <c r="UGE5" s="53"/>
      <c r="UGF5" s="53"/>
      <c r="UGG5" s="53"/>
      <c r="UGH5" s="53"/>
      <c r="UGI5" s="53"/>
      <c r="UGJ5" s="53"/>
      <c r="UGK5" s="53"/>
      <c r="UGL5" s="53"/>
      <c r="UGM5" s="53"/>
      <c r="UGN5" s="53"/>
      <c r="UGO5" s="53"/>
      <c r="UGP5" s="53"/>
      <c r="UGQ5" s="53"/>
      <c r="UGR5" s="53"/>
      <c r="UGS5" s="53"/>
      <c r="UGT5" s="53"/>
      <c r="UGU5" s="53"/>
      <c r="UGV5" s="53"/>
      <c r="UGW5" s="53"/>
      <c r="UGX5" s="53"/>
      <c r="UGY5" s="53"/>
      <c r="UGZ5" s="53"/>
      <c r="UHA5" s="53"/>
      <c r="UHB5" s="53"/>
      <c r="UHC5" s="53"/>
      <c r="UHD5" s="53"/>
      <c r="UHE5" s="53"/>
      <c r="UHF5" s="53"/>
      <c r="UHG5" s="53"/>
      <c r="UHH5" s="53"/>
      <c r="UHI5" s="53"/>
      <c r="UHJ5" s="53"/>
      <c r="UHK5" s="53"/>
      <c r="UHL5" s="53"/>
      <c r="UHM5" s="53"/>
      <c r="UHN5" s="53"/>
      <c r="UHO5" s="53"/>
      <c r="UHP5" s="53"/>
      <c r="UHQ5" s="53"/>
      <c r="UHR5" s="53"/>
      <c r="UHS5" s="53"/>
      <c r="UHT5" s="53"/>
      <c r="UHU5" s="53"/>
      <c r="UHV5" s="53"/>
      <c r="UHW5" s="53"/>
      <c r="UHX5" s="53"/>
      <c r="UHY5" s="53"/>
      <c r="UHZ5" s="53"/>
      <c r="UIA5" s="53"/>
      <c r="UIB5" s="53"/>
      <c r="UIC5" s="53"/>
      <c r="UID5" s="53"/>
      <c r="UIE5" s="53"/>
      <c r="UIF5" s="53"/>
      <c r="UIG5" s="53"/>
      <c r="UIH5" s="53"/>
      <c r="UII5" s="53"/>
      <c r="UIJ5" s="53"/>
      <c r="UIK5" s="53"/>
      <c r="UIL5" s="53"/>
      <c r="UIM5" s="53"/>
      <c r="UIN5" s="53"/>
      <c r="UIO5" s="53"/>
      <c r="UIP5" s="53"/>
      <c r="UIQ5" s="53"/>
      <c r="UIR5" s="53"/>
      <c r="UIS5" s="53"/>
      <c r="UIT5" s="53"/>
      <c r="UIU5" s="53"/>
      <c r="UIV5" s="53"/>
      <c r="UIW5" s="53"/>
      <c r="UIX5" s="53"/>
      <c r="UIY5" s="53"/>
      <c r="UIZ5" s="53"/>
      <c r="UJA5" s="53"/>
      <c r="UJB5" s="53"/>
      <c r="UJC5" s="53"/>
      <c r="UJD5" s="53"/>
      <c r="UJE5" s="53"/>
      <c r="UJF5" s="53"/>
      <c r="UJG5" s="53"/>
      <c r="UJH5" s="53"/>
      <c r="UJI5" s="53"/>
      <c r="UJJ5" s="53"/>
      <c r="UJK5" s="53"/>
      <c r="UJL5" s="53"/>
      <c r="UJM5" s="53"/>
      <c r="UJN5" s="53"/>
      <c r="UJO5" s="53"/>
      <c r="UJP5" s="53"/>
      <c r="UJQ5" s="53"/>
      <c r="UJR5" s="53"/>
      <c r="UJS5" s="53"/>
      <c r="UJT5" s="53"/>
      <c r="UJU5" s="53"/>
      <c r="UJV5" s="53"/>
      <c r="UJW5" s="53"/>
      <c r="UJX5" s="53"/>
      <c r="UJY5" s="53"/>
      <c r="UJZ5" s="53"/>
      <c r="UKA5" s="53"/>
      <c r="UKB5" s="53"/>
      <c r="UKC5" s="53"/>
      <c r="UKD5" s="53"/>
      <c r="UKE5" s="53"/>
      <c r="UKF5" s="53"/>
      <c r="UKG5" s="53"/>
      <c r="UKH5" s="53"/>
      <c r="UKI5" s="53"/>
      <c r="UKJ5" s="53"/>
      <c r="UKK5" s="53"/>
      <c r="UKL5" s="53"/>
      <c r="UKM5" s="53"/>
      <c r="UKN5" s="53"/>
      <c r="UKO5" s="53"/>
      <c r="UKP5" s="53"/>
      <c r="UKQ5" s="53"/>
      <c r="UKR5" s="53"/>
      <c r="UKS5" s="53"/>
      <c r="UKT5" s="53"/>
      <c r="UKU5" s="53"/>
      <c r="UKV5" s="53"/>
      <c r="UKW5" s="53"/>
      <c r="UKX5" s="53"/>
      <c r="UKY5" s="53"/>
      <c r="UKZ5" s="53"/>
      <c r="ULA5" s="53"/>
      <c r="ULB5" s="53"/>
      <c r="ULC5" s="53"/>
      <c r="ULD5" s="53"/>
      <c r="ULE5" s="53"/>
      <c r="ULF5" s="53"/>
      <c r="ULG5" s="53"/>
      <c r="ULH5" s="53"/>
      <c r="ULI5" s="53"/>
      <c r="ULJ5" s="53"/>
      <c r="ULK5" s="53"/>
      <c r="ULL5" s="53"/>
      <c r="ULM5" s="53"/>
      <c r="ULN5" s="53"/>
      <c r="ULO5" s="53"/>
      <c r="ULP5" s="53"/>
      <c r="ULQ5" s="53"/>
      <c r="ULR5" s="53"/>
      <c r="ULS5" s="53"/>
      <c r="ULT5" s="53"/>
      <c r="ULU5" s="53"/>
      <c r="ULV5" s="53"/>
      <c r="ULW5" s="53"/>
      <c r="ULX5" s="53"/>
      <c r="ULY5" s="53"/>
      <c r="ULZ5" s="53"/>
      <c r="UMA5" s="53"/>
      <c r="UMB5" s="53"/>
      <c r="UMC5" s="53"/>
      <c r="UMD5" s="53"/>
      <c r="UME5" s="53"/>
      <c r="UMF5" s="53"/>
      <c r="UMG5" s="53"/>
      <c r="UMH5" s="53"/>
      <c r="UMI5" s="53"/>
      <c r="UMJ5" s="53"/>
      <c r="UMK5" s="53"/>
      <c r="UML5" s="53"/>
      <c r="UMM5" s="53"/>
      <c r="UMN5" s="53"/>
      <c r="UMO5" s="53"/>
      <c r="UMP5" s="53"/>
      <c r="UMQ5" s="53"/>
      <c r="UMR5" s="53"/>
      <c r="UMS5" s="53"/>
      <c r="UMT5" s="53"/>
      <c r="UMU5" s="53"/>
      <c r="UMV5" s="53"/>
      <c r="UMW5" s="53"/>
      <c r="UMX5" s="53"/>
      <c r="UMY5" s="53"/>
      <c r="UMZ5" s="53"/>
      <c r="UNA5" s="53"/>
      <c r="UNB5" s="53"/>
      <c r="UNC5" s="53"/>
      <c r="UND5" s="53"/>
      <c r="UNE5" s="53"/>
      <c r="UNF5" s="53"/>
      <c r="UNG5" s="53"/>
      <c r="UNH5" s="53"/>
      <c r="UNI5" s="53"/>
      <c r="UNJ5" s="53"/>
      <c r="UNK5" s="53"/>
      <c r="UNL5" s="53"/>
      <c r="UNM5" s="53"/>
      <c r="UNN5" s="53"/>
      <c r="UNO5" s="53"/>
      <c r="UNP5" s="53"/>
      <c r="UNQ5" s="53"/>
      <c r="UNR5" s="53"/>
      <c r="UNS5" s="53"/>
      <c r="UNT5" s="53"/>
      <c r="UNU5" s="53"/>
      <c r="UNV5" s="53"/>
      <c r="UNW5" s="53"/>
      <c r="UNX5" s="53"/>
      <c r="UNY5" s="53"/>
      <c r="UNZ5" s="53"/>
      <c r="UOA5" s="53"/>
      <c r="UOB5" s="53"/>
      <c r="UOC5" s="53"/>
      <c r="UOD5" s="53"/>
      <c r="UOE5" s="53"/>
      <c r="UOF5" s="53"/>
      <c r="UOG5" s="53"/>
      <c r="UOH5" s="53"/>
      <c r="UOI5" s="53"/>
      <c r="UOJ5" s="53"/>
      <c r="UOK5" s="53"/>
      <c r="UOL5" s="53"/>
      <c r="UOM5" s="53"/>
      <c r="UON5" s="53"/>
      <c r="UOO5" s="53"/>
      <c r="UOP5" s="53"/>
      <c r="UOQ5" s="53"/>
      <c r="UOR5" s="53"/>
      <c r="UOS5" s="53"/>
      <c r="UOT5" s="53"/>
      <c r="UOU5" s="53"/>
      <c r="UOV5" s="53"/>
      <c r="UOW5" s="53"/>
      <c r="UOX5" s="53"/>
      <c r="UOY5" s="53"/>
      <c r="UOZ5" s="53"/>
      <c r="UPA5" s="53"/>
      <c r="UPB5" s="53"/>
      <c r="UPC5" s="53"/>
      <c r="UPD5" s="53"/>
      <c r="UPE5" s="53"/>
      <c r="UPF5" s="53"/>
      <c r="UPG5" s="53"/>
      <c r="UPH5" s="53"/>
      <c r="UPI5" s="53"/>
      <c r="UPJ5" s="53"/>
      <c r="UPK5" s="53"/>
      <c r="UPL5" s="53"/>
      <c r="UPM5" s="53"/>
      <c r="UPN5" s="53"/>
      <c r="UPO5" s="53"/>
      <c r="UPP5" s="53"/>
      <c r="UPQ5" s="53"/>
      <c r="UPR5" s="53"/>
      <c r="UPS5" s="53"/>
      <c r="UPT5" s="53"/>
      <c r="UPU5" s="53"/>
      <c r="UPV5" s="53"/>
      <c r="UPW5" s="53"/>
      <c r="UPX5" s="53"/>
      <c r="UPY5" s="53"/>
      <c r="UPZ5" s="53"/>
      <c r="UQA5" s="53"/>
      <c r="UQB5" s="53"/>
      <c r="UQC5" s="53"/>
      <c r="UQD5" s="53"/>
      <c r="UQE5" s="53"/>
      <c r="UQF5" s="53"/>
      <c r="UQG5" s="53"/>
      <c r="UQH5" s="53"/>
      <c r="UQI5" s="53"/>
      <c r="UQJ5" s="53"/>
      <c r="UQK5" s="53"/>
      <c r="UQL5" s="53"/>
      <c r="UQM5" s="53"/>
      <c r="UQN5" s="53"/>
      <c r="UQO5" s="53"/>
      <c r="UQP5" s="53"/>
      <c r="UQQ5" s="53"/>
      <c r="UQR5" s="53"/>
      <c r="UQS5" s="53"/>
      <c r="UQT5" s="53"/>
      <c r="UQU5" s="53"/>
      <c r="UQV5" s="53"/>
      <c r="UQW5" s="53"/>
      <c r="UQX5" s="53"/>
      <c r="UQY5" s="53"/>
      <c r="UQZ5" s="53"/>
      <c r="URA5" s="53"/>
      <c r="URB5" s="53"/>
      <c r="URC5" s="53"/>
      <c r="URD5" s="53"/>
      <c r="URE5" s="53"/>
      <c r="URF5" s="53"/>
      <c r="URG5" s="53"/>
      <c r="URH5" s="53"/>
      <c r="URI5" s="53"/>
      <c r="URJ5" s="53"/>
      <c r="URK5" s="53"/>
      <c r="URL5" s="53"/>
      <c r="URM5" s="53"/>
      <c r="URN5" s="53"/>
      <c r="URO5" s="53"/>
      <c r="URP5" s="53"/>
      <c r="URQ5" s="53"/>
      <c r="URR5" s="53"/>
      <c r="URS5" s="53"/>
      <c r="URT5" s="53"/>
      <c r="URU5" s="53"/>
      <c r="URV5" s="53"/>
      <c r="URW5" s="53"/>
      <c r="URX5" s="53"/>
      <c r="URY5" s="53"/>
      <c r="URZ5" s="53"/>
      <c r="USA5" s="53"/>
      <c r="USB5" s="53"/>
      <c r="USC5" s="53"/>
      <c r="USD5" s="53"/>
      <c r="USE5" s="53"/>
      <c r="USF5" s="53"/>
      <c r="USG5" s="53"/>
      <c r="USH5" s="53"/>
      <c r="USI5" s="53"/>
      <c r="USJ5" s="53"/>
      <c r="USK5" s="53"/>
      <c r="USL5" s="53"/>
      <c r="USM5" s="53"/>
      <c r="USN5" s="53"/>
      <c r="USO5" s="53"/>
      <c r="USP5" s="53"/>
      <c r="USQ5" s="53"/>
      <c r="USR5" s="53"/>
      <c r="USS5" s="53"/>
      <c r="UST5" s="53"/>
      <c r="USU5" s="53"/>
      <c r="USV5" s="53"/>
      <c r="USW5" s="53"/>
      <c r="USX5" s="53"/>
      <c r="USY5" s="53"/>
      <c r="USZ5" s="53"/>
      <c r="UTA5" s="53"/>
      <c r="UTB5" s="53"/>
      <c r="UTC5" s="53"/>
      <c r="UTD5" s="53"/>
      <c r="UTE5" s="53"/>
      <c r="UTF5" s="53"/>
      <c r="UTG5" s="53"/>
      <c r="UTH5" s="53"/>
      <c r="UTI5" s="53"/>
      <c r="UTJ5" s="53"/>
      <c r="UTK5" s="53"/>
      <c r="UTL5" s="53"/>
      <c r="UTM5" s="53"/>
      <c r="UTN5" s="53"/>
      <c r="UTO5" s="53"/>
      <c r="UTP5" s="53"/>
      <c r="UTQ5" s="53"/>
      <c r="UTR5" s="53"/>
      <c r="UTS5" s="53"/>
      <c r="UTT5" s="53"/>
      <c r="UTU5" s="53"/>
      <c r="UTV5" s="53"/>
      <c r="UTW5" s="53"/>
      <c r="UTX5" s="53"/>
      <c r="UTY5" s="53"/>
      <c r="UTZ5" s="53"/>
      <c r="UUA5" s="53"/>
      <c r="UUB5" s="53"/>
      <c r="UUC5" s="53"/>
      <c r="UUD5" s="53"/>
      <c r="UUE5" s="53"/>
      <c r="UUF5" s="53"/>
      <c r="UUG5" s="53"/>
      <c r="UUH5" s="53"/>
      <c r="UUI5" s="53"/>
      <c r="UUJ5" s="53"/>
      <c r="UUK5" s="53"/>
      <c r="UUL5" s="53"/>
      <c r="UUM5" s="53"/>
      <c r="UUN5" s="53"/>
      <c r="UUO5" s="53"/>
      <c r="UUP5" s="53"/>
      <c r="UUQ5" s="53"/>
      <c r="UUR5" s="53"/>
      <c r="UUS5" s="53"/>
      <c r="UUT5" s="53"/>
      <c r="UUU5" s="53"/>
      <c r="UUV5" s="53"/>
      <c r="UUW5" s="53"/>
      <c r="UUX5" s="53"/>
      <c r="UUY5" s="53"/>
      <c r="UUZ5" s="53"/>
      <c r="UVA5" s="53"/>
      <c r="UVB5" s="53"/>
      <c r="UVC5" s="53"/>
      <c r="UVD5" s="53"/>
      <c r="UVE5" s="53"/>
      <c r="UVF5" s="53"/>
      <c r="UVG5" s="53"/>
      <c r="UVH5" s="53"/>
      <c r="UVI5" s="53"/>
      <c r="UVJ5" s="53"/>
      <c r="UVK5" s="53"/>
      <c r="UVL5" s="53"/>
      <c r="UVM5" s="53"/>
      <c r="UVN5" s="53"/>
      <c r="UVO5" s="53"/>
      <c r="UVP5" s="53"/>
      <c r="UVQ5" s="53"/>
      <c r="UVR5" s="53"/>
      <c r="UVS5" s="53"/>
      <c r="UVT5" s="53"/>
      <c r="UVU5" s="53"/>
      <c r="UVV5" s="53"/>
      <c r="UVW5" s="53"/>
      <c r="UVX5" s="53"/>
      <c r="UVY5" s="53"/>
      <c r="UVZ5" s="53"/>
      <c r="UWA5" s="53"/>
      <c r="UWB5" s="53"/>
      <c r="UWC5" s="53"/>
      <c r="UWD5" s="53"/>
      <c r="UWE5" s="53"/>
      <c r="UWF5" s="53"/>
      <c r="UWG5" s="53"/>
      <c r="UWH5" s="53"/>
      <c r="UWI5" s="53"/>
      <c r="UWJ5" s="53"/>
      <c r="UWK5" s="53"/>
      <c r="UWL5" s="53"/>
      <c r="UWM5" s="53"/>
      <c r="UWN5" s="53"/>
      <c r="UWO5" s="53"/>
      <c r="UWP5" s="53"/>
      <c r="UWQ5" s="53"/>
      <c r="UWR5" s="53"/>
      <c r="UWS5" s="53"/>
      <c r="UWT5" s="53"/>
      <c r="UWU5" s="53"/>
      <c r="UWV5" s="53"/>
      <c r="UWW5" s="53"/>
      <c r="UWX5" s="53"/>
      <c r="UWY5" s="53"/>
      <c r="UWZ5" s="53"/>
      <c r="UXA5" s="53"/>
      <c r="UXB5" s="53"/>
      <c r="UXC5" s="53"/>
      <c r="UXD5" s="53"/>
      <c r="UXE5" s="53"/>
      <c r="UXF5" s="53"/>
      <c r="UXG5" s="53"/>
      <c r="UXH5" s="53"/>
      <c r="UXI5" s="53"/>
      <c r="UXJ5" s="53"/>
      <c r="UXK5" s="53"/>
      <c r="UXL5" s="53"/>
      <c r="UXM5" s="53"/>
      <c r="UXN5" s="53"/>
      <c r="UXO5" s="53"/>
      <c r="UXP5" s="53"/>
      <c r="UXQ5" s="53"/>
      <c r="UXR5" s="53"/>
      <c r="UXS5" s="53"/>
      <c r="UXT5" s="53"/>
      <c r="UXU5" s="53"/>
      <c r="UXV5" s="53"/>
      <c r="UXW5" s="53"/>
      <c r="UXX5" s="53"/>
      <c r="UXY5" s="53"/>
      <c r="UXZ5" s="53"/>
      <c r="UYA5" s="53"/>
      <c r="UYB5" s="53"/>
      <c r="UYC5" s="53"/>
      <c r="UYD5" s="53"/>
      <c r="UYE5" s="53"/>
      <c r="UYF5" s="53"/>
      <c r="UYG5" s="53"/>
      <c r="UYH5" s="53"/>
      <c r="UYI5" s="53"/>
      <c r="UYJ5" s="53"/>
      <c r="UYK5" s="53"/>
      <c r="UYL5" s="53"/>
      <c r="UYM5" s="53"/>
      <c r="UYN5" s="53"/>
      <c r="UYO5" s="53"/>
      <c r="UYP5" s="53"/>
      <c r="UYQ5" s="53"/>
      <c r="UYR5" s="53"/>
      <c r="UYS5" s="53"/>
      <c r="UYT5" s="53"/>
      <c r="UYU5" s="53"/>
      <c r="UYV5" s="53"/>
      <c r="UYW5" s="53"/>
      <c r="UYX5" s="53"/>
      <c r="UYY5" s="53"/>
      <c r="UYZ5" s="53"/>
      <c r="UZA5" s="53"/>
      <c r="UZB5" s="53"/>
      <c r="UZC5" s="53"/>
      <c r="UZD5" s="53"/>
      <c r="UZE5" s="53"/>
      <c r="UZF5" s="53"/>
      <c r="UZG5" s="53"/>
      <c r="UZH5" s="53"/>
      <c r="UZI5" s="53"/>
      <c r="UZJ5" s="53"/>
      <c r="UZK5" s="53"/>
      <c r="UZL5" s="53"/>
      <c r="UZM5" s="53"/>
      <c r="UZN5" s="53"/>
      <c r="UZO5" s="53"/>
      <c r="UZP5" s="53"/>
      <c r="UZQ5" s="53"/>
      <c r="UZR5" s="53"/>
      <c r="UZS5" s="53"/>
      <c r="UZT5" s="53"/>
      <c r="UZU5" s="53"/>
      <c r="UZV5" s="53"/>
      <c r="UZW5" s="53"/>
      <c r="UZX5" s="53"/>
      <c r="UZY5" s="53"/>
      <c r="UZZ5" s="53"/>
      <c r="VAA5" s="53"/>
      <c r="VAB5" s="53"/>
      <c r="VAC5" s="53"/>
      <c r="VAD5" s="53"/>
      <c r="VAE5" s="53"/>
      <c r="VAF5" s="53"/>
      <c r="VAG5" s="53"/>
      <c r="VAH5" s="53"/>
      <c r="VAI5" s="53"/>
      <c r="VAJ5" s="53"/>
      <c r="VAK5" s="53"/>
      <c r="VAL5" s="53"/>
      <c r="VAM5" s="53"/>
      <c r="VAN5" s="53"/>
      <c r="VAO5" s="53"/>
      <c r="VAP5" s="53"/>
      <c r="VAQ5" s="53"/>
      <c r="VAR5" s="53"/>
      <c r="VAS5" s="53"/>
      <c r="VAT5" s="53"/>
      <c r="VAU5" s="53"/>
      <c r="VAV5" s="53"/>
      <c r="VAW5" s="53"/>
      <c r="VAX5" s="53"/>
      <c r="VAY5" s="53"/>
      <c r="VAZ5" s="53"/>
      <c r="VBA5" s="53"/>
      <c r="VBB5" s="53"/>
      <c r="VBC5" s="53"/>
      <c r="VBD5" s="53"/>
      <c r="VBE5" s="53"/>
      <c r="VBF5" s="53"/>
      <c r="VBG5" s="53"/>
      <c r="VBH5" s="53"/>
      <c r="VBI5" s="53"/>
      <c r="VBJ5" s="53"/>
      <c r="VBK5" s="53"/>
      <c r="VBL5" s="53"/>
      <c r="VBM5" s="53"/>
      <c r="VBN5" s="53"/>
      <c r="VBO5" s="53"/>
      <c r="VBP5" s="53"/>
      <c r="VBQ5" s="53"/>
      <c r="VBR5" s="53"/>
      <c r="VBS5" s="53"/>
      <c r="VBT5" s="53"/>
      <c r="VBU5" s="53"/>
      <c r="VBV5" s="53"/>
      <c r="VBW5" s="53"/>
      <c r="VBX5" s="53"/>
      <c r="VBY5" s="53"/>
      <c r="VBZ5" s="53"/>
      <c r="VCA5" s="53"/>
      <c r="VCB5" s="53"/>
      <c r="VCC5" s="53"/>
      <c r="VCD5" s="53"/>
      <c r="VCE5" s="53"/>
      <c r="VCF5" s="53"/>
      <c r="VCG5" s="53"/>
      <c r="VCH5" s="53"/>
      <c r="VCI5" s="53"/>
      <c r="VCJ5" s="53"/>
      <c r="VCK5" s="53"/>
      <c r="VCL5" s="53"/>
      <c r="VCM5" s="53"/>
      <c r="VCN5" s="53"/>
      <c r="VCO5" s="53"/>
      <c r="VCP5" s="53"/>
      <c r="VCQ5" s="53"/>
      <c r="VCR5" s="53"/>
      <c r="VCS5" s="53"/>
      <c r="VCT5" s="53"/>
      <c r="VCU5" s="53"/>
      <c r="VCV5" s="53"/>
      <c r="VCW5" s="53"/>
      <c r="VCX5" s="53"/>
      <c r="VCY5" s="53"/>
      <c r="VCZ5" s="53"/>
      <c r="VDA5" s="53"/>
      <c r="VDB5" s="53"/>
      <c r="VDC5" s="53"/>
      <c r="VDD5" s="53"/>
      <c r="VDE5" s="53"/>
      <c r="VDF5" s="53"/>
      <c r="VDG5" s="53"/>
      <c r="VDH5" s="53"/>
      <c r="VDI5" s="53"/>
      <c r="VDJ5" s="53"/>
      <c r="VDK5" s="53"/>
      <c r="VDL5" s="53"/>
      <c r="VDM5" s="53"/>
      <c r="VDN5" s="53"/>
      <c r="VDO5" s="53"/>
      <c r="VDP5" s="53"/>
      <c r="VDQ5" s="53"/>
      <c r="VDR5" s="53"/>
      <c r="VDS5" s="53"/>
      <c r="VDT5" s="53"/>
      <c r="VDU5" s="53"/>
      <c r="VDV5" s="53"/>
      <c r="VDW5" s="53"/>
      <c r="VDX5" s="53"/>
      <c r="VDY5" s="53"/>
      <c r="VDZ5" s="53"/>
      <c r="VEA5" s="53"/>
      <c r="VEB5" s="53"/>
      <c r="VEC5" s="53"/>
      <c r="VED5" s="53"/>
      <c r="VEE5" s="53"/>
      <c r="VEF5" s="53"/>
      <c r="VEG5" s="53"/>
      <c r="VEH5" s="53"/>
      <c r="VEI5" s="53"/>
      <c r="VEJ5" s="53"/>
      <c r="VEK5" s="53"/>
      <c r="VEL5" s="53"/>
      <c r="VEM5" s="53"/>
      <c r="VEN5" s="53"/>
      <c r="VEO5" s="53"/>
      <c r="VEP5" s="53"/>
      <c r="VEQ5" s="53"/>
      <c r="VER5" s="53"/>
      <c r="VES5" s="53"/>
      <c r="VET5" s="53"/>
      <c r="VEU5" s="53"/>
      <c r="VEV5" s="53"/>
      <c r="VEW5" s="53"/>
      <c r="VEX5" s="53"/>
      <c r="VEY5" s="53"/>
      <c r="VEZ5" s="53"/>
      <c r="VFA5" s="53"/>
      <c r="VFB5" s="53"/>
      <c r="VFC5" s="53"/>
      <c r="VFD5" s="53"/>
      <c r="VFE5" s="53"/>
      <c r="VFF5" s="53"/>
      <c r="VFG5" s="53"/>
      <c r="VFH5" s="53"/>
      <c r="VFI5" s="53"/>
      <c r="VFJ5" s="53"/>
      <c r="VFK5" s="53"/>
      <c r="VFL5" s="53"/>
      <c r="VFM5" s="53"/>
      <c r="VFN5" s="53"/>
      <c r="VFO5" s="53"/>
      <c r="VFP5" s="53"/>
      <c r="VFQ5" s="53"/>
      <c r="VFR5" s="53"/>
      <c r="VFS5" s="53"/>
      <c r="VFT5" s="53"/>
      <c r="VFU5" s="53"/>
      <c r="VFV5" s="53"/>
      <c r="VFW5" s="53"/>
      <c r="VFX5" s="53"/>
      <c r="VFY5" s="53"/>
      <c r="VFZ5" s="53"/>
      <c r="VGA5" s="53"/>
      <c r="VGB5" s="53"/>
      <c r="VGC5" s="53"/>
      <c r="VGD5" s="53"/>
      <c r="VGE5" s="53"/>
      <c r="VGF5" s="53"/>
      <c r="VGG5" s="53"/>
      <c r="VGH5" s="53"/>
      <c r="VGI5" s="53"/>
      <c r="VGJ5" s="53"/>
      <c r="VGK5" s="53"/>
      <c r="VGL5" s="53"/>
      <c r="VGM5" s="53"/>
      <c r="VGN5" s="53"/>
      <c r="VGO5" s="53"/>
      <c r="VGP5" s="53"/>
      <c r="VGQ5" s="53"/>
      <c r="VGR5" s="53"/>
      <c r="VGS5" s="53"/>
      <c r="VGT5" s="53"/>
      <c r="VGU5" s="53"/>
      <c r="VGV5" s="53"/>
      <c r="VGW5" s="53"/>
      <c r="VGX5" s="53"/>
      <c r="VGY5" s="53"/>
      <c r="VGZ5" s="53"/>
      <c r="VHA5" s="53"/>
      <c r="VHB5" s="53"/>
      <c r="VHC5" s="53"/>
      <c r="VHD5" s="53"/>
      <c r="VHE5" s="53"/>
      <c r="VHF5" s="53"/>
      <c r="VHG5" s="53"/>
      <c r="VHH5" s="53"/>
      <c r="VHI5" s="53"/>
      <c r="VHJ5" s="53"/>
      <c r="VHK5" s="53"/>
      <c r="VHL5" s="53"/>
      <c r="VHM5" s="53"/>
      <c r="VHN5" s="53"/>
      <c r="VHO5" s="53"/>
      <c r="VHP5" s="53"/>
      <c r="VHQ5" s="53"/>
      <c r="VHR5" s="53"/>
      <c r="VHS5" s="53"/>
      <c r="VHT5" s="53"/>
      <c r="VHU5" s="53"/>
      <c r="VHV5" s="53"/>
      <c r="VHW5" s="53"/>
      <c r="VHX5" s="53"/>
      <c r="VHY5" s="53"/>
      <c r="VHZ5" s="53"/>
      <c r="VIA5" s="53"/>
      <c r="VIB5" s="53"/>
      <c r="VIC5" s="53"/>
      <c r="VID5" s="53"/>
      <c r="VIE5" s="53"/>
      <c r="VIF5" s="53"/>
      <c r="VIG5" s="53"/>
      <c r="VIH5" s="53"/>
      <c r="VII5" s="53"/>
      <c r="VIJ5" s="53"/>
      <c r="VIK5" s="53"/>
      <c r="VIL5" s="53"/>
      <c r="VIM5" s="53"/>
      <c r="VIN5" s="53"/>
      <c r="VIO5" s="53"/>
      <c r="VIP5" s="53"/>
      <c r="VIQ5" s="53"/>
      <c r="VIR5" s="53"/>
      <c r="VIS5" s="53"/>
      <c r="VIT5" s="53"/>
      <c r="VIU5" s="53"/>
      <c r="VIV5" s="53"/>
      <c r="VIW5" s="53"/>
      <c r="VIX5" s="53"/>
      <c r="VIY5" s="53"/>
      <c r="VIZ5" s="53"/>
      <c r="VJA5" s="53"/>
      <c r="VJB5" s="53"/>
      <c r="VJC5" s="53"/>
      <c r="VJD5" s="53"/>
      <c r="VJE5" s="53"/>
      <c r="VJF5" s="53"/>
      <c r="VJG5" s="53"/>
      <c r="VJH5" s="53"/>
      <c r="VJI5" s="53"/>
      <c r="VJJ5" s="53"/>
      <c r="VJK5" s="53"/>
      <c r="VJL5" s="53"/>
      <c r="VJM5" s="53"/>
      <c r="VJN5" s="53"/>
      <c r="VJO5" s="53"/>
      <c r="VJP5" s="53"/>
      <c r="VJQ5" s="53"/>
      <c r="VJR5" s="53"/>
      <c r="VJS5" s="53"/>
      <c r="VJT5" s="53"/>
      <c r="VJU5" s="53"/>
      <c r="VJV5" s="53"/>
      <c r="VJW5" s="53"/>
      <c r="VJX5" s="53"/>
      <c r="VJY5" s="53"/>
      <c r="VJZ5" s="53"/>
      <c r="VKA5" s="53"/>
      <c r="VKB5" s="53"/>
      <c r="VKC5" s="53"/>
      <c r="VKD5" s="53"/>
      <c r="VKE5" s="53"/>
      <c r="VKF5" s="53"/>
      <c r="VKG5" s="53"/>
      <c r="VKH5" s="53"/>
      <c r="VKI5" s="53"/>
      <c r="VKJ5" s="53"/>
      <c r="VKK5" s="53"/>
      <c r="VKL5" s="53"/>
      <c r="VKM5" s="53"/>
      <c r="VKN5" s="53"/>
      <c r="VKO5" s="53"/>
      <c r="VKP5" s="53"/>
      <c r="VKQ5" s="53"/>
      <c r="VKR5" s="53"/>
      <c r="VKS5" s="53"/>
      <c r="VKT5" s="53"/>
      <c r="VKU5" s="53"/>
      <c r="VKV5" s="53"/>
      <c r="VKW5" s="53"/>
      <c r="VKX5" s="53"/>
      <c r="VKY5" s="53"/>
      <c r="VKZ5" s="53"/>
      <c r="VLA5" s="53"/>
      <c r="VLB5" s="53"/>
      <c r="VLC5" s="53"/>
      <c r="VLD5" s="53"/>
      <c r="VLE5" s="53"/>
      <c r="VLF5" s="53"/>
      <c r="VLG5" s="53"/>
      <c r="VLH5" s="53"/>
      <c r="VLI5" s="53"/>
      <c r="VLJ5" s="53"/>
      <c r="VLK5" s="53"/>
      <c r="VLL5" s="53"/>
      <c r="VLM5" s="53"/>
      <c r="VLN5" s="53"/>
      <c r="VLO5" s="53"/>
      <c r="VLP5" s="53"/>
      <c r="VLQ5" s="53"/>
      <c r="VLR5" s="53"/>
      <c r="VLS5" s="53"/>
      <c r="VLT5" s="53"/>
      <c r="VLU5" s="53"/>
      <c r="VLV5" s="53"/>
      <c r="VLW5" s="53"/>
      <c r="VLX5" s="53"/>
      <c r="VLY5" s="53"/>
      <c r="VLZ5" s="53"/>
      <c r="VMA5" s="53"/>
      <c r="VMB5" s="53"/>
      <c r="VMC5" s="53"/>
      <c r="VMD5" s="53"/>
      <c r="VME5" s="53"/>
      <c r="VMF5" s="53"/>
      <c r="VMG5" s="53"/>
      <c r="VMH5" s="53"/>
      <c r="VMI5" s="53"/>
      <c r="VMJ5" s="53"/>
      <c r="VMK5" s="53"/>
      <c r="VML5" s="53"/>
      <c r="VMM5" s="53"/>
      <c r="VMN5" s="53"/>
      <c r="VMO5" s="53"/>
      <c r="VMP5" s="53"/>
      <c r="VMQ5" s="53"/>
      <c r="VMR5" s="53"/>
      <c r="VMS5" s="53"/>
      <c r="VMT5" s="53"/>
      <c r="VMU5" s="53"/>
      <c r="VMV5" s="53"/>
      <c r="VMW5" s="53"/>
      <c r="VMX5" s="53"/>
      <c r="VMY5" s="53"/>
      <c r="VMZ5" s="53"/>
      <c r="VNA5" s="53"/>
      <c r="VNB5" s="53"/>
      <c r="VNC5" s="53"/>
      <c r="VND5" s="53"/>
      <c r="VNE5" s="53"/>
      <c r="VNF5" s="53"/>
      <c r="VNG5" s="53"/>
      <c r="VNH5" s="53"/>
      <c r="VNI5" s="53"/>
      <c r="VNJ5" s="53"/>
      <c r="VNK5" s="53"/>
      <c r="VNL5" s="53"/>
      <c r="VNM5" s="53"/>
      <c r="VNN5" s="53"/>
      <c r="VNO5" s="53"/>
      <c r="VNP5" s="53"/>
      <c r="VNQ5" s="53"/>
      <c r="VNR5" s="53"/>
      <c r="VNS5" s="53"/>
      <c r="VNT5" s="53"/>
      <c r="VNU5" s="53"/>
      <c r="VNV5" s="53"/>
      <c r="VNW5" s="53"/>
      <c r="VNX5" s="53"/>
      <c r="VNY5" s="53"/>
      <c r="VNZ5" s="53"/>
      <c r="VOA5" s="53"/>
      <c r="VOB5" s="53"/>
      <c r="VOC5" s="53"/>
      <c r="VOD5" s="53"/>
      <c r="VOE5" s="53"/>
      <c r="VOF5" s="53"/>
      <c r="VOG5" s="53"/>
      <c r="VOH5" s="53"/>
      <c r="VOI5" s="53"/>
      <c r="VOJ5" s="53"/>
      <c r="VOK5" s="53"/>
      <c r="VOL5" s="53"/>
      <c r="VOM5" s="53"/>
      <c r="VON5" s="53"/>
      <c r="VOO5" s="53"/>
      <c r="VOP5" s="53"/>
      <c r="VOQ5" s="53"/>
      <c r="VOR5" s="53"/>
      <c r="VOS5" s="53"/>
      <c r="VOT5" s="53"/>
      <c r="VOU5" s="53"/>
      <c r="VOV5" s="53"/>
      <c r="VOW5" s="53"/>
      <c r="VOX5" s="53"/>
      <c r="VOY5" s="53"/>
      <c r="VOZ5" s="53"/>
      <c r="VPA5" s="53"/>
      <c r="VPB5" s="53"/>
      <c r="VPC5" s="53"/>
      <c r="VPD5" s="53"/>
      <c r="VPE5" s="53"/>
      <c r="VPF5" s="53"/>
      <c r="VPG5" s="53"/>
      <c r="VPH5" s="53"/>
      <c r="VPI5" s="53"/>
      <c r="VPJ5" s="53"/>
      <c r="VPK5" s="53"/>
      <c r="VPL5" s="53"/>
      <c r="VPM5" s="53"/>
      <c r="VPN5" s="53"/>
      <c r="VPO5" s="53"/>
      <c r="VPP5" s="53"/>
      <c r="VPQ5" s="53"/>
      <c r="VPR5" s="53"/>
      <c r="VPS5" s="53"/>
      <c r="VPT5" s="53"/>
      <c r="VPU5" s="53"/>
      <c r="VPV5" s="53"/>
      <c r="VPW5" s="53"/>
      <c r="VPX5" s="53"/>
      <c r="VPY5" s="53"/>
      <c r="VPZ5" s="53"/>
      <c r="VQA5" s="53"/>
      <c r="VQB5" s="53"/>
      <c r="VQC5" s="53"/>
      <c r="VQD5" s="53"/>
      <c r="VQE5" s="53"/>
      <c r="VQF5" s="53"/>
      <c r="VQG5" s="53"/>
      <c r="VQH5" s="53"/>
      <c r="VQI5" s="53"/>
      <c r="VQJ5" s="53"/>
      <c r="VQK5" s="53"/>
      <c r="VQL5" s="53"/>
      <c r="VQM5" s="53"/>
      <c r="VQN5" s="53"/>
      <c r="VQO5" s="53"/>
      <c r="VQP5" s="53"/>
      <c r="VQQ5" s="53"/>
      <c r="VQR5" s="53"/>
      <c r="VQS5" s="53"/>
      <c r="VQT5" s="53"/>
      <c r="VQU5" s="53"/>
      <c r="VQV5" s="53"/>
      <c r="VQW5" s="53"/>
      <c r="VQX5" s="53"/>
      <c r="VQY5" s="53"/>
      <c r="VQZ5" s="53"/>
      <c r="VRA5" s="53"/>
      <c r="VRB5" s="53"/>
      <c r="VRC5" s="53"/>
      <c r="VRD5" s="53"/>
      <c r="VRE5" s="53"/>
      <c r="VRF5" s="53"/>
      <c r="VRG5" s="53"/>
      <c r="VRH5" s="53"/>
      <c r="VRI5" s="53"/>
      <c r="VRJ5" s="53"/>
      <c r="VRK5" s="53"/>
      <c r="VRL5" s="53"/>
      <c r="VRM5" s="53"/>
      <c r="VRN5" s="53"/>
      <c r="VRO5" s="53"/>
      <c r="VRP5" s="53"/>
      <c r="VRQ5" s="53"/>
      <c r="VRR5" s="53"/>
      <c r="VRS5" s="53"/>
      <c r="VRT5" s="53"/>
      <c r="VRU5" s="53"/>
      <c r="VRV5" s="53"/>
      <c r="VRW5" s="53"/>
      <c r="VRX5" s="53"/>
      <c r="VRY5" s="53"/>
      <c r="VRZ5" s="53"/>
      <c r="VSA5" s="53"/>
      <c r="VSB5" s="53"/>
      <c r="VSC5" s="53"/>
      <c r="VSD5" s="53"/>
      <c r="VSE5" s="53"/>
      <c r="VSF5" s="53"/>
      <c r="VSG5" s="53"/>
      <c r="VSH5" s="53"/>
      <c r="VSI5" s="53"/>
      <c r="VSJ5" s="53"/>
      <c r="VSK5" s="53"/>
      <c r="VSL5" s="53"/>
      <c r="VSM5" s="53"/>
      <c r="VSN5" s="53"/>
      <c r="VSO5" s="53"/>
      <c r="VSP5" s="53"/>
      <c r="VSQ5" s="53"/>
      <c r="VSR5" s="53"/>
      <c r="VSS5" s="53"/>
      <c r="VST5" s="53"/>
      <c r="VSU5" s="53"/>
      <c r="VSV5" s="53"/>
      <c r="VSW5" s="53"/>
      <c r="VSX5" s="53"/>
      <c r="VSY5" s="53"/>
      <c r="VSZ5" s="53"/>
      <c r="VTA5" s="53"/>
      <c r="VTB5" s="53"/>
      <c r="VTC5" s="53"/>
      <c r="VTD5" s="53"/>
      <c r="VTE5" s="53"/>
      <c r="VTF5" s="53"/>
      <c r="VTG5" s="53"/>
      <c r="VTH5" s="53"/>
      <c r="VTI5" s="53"/>
      <c r="VTJ5" s="53"/>
      <c r="VTK5" s="53"/>
      <c r="VTL5" s="53"/>
      <c r="VTM5" s="53"/>
      <c r="VTN5" s="53"/>
      <c r="VTO5" s="53"/>
      <c r="VTP5" s="53"/>
      <c r="VTQ5" s="53"/>
      <c r="VTR5" s="53"/>
      <c r="VTS5" s="53"/>
      <c r="VTT5" s="53"/>
      <c r="VTU5" s="53"/>
      <c r="VTV5" s="53"/>
      <c r="VTW5" s="53"/>
      <c r="VTX5" s="53"/>
      <c r="VTY5" s="53"/>
      <c r="VTZ5" s="53"/>
      <c r="VUA5" s="53"/>
      <c r="VUB5" s="53"/>
      <c r="VUC5" s="53"/>
      <c r="VUD5" s="53"/>
      <c r="VUE5" s="53"/>
      <c r="VUF5" s="53"/>
      <c r="VUG5" s="53"/>
      <c r="VUH5" s="53"/>
      <c r="VUI5" s="53"/>
      <c r="VUJ5" s="53"/>
      <c r="VUK5" s="53"/>
      <c r="VUL5" s="53"/>
      <c r="VUM5" s="53"/>
      <c r="VUN5" s="53"/>
      <c r="VUO5" s="53"/>
      <c r="VUP5" s="53"/>
      <c r="VUQ5" s="53"/>
      <c r="VUR5" s="53"/>
      <c r="VUS5" s="53"/>
      <c r="VUT5" s="53"/>
      <c r="VUU5" s="53"/>
      <c r="VUV5" s="53"/>
      <c r="VUW5" s="53"/>
      <c r="VUX5" s="53"/>
      <c r="VUY5" s="53"/>
      <c r="VUZ5" s="53"/>
      <c r="VVA5" s="53"/>
      <c r="VVB5" s="53"/>
      <c r="VVC5" s="53"/>
      <c r="VVD5" s="53"/>
      <c r="VVE5" s="53"/>
      <c r="VVF5" s="53"/>
      <c r="VVG5" s="53"/>
      <c r="VVH5" s="53"/>
      <c r="VVI5" s="53"/>
      <c r="VVJ5" s="53"/>
      <c r="VVK5" s="53"/>
      <c r="VVL5" s="53"/>
      <c r="VVM5" s="53"/>
      <c r="VVN5" s="53"/>
      <c r="VVO5" s="53"/>
      <c r="VVP5" s="53"/>
      <c r="VVQ5" s="53"/>
      <c r="VVR5" s="53"/>
      <c r="VVS5" s="53"/>
      <c r="VVT5" s="53"/>
      <c r="VVU5" s="53"/>
      <c r="VVV5" s="53"/>
      <c r="VVW5" s="53"/>
      <c r="VVX5" s="53"/>
      <c r="VVY5" s="53"/>
      <c r="VVZ5" s="53"/>
      <c r="VWA5" s="53"/>
      <c r="VWB5" s="53"/>
      <c r="VWC5" s="53"/>
      <c r="VWD5" s="53"/>
      <c r="VWE5" s="53"/>
      <c r="VWF5" s="53"/>
      <c r="VWG5" s="53"/>
      <c r="VWH5" s="53"/>
      <c r="VWI5" s="53"/>
      <c r="VWJ5" s="53"/>
      <c r="VWK5" s="53"/>
      <c r="VWL5" s="53"/>
      <c r="VWM5" s="53"/>
      <c r="VWN5" s="53"/>
      <c r="VWO5" s="53"/>
      <c r="VWP5" s="53"/>
      <c r="VWQ5" s="53"/>
      <c r="VWR5" s="53"/>
      <c r="VWS5" s="53"/>
      <c r="VWT5" s="53"/>
      <c r="VWU5" s="53"/>
      <c r="VWV5" s="53"/>
      <c r="VWW5" s="53"/>
      <c r="VWX5" s="53"/>
      <c r="VWY5" s="53"/>
      <c r="VWZ5" s="53"/>
      <c r="VXA5" s="53"/>
      <c r="VXB5" s="53"/>
      <c r="VXC5" s="53"/>
      <c r="VXD5" s="53"/>
      <c r="VXE5" s="53"/>
      <c r="VXF5" s="53"/>
      <c r="VXG5" s="53"/>
      <c r="VXH5" s="53"/>
      <c r="VXI5" s="53"/>
      <c r="VXJ5" s="53"/>
      <c r="VXK5" s="53"/>
      <c r="VXL5" s="53"/>
      <c r="VXM5" s="53"/>
      <c r="VXN5" s="53"/>
      <c r="VXO5" s="53"/>
      <c r="VXP5" s="53"/>
      <c r="VXQ5" s="53"/>
      <c r="VXR5" s="53"/>
      <c r="VXS5" s="53"/>
      <c r="VXT5" s="53"/>
      <c r="VXU5" s="53"/>
      <c r="VXV5" s="53"/>
      <c r="VXW5" s="53"/>
      <c r="VXX5" s="53"/>
      <c r="VXY5" s="53"/>
      <c r="VXZ5" s="53"/>
      <c r="VYA5" s="53"/>
      <c r="VYB5" s="53"/>
      <c r="VYC5" s="53"/>
      <c r="VYD5" s="53"/>
      <c r="VYE5" s="53"/>
      <c r="VYF5" s="53"/>
      <c r="VYG5" s="53"/>
      <c r="VYH5" s="53"/>
      <c r="VYI5" s="53"/>
      <c r="VYJ5" s="53"/>
      <c r="VYK5" s="53"/>
      <c r="VYL5" s="53"/>
      <c r="VYM5" s="53"/>
      <c r="VYN5" s="53"/>
      <c r="VYO5" s="53"/>
      <c r="VYP5" s="53"/>
      <c r="VYQ5" s="53"/>
      <c r="VYR5" s="53"/>
      <c r="VYS5" s="53"/>
      <c r="VYT5" s="53"/>
      <c r="VYU5" s="53"/>
      <c r="VYV5" s="53"/>
      <c r="VYW5" s="53"/>
      <c r="VYX5" s="53"/>
      <c r="VYY5" s="53"/>
      <c r="VYZ5" s="53"/>
      <c r="VZA5" s="53"/>
      <c r="VZB5" s="53"/>
      <c r="VZC5" s="53"/>
      <c r="VZD5" s="53"/>
      <c r="VZE5" s="53"/>
      <c r="VZF5" s="53"/>
      <c r="VZG5" s="53"/>
      <c r="VZH5" s="53"/>
      <c r="VZI5" s="53"/>
      <c r="VZJ5" s="53"/>
      <c r="VZK5" s="53"/>
      <c r="VZL5" s="53"/>
      <c r="VZM5" s="53"/>
      <c r="VZN5" s="53"/>
      <c r="VZO5" s="53"/>
      <c r="VZP5" s="53"/>
      <c r="VZQ5" s="53"/>
      <c r="VZR5" s="53"/>
      <c r="VZS5" s="53"/>
      <c r="VZT5" s="53"/>
      <c r="VZU5" s="53"/>
      <c r="VZV5" s="53"/>
      <c r="VZW5" s="53"/>
      <c r="VZX5" s="53"/>
      <c r="VZY5" s="53"/>
      <c r="VZZ5" s="53"/>
      <c r="WAA5" s="53"/>
      <c r="WAB5" s="53"/>
      <c r="WAC5" s="53"/>
      <c r="WAD5" s="53"/>
      <c r="WAE5" s="53"/>
      <c r="WAF5" s="53"/>
      <c r="WAG5" s="53"/>
      <c r="WAH5" s="53"/>
      <c r="WAI5" s="53"/>
      <c r="WAJ5" s="53"/>
      <c r="WAK5" s="53"/>
      <c r="WAL5" s="53"/>
      <c r="WAM5" s="53"/>
      <c r="WAN5" s="53"/>
      <c r="WAO5" s="53"/>
      <c r="WAP5" s="53"/>
      <c r="WAQ5" s="53"/>
      <c r="WAR5" s="53"/>
      <c r="WAS5" s="53"/>
      <c r="WAT5" s="53"/>
      <c r="WAU5" s="53"/>
      <c r="WAV5" s="53"/>
      <c r="WAW5" s="53"/>
      <c r="WAX5" s="53"/>
      <c r="WAY5" s="53"/>
      <c r="WAZ5" s="53"/>
      <c r="WBA5" s="53"/>
      <c r="WBB5" s="53"/>
      <c r="WBC5" s="53"/>
      <c r="WBD5" s="53"/>
      <c r="WBE5" s="53"/>
      <c r="WBF5" s="53"/>
      <c r="WBG5" s="53"/>
      <c r="WBH5" s="53"/>
      <c r="WBI5" s="53"/>
      <c r="WBJ5" s="53"/>
      <c r="WBK5" s="53"/>
      <c r="WBL5" s="53"/>
      <c r="WBM5" s="53"/>
      <c r="WBN5" s="53"/>
      <c r="WBO5" s="53"/>
      <c r="WBP5" s="53"/>
      <c r="WBQ5" s="53"/>
      <c r="WBR5" s="53"/>
      <c r="WBS5" s="53"/>
      <c r="WBT5" s="53"/>
      <c r="WBU5" s="53"/>
      <c r="WBV5" s="53"/>
      <c r="WBW5" s="53"/>
      <c r="WBX5" s="53"/>
      <c r="WBY5" s="53"/>
      <c r="WBZ5" s="53"/>
      <c r="WCA5" s="53"/>
      <c r="WCB5" s="53"/>
      <c r="WCC5" s="53"/>
      <c r="WCD5" s="53"/>
      <c r="WCE5" s="53"/>
      <c r="WCF5" s="53"/>
      <c r="WCG5" s="53"/>
      <c r="WCH5" s="53"/>
      <c r="WCI5" s="53"/>
      <c r="WCJ5" s="53"/>
      <c r="WCK5" s="53"/>
      <c r="WCL5" s="53"/>
      <c r="WCM5" s="53"/>
      <c r="WCN5" s="53"/>
      <c r="WCO5" s="53"/>
      <c r="WCP5" s="53"/>
      <c r="WCQ5" s="53"/>
      <c r="WCR5" s="53"/>
      <c r="WCS5" s="53"/>
      <c r="WCT5" s="53"/>
      <c r="WCU5" s="53"/>
      <c r="WCV5" s="53"/>
      <c r="WCW5" s="53"/>
      <c r="WCX5" s="53"/>
      <c r="WCY5" s="53"/>
      <c r="WCZ5" s="53"/>
      <c r="WDA5" s="53"/>
      <c r="WDB5" s="53"/>
      <c r="WDC5" s="53"/>
      <c r="WDD5" s="53"/>
      <c r="WDE5" s="53"/>
      <c r="WDF5" s="53"/>
      <c r="WDG5" s="53"/>
      <c r="WDH5" s="53"/>
      <c r="WDI5" s="53"/>
      <c r="WDJ5" s="53"/>
      <c r="WDK5" s="53"/>
      <c r="WDL5" s="53"/>
      <c r="WDM5" s="53"/>
      <c r="WDN5" s="53"/>
      <c r="WDO5" s="53"/>
      <c r="WDP5" s="53"/>
      <c r="WDQ5" s="53"/>
      <c r="WDR5" s="53"/>
      <c r="WDS5" s="53"/>
      <c r="WDT5" s="53"/>
      <c r="WDU5" s="53"/>
      <c r="WDV5" s="53"/>
      <c r="WDW5" s="53"/>
      <c r="WDX5" s="53"/>
      <c r="WDY5" s="53"/>
      <c r="WDZ5" s="53"/>
      <c r="WEA5" s="53"/>
      <c r="WEB5" s="53"/>
      <c r="WEC5" s="53"/>
      <c r="WED5" s="53"/>
      <c r="WEE5" s="53"/>
      <c r="WEF5" s="53"/>
      <c r="WEG5" s="53"/>
      <c r="WEH5" s="53"/>
      <c r="WEI5" s="53"/>
      <c r="WEJ5" s="53"/>
      <c r="WEK5" s="53"/>
      <c r="WEL5" s="53"/>
      <c r="WEM5" s="53"/>
      <c r="WEN5" s="53"/>
      <c r="WEO5" s="53"/>
      <c r="WEP5" s="53"/>
      <c r="WEQ5" s="53"/>
      <c r="WER5" s="53"/>
      <c r="WES5" s="53"/>
      <c r="WET5" s="53"/>
      <c r="WEU5" s="53"/>
      <c r="WEV5" s="53"/>
      <c r="WEW5" s="53"/>
      <c r="WEX5" s="53"/>
      <c r="WEY5" s="53"/>
      <c r="WEZ5" s="53"/>
      <c r="WFA5" s="53"/>
      <c r="WFB5" s="53"/>
      <c r="WFC5" s="53"/>
      <c r="WFD5" s="53"/>
      <c r="WFE5" s="53"/>
      <c r="WFF5" s="53"/>
      <c r="WFG5" s="53"/>
      <c r="WFH5" s="53"/>
      <c r="WFI5" s="53"/>
      <c r="WFJ5" s="53"/>
      <c r="WFK5" s="53"/>
      <c r="WFL5" s="53"/>
      <c r="WFM5" s="53"/>
      <c r="WFN5" s="53"/>
      <c r="WFO5" s="53"/>
      <c r="WFP5" s="53"/>
      <c r="WFQ5" s="53"/>
      <c r="WFR5" s="53"/>
      <c r="WFS5" s="53"/>
      <c r="WFT5" s="53"/>
      <c r="WFU5" s="53"/>
      <c r="WFV5" s="53"/>
      <c r="WFW5" s="53"/>
      <c r="WFX5" s="53"/>
      <c r="WFY5" s="53"/>
      <c r="WFZ5" s="53"/>
      <c r="WGA5" s="53"/>
      <c r="WGB5" s="53"/>
      <c r="WGC5" s="53"/>
      <c r="WGD5" s="53"/>
      <c r="WGE5" s="53"/>
      <c r="WGF5" s="53"/>
      <c r="WGG5" s="53"/>
      <c r="WGH5" s="53"/>
      <c r="WGI5" s="53"/>
      <c r="WGJ5" s="53"/>
      <c r="WGK5" s="53"/>
      <c r="WGL5" s="53"/>
      <c r="WGM5" s="53"/>
      <c r="WGN5" s="53"/>
      <c r="WGO5" s="53"/>
      <c r="WGP5" s="53"/>
      <c r="WGQ5" s="53"/>
      <c r="WGR5" s="53"/>
      <c r="WGS5" s="53"/>
      <c r="WGT5" s="53"/>
      <c r="WGU5" s="53"/>
      <c r="WGV5" s="53"/>
      <c r="WGW5" s="53"/>
      <c r="WGX5" s="53"/>
      <c r="WGY5" s="53"/>
      <c r="WGZ5" s="53"/>
      <c r="WHA5" s="53"/>
      <c r="WHB5" s="53"/>
      <c r="WHC5" s="53"/>
      <c r="WHD5" s="53"/>
      <c r="WHE5" s="53"/>
      <c r="WHF5" s="53"/>
      <c r="WHG5" s="53"/>
      <c r="WHH5" s="53"/>
      <c r="WHI5" s="53"/>
      <c r="WHJ5" s="53"/>
      <c r="WHK5" s="53"/>
      <c r="WHL5" s="53"/>
      <c r="WHM5" s="53"/>
      <c r="WHN5" s="53"/>
      <c r="WHO5" s="53"/>
      <c r="WHP5" s="53"/>
      <c r="WHQ5" s="53"/>
      <c r="WHR5" s="53"/>
      <c r="WHS5" s="53"/>
      <c r="WHT5" s="53"/>
      <c r="WHU5" s="53"/>
      <c r="WHV5" s="53"/>
      <c r="WHW5" s="53"/>
      <c r="WHX5" s="53"/>
      <c r="WHY5" s="53"/>
      <c r="WHZ5" s="53"/>
      <c r="WIA5" s="53"/>
      <c r="WIB5" s="53"/>
      <c r="WIC5" s="53"/>
      <c r="WID5" s="53"/>
      <c r="WIE5" s="53"/>
      <c r="WIF5" s="53"/>
      <c r="WIG5" s="53"/>
      <c r="WIH5" s="53"/>
      <c r="WII5" s="53"/>
      <c r="WIJ5" s="53"/>
      <c r="WIK5" s="53"/>
      <c r="WIL5" s="53"/>
      <c r="WIM5" s="53"/>
      <c r="WIN5" s="53"/>
      <c r="WIO5" s="53"/>
      <c r="WIP5" s="53"/>
      <c r="WIQ5" s="53"/>
      <c r="WIR5" s="53"/>
      <c r="WIS5" s="53"/>
      <c r="WIT5" s="53"/>
      <c r="WIU5" s="53"/>
      <c r="WIV5" s="53"/>
      <c r="WIW5" s="53"/>
      <c r="WIX5" s="53"/>
      <c r="WIY5" s="53"/>
      <c r="WIZ5" s="53"/>
      <c r="WJA5" s="53"/>
      <c r="WJB5" s="53"/>
      <c r="WJC5" s="53"/>
      <c r="WJD5" s="53"/>
      <c r="WJE5" s="53"/>
      <c r="WJF5" s="53"/>
      <c r="WJG5" s="53"/>
      <c r="WJH5" s="53"/>
      <c r="WJI5" s="53"/>
      <c r="WJJ5" s="53"/>
      <c r="WJK5" s="53"/>
      <c r="WJL5" s="53"/>
      <c r="WJM5" s="53"/>
      <c r="WJN5" s="53"/>
      <c r="WJO5" s="53"/>
      <c r="WJP5" s="53"/>
      <c r="WJQ5" s="53"/>
      <c r="WJR5" s="53"/>
      <c r="WJS5" s="53"/>
      <c r="WJT5" s="53"/>
      <c r="WJU5" s="53"/>
      <c r="WJV5" s="53"/>
      <c r="WJW5" s="53"/>
      <c r="WJX5" s="53"/>
      <c r="WJY5" s="53"/>
      <c r="WJZ5" s="53"/>
      <c r="WKA5" s="53"/>
      <c r="WKB5" s="53"/>
      <c r="WKC5" s="53"/>
      <c r="WKD5" s="53"/>
      <c r="WKE5" s="53"/>
      <c r="WKF5" s="53"/>
      <c r="WKG5" s="53"/>
      <c r="WKH5" s="53"/>
      <c r="WKI5" s="53"/>
      <c r="WKJ5" s="53"/>
      <c r="WKK5" s="53"/>
      <c r="WKL5" s="53"/>
      <c r="WKM5" s="53"/>
      <c r="WKN5" s="53"/>
      <c r="WKO5" s="53"/>
      <c r="WKP5" s="53"/>
      <c r="WKQ5" s="53"/>
      <c r="WKR5" s="53"/>
      <c r="WKS5" s="53"/>
      <c r="WKT5" s="53"/>
      <c r="WKU5" s="53"/>
      <c r="WKV5" s="53"/>
      <c r="WKW5" s="53"/>
      <c r="WKX5" s="53"/>
      <c r="WKY5" s="53"/>
      <c r="WKZ5" s="53"/>
      <c r="WLA5" s="53"/>
      <c r="WLB5" s="53"/>
      <c r="WLC5" s="53"/>
      <c r="WLD5" s="53"/>
      <c r="WLE5" s="53"/>
      <c r="WLF5" s="53"/>
      <c r="WLG5" s="53"/>
      <c r="WLH5" s="53"/>
      <c r="WLI5" s="53"/>
      <c r="WLJ5" s="53"/>
      <c r="WLK5" s="53"/>
      <c r="WLL5" s="53"/>
      <c r="WLM5" s="53"/>
      <c r="WLN5" s="53"/>
      <c r="WLO5" s="53"/>
      <c r="WLP5" s="53"/>
      <c r="WLQ5" s="53"/>
      <c r="WLR5" s="53"/>
      <c r="WLS5" s="53"/>
      <c r="WLT5" s="53"/>
      <c r="WLU5" s="53"/>
      <c r="WLV5" s="53"/>
      <c r="WLW5" s="53"/>
      <c r="WLX5" s="53"/>
      <c r="WLY5" s="53"/>
      <c r="WLZ5" s="53"/>
      <c r="WMA5" s="53"/>
      <c r="WMB5" s="53"/>
      <c r="WMC5" s="53"/>
      <c r="WMD5" s="53"/>
      <c r="WME5" s="53"/>
      <c r="WMF5" s="53"/>
      <c r="WMG5" s="53"/>
      <c r="WMH5" s="53"/>
      <c r="WMI5" s="53"/>
      <c r="WMJ5" s="53"/>
      <c r="WMK5" s="53"/>
      <c r="WML5" s="53"/>
      <c r="WMM5" s="53"/>
      <c r="WMN5" s="53"/>
      <c r="WMO5" s="53"/>
      <c r="WMP5" s="53"/>
      <c r="WMQ5" s="53"/>
      <c r="WMR5" s="53"/>
      <c r="WMS5" s="53"/>
      <c r="WMT5" s="53"/>
      <c r="WMU5" s="53"/>
      <c r="WMV5" s="53"/>
      <c r="WMW5" s="53"/>
      <c r="WMX5" s="53"/>
      <c r="WMY5" s="53"/>
      <c r="WMZ5" s="53"/>
      <c r="WNA5" s="53"/>
      <c r="WNB5" s="53"/>
      <c r="WNC5" s="53"/>
      <c r="WND5" s="53"/>
      <c r="WNE5" s="53"/>
      <c r="WNF5" s="53"/>
      <c r="WNG5" s="53"/>
      <c r="WNH5" s="53"/>
      <c r="WNI5" s="53"/>
      <c r="WNJ5" s="53"/>
      <c r="WNK5" s="53"/>
      <c r="WNL5" s="53"/>
      <c r="WNM5" s="53"/>
      <c r="WNN5" s="53"/>
      <c r="WNO5" s="53"/>
      <c r="WNP5" s="53"/>
      <c r="WNQ5" s="53"/>
      <c r="WNR5" s="53"/>
      <c r="WNS5" s="53"/>
      <c r="WNT5" s="53"/>
      <c r="WNU5" s="53"/>
      <c r="WNV5" s="53"/>
      <c r="WNW5" s="53"/>
      <c r="WNX5" s="53"/>
      <c r="WNY5" s="53"/>
      <c r="WNZ5" s="53"/>
      <c r="WOA5" s="53"/>
      <c r="WOB5" s="53"/>
      <c r="WOC5" s="53"/>
      <c r="WOD5" s="53"/>
      <c r="WOE5" s="53"/>
      <c r="WOF5" s="53"/>
      <c r="WOG5" s="53"/>
      <c r="WOH5" s="53"/>
      <c r="WOI5" s="53"/>
      <c r="WOJ5" s="53"/>
      <c r="WOK5" s="53"/>
      <c r="WOL5" s="53"/>
      <c r="WOM5" s="53"/>
      <c r="WON5" s="53"/>
      <c r="WOO5" s="53"/>
      <c r="WOP5" s="53"/>
      <c r="WOQ5" s="53"/>
      <c r="WOR5" s="53"/>
      <c r="WOS5" s="53"/>
      <c r="WOT5" s="53"/>
      <c r="WOU5" s="53"/>
      <c r="WOV5" s="53"/>
      <c r="WOW5" s="53"/>
      <c r="WOX5" s="53"/>
      <c r="WOY5" s="53"/>
      <c r="WOZ5" s="53"/>
      <c r="WPA5" s="53"/>
      <c r="WPB5" s="53"/>
      <c r="WPC5" s="53"/>
      <c r="WPD5" s="53"/>
      <c r="WPE5" s="53"/>
      <c r="WPF5" s="53"/>
      <c r="WPG5" s="53"/>
      <c r="WPH5" s="53"/>
      <c r="WPI5" s="53"/>
      <c r="WPJ5" s="53"/>
      <c r="WPK5" s="53"/>
      <c r="WPL5" s="53"/>
      <c r="WPM5" s="53"/>
      <c r="WPN5" s="53"/>
      <c r="WPO5" s="53"/>
      <c r="WPP5" s="53"/>
      <c r="WPQ5" s="53"/>
      <c r="WPR5" s="53"/>
      <c r="WPS5" s="53"/>
      <c r="WPT5" s="53"/>
      <c r="WPU5" s="53"/>
      <c r="WPV5" s="53"/>
      <c r="WPW5" s="53"/>
      <c r="WPX5" s="53"/>
      <c r="WPY5" s="53"/>
      <c r="WPZ5" s="53"/>
      <c r="WQA5" s="53"/>
      <c r="WQB5" s="53"/>
      <c r="WQC5" s="53"/>
      <c r="WQD5" s="53"/>
      <c r="WQE5" s="53"/>
      <c r="WQF5" s="53"/>
      <c r="WQG5" s="53"/>
      <c r="WQH5" s="53"/>
      <c r="WQI5" s="53"/>
      <c r="WQJ5" s="53"/>
      <c r="WQK5" s="53"/>
      <c r="WQL5" s="53"/>
      <c r="WQM5" s="53"/>
      <c r="WQN5" s="53"/>
      <c r="WQO5" s="53"/>
      <c r="WQP5" s="53"/>
      <c r="WQQ5" s="53"/>
      <c r="WQR5" s="53"/>
      <c r="WQS5" s="53"/>
      <c r="WQT5" s="53"/>
      <c r="WQU5" s="53"/>
      <c r="WQV5" s="53"/>
      <c r="WQW5" s="53"/>
      <c r="WQX5" s="53"/>
      <c r="WQY5" s="53"/>
      <c r="WQZ5" s="53"/>
      <c r="WRA5" s="53"/>
      <c r="WRB5" s="53"/>
      <c r="WRC5" s="53"/>
      <c r="WRD5" s="53"/>
      <c r="WRE5" s="53"/>
      <c r="WRF5" s="53"/>
      <c r="WRG5" s="53"/>
      <c r="WRH5" s="53"/>
      <c r="WRI5" s="53"/>
      <c r="WRJ5" s="53"/>
      <c r="WRK5" s="53"/>
      <c r="WRL5" s="53"/>
      <c r="WRM5" s="53"/>
      <c r="WRN5" s="53"/>
      <c r="WRO5" s="53"/>
      <c r="WRP5" s="53"/>
      <c r="WRQ5" s="53"/>
      <c r="WRR5" s="53"/>
      <c r="WRS5" s="53"/>
      <c r="WRT5" s="53"/>
      <c r="WRU5" s="53"/>
      <c r="WRV5" s="53"/>
      <c r="WRW5" s="53"/>
      <c r="WRX5" s="53"/>
      <c r="WRY5" s="53"/>
      <c r="WRZ5" s="53"/>
      <c r="WSA5" s="53"/>
      <c r="WSB5" s="53"/>
      <c r="WSC5" s="53"/>
      <c r="WSD5" s="53"/>
      <c r="WSE5" s="53"/>
      <c r="WSF5" s="53"/>
      <c r="WSG5" s="53"/>
      <c r="WSH5" s="53"/>
      <c r="WSI5" s="53"/>
      <c r="WSJ5" s="53"/>
      <c r="WSK5" s="53"/>
      <c r="WSL5" s="53"/>
      <c r="WSM5" s="53"/>
      <c r="WSN5" s="53"/>
      <c r="WSO5" s="53"/>
      <c r="WSP5" s="53"/>
      <c r="WSQ5" s="53"/>
      <c r="WSR5" s="53"/>
      <c r="WSS5" s="53"/>
      <c r="WST5" s="53"/>
      <c r="WSU5" s="53"/>
      <c r="WSV5" s="53"/>
      <c r="WSW5" s="53"/>
      <c r="WSX5" s="53"/>
      <c r="WSY5" s="53"/>
      <c r="WSZ5" s="53"/>
      <c r="WTA5" s="53"/>
      <c r="WTB5" s="53"/>
      <c r="WTC5" s="53"/>
      <c r="WTD5" s="53"/>
      <c r="WTE5" s="53"/>
      <c r="WTF5" s="53"/>
      <c r="WTG5" s="53"/>
      <c r="WTH5" s="53"/>
      <c r="WTI5" s="53"/>
      <c r="WTJ5" s="53"/>
      <c r="WTK5" s="53"/>
      <c r="WTL5" s="53"/>
      <c r="WTM5" s="53"/>
      <c r="WTN5" s="53"/>
      <c r="WTO5" s="53"/>
      <c r="WTP5" s="53"/>
      <c r="WTQ5" s="53"/>
      <c r="WTR5" s="53"/>
      <c r="WTS5" s="53"/>
      <c r="WTT5" s="53"/>
      <c r="WTU5" s="53"/>
      <c r="WTV5" s="53"/>
      <c r="WTW5" s="53"/>
      <c r="WTX5" s="53"/>
      <c r="WTY5" s="53"/>
      <c r="WTZ5" s="53"/>
      <c r="WUA5" s="53"/>
      <c r="WUB5" s="53"/>
      <c r="WUC5" s="53"/>
      <c r="WUD5" s="53"/>
      <c r="WUE5" s="53"/>
      <c r="WUF5" s="53"/>
      <c r="WUG5" s="53"/>
      <c r="WUH5" s="53"/>
      <c r="WUI5" s="53"/>
      <c r="WUJ5" s="53"/>
      <c r="WUK5" s="53"/>
      <c r="WUL5" s="53"/>
      <c r="WUM5" s="53"/>
      <c r="WUN5" s="53"/>
      <c r="WUO5" s="53"/>
      <c r="WUP5" s="53"/>
      <c r="WUQ5" s="53"/>
      <c r="WUR5" s="53"/>
      <c r="WUS5" s="53"/>
      <c r="WUT5" s="53"/>
      <c r="WUU5" s="53"/>
      <c r="WUV5" s="53"/>
      <c r="WUW5" s="53"/>
      <c r="WUX5" s="53"/>
      <c r="WUY5" s="53"/>
      <c r="WUZ5" s="53"/>
      <c r="WVA5" s="53"/>
      <c r="WVB5" s="53"/>
      <c r="WVC5" s="53"/>
      <c r="WVD5" s="53"/>
      <c r="WVE5" s="53"/>
      <c r="WVF5" s="53"/>
      <c r="WVG5" s="53"/>
      <c r="WVH5" s="53"/>
      <c r="WVI5" s="53"/>
      <c r="WVJ5" s="53"/>
      <c r="WVK5" s="53"/>
      <c r="WVL5" s="53"/>
      <c r="WVM5" s="53"/>
      <c r="WVN5" s="53"/>
      <c r="WVO5" s="53"/>
      <c r="WVP5" s="53"/>
      <c r="WVQ5" s="53"/>
      <c r="WVR5" s="53"/>
      <c r="WVS5" s="53"/>
      <c r="WVT5" s="53"/>
      <c r="WVU5" s="53"/>
      <c r="WVV5" s="53"/>
      <c r="WVW5" s="53"/>
      <c r="WVX5" s="53"/>
      <c r="WVY5" s="53"/>
      <c r="WVZ5" s="53"/>
      <c r="WWA5" s="53"/>
      <c r="WWB5" s="53"/>
      <c r="WWC5" s="53"/>
      <c r="WWD5" s="53"/>
      <c r="WWE5" s="53"/>
      <c r="WWF5" s="53"/>
      <c r="WWG5" s="53"/>
      <c r="WWH5" s="53"/>
      <c r="WWI5" s="53"/>
      <c r="WWJ5" s="53"/>
      <c r="WWK5" s="53"/>
      <c r="WWL5" s="53"/>
      <c r="WWM5" s="53"/>
      <c r="WWN5" s="53"/>
      <c r="WWO5" s="53"/>
      <c r="WWP5" s="53"/>
      <c r="WWQ5" s="53"/>
      <c r="WWR5" s="53"/>
      <c r="WWS5" s="53"/>
      <c r="WWT5" s="53"/>
      <c r="WWU5" s="53"/>
      <c r="WWV5" s="53"/>
      <c r="WWW5" s="53"/>
      <c r="WWX5" s="53"/>
      <c r="WWY5" s="53"/>
      <c r="WWZ5" s="53"/>
      <c r="WXA5" s="53"/>
      <c r="WXB5" s="53"/>
      <c r="WXC5" s="53"/>
      <c r="WXD5" s="53"/>
      <c r="WXE5" s="53"/>
      <c r="WXF5" s="53"/>
      <c r="WXG5" s="53"/>
      <c r="WXH5" s="53"/>
      <c r="WXI5" s="53"/>
      <c r="WXJ5" s="53"/>
      <c r="WXK5" s="53"/>
      <c r="WXL5" s="53"/>
      <c r="WXM5" s="53"/>
      <c r="WXN5" s="53"/>
      <c r="WXO5" s="53"/>
      <c r="WXP5" s="53"/>
      <c r="WXQ5" s="53"/>
      <c r="WXR5" s="53"/>
      <c r="WXS5" s="53"/>
      <c r="WXT5" s="53"/>
      <c r="WXU5" s="53"/>
      <c r="WXV5" s="53"/>
      <c r="WXW5" s="53"/>
      <c r="WXX5" s="53"/>
      <c r="WXY5" s="53"/>
      <c r="WXZ5" s="53"/>
      <c r="WYA5" s="53"/>
      <c r="WYB5" s="53"/>
      <c r="WYC5" s="53"/>
      <c r="WYD5" s="53"/>
      <c r="WYE5" s="53"/>
      <c r="WYF5" s="53"/>
      <c r="WYG5" s="53"/>
      <c r="WYH5" s="53"/>
      <c r="WYI5" s="53"/>
      <c r="WYJ5" s="53"/>
      <c r="WYK5" s="53"/>
      <c r="WYL5" s="53"/>
      <c r="WYM5" s="53"/>
      <c r="WYN5" s="53"/>
      <c r="WYO5" s="53"/>
      <c r="WYP5" s="53"/>
      <c r="WYQ5" s="53"/>
      <c r="WYR5" s="53"/>
      <c r="WYS5" s="53"/>
      <c r="WYT5" s="53"/>
      <c r="WYU5" s="53"/>
      <c r="WYV5" s="53"/>
      <c r="WYW5" s="53"/>
      <c r="WYX5" s="53"/>
      <c r="WYY5" s="53"/>
      <c r="WYZ5" s="53"/>
      <c r="WZA5" s="53"/>
      <c r="WZB5" s="53"/>
      <c r="WZC5" s="53"/>
      <c r="WZD5" s="53"/>
      <c r="WZE5" s="53"/>
      <c r="WZF5" s="53"/>
      <c r="WZG5" s="53"/>
      <c r="WZH5" s="53"/>
      <c r="WZI5" s="53"/>
      <c r="WZJ5" s="53"/>
      <c r="WZK5" s="53"/>
      <c r="WZL5" s="53"/>
      <c r="WZM5" s="53"/>
      <c r="WZN5" s="53"/>
      <c r="WZO5" s="53"/>
      <c r="WZP5" s="53"/>
      <c r="WZQ5" s="53"/>
      <c r="WZR5" s="53"/>
      <c r="WZS5" s="53"/>
      <c r="WZT5" s="53"/>
      <c r="WZU5" s="53"/>
      <c r="WZV5" s="53"/>
      <c r="WZW5" s="53"/>
      <c r="WZX5" s="53"/>
      <c r="WZY5" s="53"/>
      <c r="WZZ5" s="53"/>
      <c r="XAA5" s="53"/>
      <c r="XAB5" s="53"/>
      <c r="XAC5" s="53"/>
      <c r="XAD5" s="53"/>
      <c r="XAE5" s="53"/>
      <c r="XAF5" s="53"/>
      <c r="XAG5" s="53"/>
      <c r="XAH5" s="53"/>
      <c r="XAI5" s="53"/>
      <c r="XAJ5" s="53"/>
      <c r="XAK5" s="53"/>
      <c r="XAL5" s="53"/>
      <c r="XAM5" s="53"/>
      <c r="XAN5" s="53"/>
      <c r="XAO5" s="53"/>
      <c r="XAP5" s="53"/>
      <c r="XAQ5" s="53"/>
      <c r="XAR5" s="53"/>
      <c r="XAS5" s="53"/>
      <c r="XAT5" s="53"/>
      <c r="XAU5" s="53"/>
      <c r="XAV5" s="53"/>
      <c r="XAW5" s="53"/>
      <c r="XAX5" s="53"/>
      <c r="XAY5" s="53"/>
      <c r="XAZ5" s="53"/>
      <c r="XBA5" s="53"/>
    </row>
    <row r="6" spans="1:16277">
      <c r="A6" s="55" t="s">
        <v>24</v>
      </c>
      <c r="B6" s="57"/>
      <c r="C6" s="57"/>
      <c r="D6" s="57"/>
      <c r="E6" s="57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</row>
    <row r="7" spans="1:16277">
      <c r="A7" s="51" t="s">
        <v>376</v>
      </c>
      <c r="B7" s="57">
        <v>0</v>
      </c>
      <c r="C7" s="57">
        <f>'T4 MyHealtheVet Base'!K22</f>
        <v>24618</v>
      </c>
      <c r="D7" s="57">
        <f>'T4 MyHealtheVet Base'!N22</f>
        <v>24618</v>
      </c>
      <c r="E7" s="57">
        <f>'T4 MyHealtheVet Base'!Q22</f>
        <v>24618</v>
      </c>
      <c r="F7" s="57">
        <f>'T4 MyHealtheVet Base'!T22</f>
        <v>24618</v>
      </c>
      <c r="G7" s="57">
        <f>'T4 MyHealtheVet Base'!W22</f>
        <v>24618</v>
      </c>
      <c r="H7" s="57">
        <f>'T4 MyHealtheVet Base'!Z22</f>
        <v>24618</v>
      </c>
      <c r="I7" s="57"/>
      <c r="J7" s="57"/>
      <c r="K7" s="57"/>
      <c r="L7" s="57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</row>
    <row r="8" spans="1:16277" hidden="1">
      <c r="A8" s="73" t="s">
        <v>377</v>
      </c>
      <c r="B8" s="57"/>
      <c r="C8" s="57"/>
      <c r="D8" s="57"/>
      <c r="E8" s="57"/>
      <c r="F8" s="60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</row>
    <row r="9" spans="1:16277" hidden="1">
      <c r="A9" s="58" t="s">
        <v>383</v>
      </c>
      <c r="B9" s="371"/>
      <c r="C9" s="371"/>
      <c r="D9" s="371"/>
      <c r="E9" s="371"/>
    </row>
    <row r="10" spans="1:16277" s="54" customFormat="1">
      <c r="A10" s="59" t="s">
        <v>25</v>
      </c>
      <c r="B10" s="63">
        <f>SUM(B7:B9)</f>
        <v>0</v>
      </c>
      <c r="C10" s="63">
        <f t="shared" ref="C10:L10" si="0">SUM(C7:C9)</f>
        <v>24618</v>
      </c>
      <c r="D10" s="63">
        <f t="shared" si="0"/>
        <v>24618</v>
      </c>
      <c r="E10" s="63">
        <f t="shared" si="0"/>
        <v>24618</v>
      </c>
      <c r="F10" s="63">
        <f t="shared" si="0"/>
        <v>24618</v>
      </c>
      <c r="G10" s="63">
        <f t="shared" si="0"/>
        <v>24618</v>
      </c>
      <c r="H10" s="63">
        <f t="shared" si="0"/>
        <v>24618</v>
      </c>
      <c r="I10" s="63">
        <f t="shared" si="0"/>
        <v>0</v>
      </c>
      <c r="J10" s="63">
        <f t="shared" si="0"/>
        <v>0</v>
      </c>
      <c r="K10" s="63">
        <f t="shared" si="0"/>
        <v>0</v>
      </c>
      <c r="L10" s="63">
        <f t="shared" si="0"/>
        <v>0</v>
      </c>
      <c r="M10" s="564">
        <f>SUM(B10:L10)</f>
        <v>147708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XAV10" s="396"/>
    </row>
    <row r="11" spans="1:16277">
      <c r="A11" s="51"/>
      <c r="B11" s="57"/>
      <c r="C11" s="57"/>
      <c r="D11" s="57"/>
      <c r="E11" s="68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</row>
    <row r="12" spans="1:16277">
      <c r="A12" s="59" t="s">
        <v>26</v>
      </c>
      <c r="B12" s="57"/>
      <c r="C12" s="57"/>
      <c r="D12" s="57"/>
      <c r="E12" s="68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16277">
      <c r="A13" s="51" t="s">
        <v>27</v>
      </c>
      <c r="B13" s="57">
        <f>'T4 MyHealtheVet Base'!H31</f>
        <v>1922.36</v>
      </c>
      <c r="C13" s="57">
        <f ca="1">'T4 MyHealtheVet Base'!K31</f>
        <v>2255.7692307692305</v>
      </c>
      <c r="D13" s="57">
        <f ca="1">'T4 MyHealtheVet Base'!N31</f>
        <v>2255.7692307692305</v>
      </c>
      <c r="E13" s="57">
        <f ca="1">'T4 MyHealtheVet Base'!Q31</f>
        <v>2255.7692307692305</v>
      </c>
      <c r="F13" s="57">
        <f ca="1">'T4 MyHealtheVet Base'!T31</f>
        <v>2255.7692307692305</v>
      </c>
      <c r="G13" s="57">
        <f ca="1">'T4 MyHealtheVet Base'!W31</f>
        <v>2255.7692307692305</v>
      </c>
      <c r="H13" s="57">
        <f ca="1">'T4 MyHealtheVet Base'!Z31</f>
        <v>2255.7692307692305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</row>
    <row r="14" spans="1:16277">
      <c r="A14" s="51" t="s">
        <v>28</v>
      </c>
      <c r="B14" s="57">
        <f>'T4 MyHealtheVet Base'!H32</f>
        <v>815.08</v>
      </c>
      <c r="C14" s="57">
        <f ca="1">'T4 MyHealtheVet Base'!K32</f>
        <v>976.74807692307684</v>
      </c>
      <c r="D14" s="57">
        <f ca="1">'T4 MyHealtheVet Base'!N32</f>
        <v>976.74807692307684</v>
      </c>
      <c r="E14" s="57">
        <f ca="1">'T4 MyHealtheVet Base'!Q32</f>
        <v>976.74807692307684</v>
      </c>
      <c r="F14" s="57">
        <f ca="1">'T4 MyHealtheVet Base'!T32</f>
        <v>976.74807692307684</v>
      </c>
      <c r="G14" s="57">
        <f ca="1">'T4 MyHealtheVet Base'!W32</f>
        <v>976.74807692307684</v>
      </c>
      <c r="H14" s="57">
        <f ca="1">'T4 MyHealtheVet Base'!Z32</f>
        <v>976.74807692307684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</row>
    <row r="15" spans="1:16277">
      <c r="A15" s="51" t="s">
        <v>29</v>
      </c>
      <c r="B15" s="57"/>
      <c r="C15" s="57"/>
      <c r="D15" s="57"/>
      <c r="E15" s="68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</row>
    <row r="16" spans="1:16277">
      <c r="A16" s="51" t="s">
        <v>30</v>
      </c>
      <c r="B16" s="57"/>
      <c r="C16" s="57"/>
      <c r="D16" s="57"/>
      <c r="E16" s="68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</row>
    <row r="17" spans="1:74 16272:16272">
      <c r="A17" s="59" t="s">
        <v>31</v>
      </c>
      <c r="B17" s="57">
        <f>SUM(B13:B16)</f>
        <v>2737.44</v>
      </c>
      <c r="C17" s="57">
        <f t="shared" ref="C17:H17" ca="1" si="1">SUM(C13:C16)</f>
        <v>3232.5173076923074</v>
      </c>
      <c r="D17" s="57">
        <f t="shared" ca="1" si="1"/>
        <v>3232.5173076923074</v>
      </c>
      <c r="E17" s="57">
        <f t="shared" ca="1" si="1"/>
        <v>3232.5173076923074</v>
      </c>
      <c r="F17" s="57">
        <f t="shared" ca="1" si="1"/>
        <v>3232.5173076923074</v>
      </c>
      <c r="G17" s="57">
        <f t="shared" ca="1" si="1"/>
        <v>3232.5173076923074</v>
      </c>
      <c r="H17" s="57">
        <f t="shared" ca="1" si="1"/>
        <v>3232.5173076923074</v>
      </c>
      <c r="I17" s="56"/>
      <c r="J17" s="56"/>
      <c r="K17" s="56"/>
      <c r="L17" s="56"/>
      <c r="M17" s="60">
        <f ca="1">SUM(B17:L17)</f>
        <v>22132.543846153843</v>
      </c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</row>
    <row r="18" spans="1:74 16272:16272">
      <c r="A18" s="51"/>
      <c r="B18" s="57"/>
      <c r="C18" s="57"/>
      <c r="D18" s="57"/>
      <c r="E18" s="68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</row>
    <row r="19" spans="1:74 16272:16272">
      <c r="A19" s="51" t="s">
        <v>32</v>
      </c>
      <c r="B19" s="57"/>
      <c r="C19" s="57"/>
      <c r="D19" s="57"/>
      <c r="E19" s="68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</row>
    <row r="20" spans="1:74 16272:16272">
      <c r="A20" s="51" t="s">
        <v>33</v>
      </c>
      <c r="B20" s="57"/>
      <c r="C20" s="57"/>
      <c r="D20" s="57"/>
      <c r="E20" s="68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</row>
    <row r="21" spans="1:74 16272:16272">
      <c r="A21" s="51" t="s">
        <v>34</v>
      </c>
      <c r="B21" s="57"/>
      <c r="C21" s="57"/>
      <c r="D21" s="57"/>
      <c r="E21" s="68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</row>
    <row r="22" spans="1:74 16272:16272">
      <c r="A22" s="51" t="s">
        <v>35</v>
      </c>
      <c r="B22" s="57"/>
      <c r="C22" s="57"/>
      <c r="D22" s="57"/>
      <c r="E22" s="68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</row>
    <row r="23" spans="1:74 16272:16272">
      <c r="A23" s="51" t="s">
        <v>36</v>
      </c>
      <c r="B23" s="57"/>
      <c r="C23" s="57"/>
      <c r="D23" s="57"/>
      <c r="E23" s="68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</row>
    <row r="24" spans="1:74 16272:16272">
      <c r="A24" s="51" t="s">
        <v>37</v>
      </c>
      <c r="B24" s="57">
        <v>0</v>
      </c>
      <c r="C24" s="57">
        <f ca="1">'T4 MyHealtheVet Base'!K33</f>
        <v>17064.400000000001</v>
      </c>
      <c r="D24" s="57">
        <f ca="1">'T4 MyHealtheVet Base'!N33</f>
        <v>17064.400000000001</v>
      </c>
      <c r="E24" s="57">
        <f ca="1">'T4 MyHealtheVet Base'!Q33</f>
        <v>17064.400000000001</v>
      </c>
      <c r="F24" s="57">
        <f ca="1">'T4 MyHealtheVet Base'!T33</f>
        <v>12905.6</v>
      </c>
      <c r="G24" s="57">
        <f ca="1">'T4 MyHealtheVet Base'!W33</f>
        <v>12905.6</v>
      </c>
      <c r="H24" s="57">
        <f ca="1">'T4 MyHealtheVet Base'!Z33</f>
        <v>12905.6</v>
      </c>
      <c r="I24" s="56"/>
      <c r="J24" s="56"/>
      <c r="K24" s="56"/>
      <c r="L24" s="56"/>
      <c r="M24" s="60">
        <f ca="1">SUM(B24:L24)</f>
        <v>89910.000000000015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</row>
    <row r="25" spans="1:74 16272:16272">
      <c r="A25" s="51" t="s">
        <v>38</v>
      </c>
      <c r="B25" s="57">
        <v>0</v>
      </c>
      <c r="C25" s="57">
        <f ca="1">'T4 MyHealtheVet Base'!K34</f>
        <v>65.424816000000007</v>
      </c>
      <c r="D25" s="57">
        <f ca="1">'T4 MyHealtheVet Base'!N34</f>
        <v>638.67592365384621</v>
      </c>
      <c r="E25" s="57">
        <f ca="1">'T4 MyHealtheVet Base'!Q34</f>
        <v>638.67592365384621</v>
      </c>
      <c r="F25" s="57">
        <f ca="1">'T4 MyHealtheVet Base'!T34</f>
        <v>638.67592365384621</v>
      </c>
      <c r="G25" s="57">
        <f ca="1">'T4 MyHealtheVet Base'!W34</f>
        <v>501.85140365384615</v>
      </c>
      <c r="H25" s="57">
        <f ca="1">'T4 MyHealtheVet Base'!Z34</f>
        <v>501.85140365384615</v>
      </c>
      <c r="I25" s="57">
        <f ca="1">'T4 MyHealtheVet Base'!AC34</f>
        <v>501.85140365384615</v>
      </c>
      <c r="J25" s="56"/>
      <c r="K25" s="56"/>
      <c r="L25" s="56"/>
      <c r="M25" s="60">
        <f ca="1">SUM(B25:L25)</f>
        <v>3487.0067979230776</v>
      </c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</row>
    <row r="26" spans="1:74 16272:16272">
      <c r="A26" s="61" t="s">
        <v>39</v>
      </c>
      <c r="B26" s="57">
        <f>SUM(B17:B25)</f>
        <v>2737.44</v>
      </c>
      <c r="C26" s="57">
        <f t="shared" ref="C26:I26" ca="1" si="2">SUM(C17:C25)</f>
        <v>20362.34212369231</v>
      </c>
      <c r="D26" s="57">
        <f t="shared" ca="1" si="2"/>
        <v>20935.593231346156</v>
      </c>
      <c r="E26" s="57">
        <f t="shared" ca="1" si="2"/>
        <v>20935.593231346156</v>
      </c>
      <c r="F26" s="57">
        <f t="shared" ca="1" si="2"/>
        <v>16776.793231346153</v>
      </c>
      <c r="G26" s="57">
        <f t="shared" ca="1" si="2"/>
        <v>16639.968711346155</v>
      </c>
      <c r="H26" s="57">
        <f t="shared" ca="1" si="2"/>
        <v>16639.968711346155</v>
      </c>
      <c r="I26" s="57">
        <f t="shared" ca="1" si="2"/>
        <v>501.85140365384615</v>
      </c>
      <c r="J26" s="56"/>
      <c r="K26" s="56"/>
      <c r="L26" s="56"/>
      <c r="M26" s="60">
        <f ca="1">SUM(B26:L26)</f>
        <v>115529.55064407692</v>
      </c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74 16272:16272" s="54" customFormat="1">
      <c r="A27" s="62" t="s">
        <v>40</v>
      </c>
      <c r="B27" s="63">
        <f>B10-B26</f>
        <v>-2737.44</v>
      </c>
      <c r="C27" s="63">
        <f t="shared" ref="C27:I27" ca="1" si="3">C10-C26</f>
        <v>4255.6578763076905</v>
      </c>
      <c r="D27" s="63">
        <f t="shared" ca="1" si="3"/>
        <v>3682.4067686538438</v>
      </c>
      <c r="E27" s="63">
        <f t="shared" ca="1" si="3"/>
        <v>3682.4067686538438</v>
      </c>
      <c r="F27" s="63">
        <f t="shared" ca="1" si="3"/>
        <v>7841.2067686538467</v>
      </c>
      <c r="G27" s="63">
        <f t="shared" ca="1" si="3"/>
        <v>7978.031288653845</v>
      </c>
      <c r="H27" s="63">
        <f t="shared" ca="1" si="3"/>
        <v>7978.031288653845</v>
      </c>
      <c r="I27" s="63">
        <f t="shared" ca="1" si="3"/>
        <v>-501.85140365384615</v>
      </c>
      <c r="J27" s="52"/>
      <c r="K27" s="52"/>
      <c r="L27" s="52"/>
      <c r="M27" s="564">
        <f ca="1">M10-M26</f>
        <v>32178.449355923076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AV27" s="396"/>
    </row>
    <row r="28" spans="1:74 16272:16272">
      <c r="A28" s="62" t="s">
        <v>41</v>
      </c>
      <c r="B28" s="64">
        <v>0</v>
      </c>
      <c r="C28" s="64">
        <f ca="1">C27/C10</f>
        <v>0.17286773402825942</v>
      </c>
      <c r="D28" s="64">
        <f t="shared" ref="D28:H28" ca="1" si="4">D27/D10</f>
        <v>0.14958188190161037</v>
      </c>
      <c r="E28" s="64">
        <f t="shared" ca="1" si="4"/>
        <v>0.14958188190161037</v>
      </c>
      <c r="F28" s="64">
        <f t="shared" ca="1" si="4"/>
        <v>0.31851518273839657</v>
      </c>
      <c r="G28" s="64">
        <f t="shared" ca="1" si="4"/>
        <v>0.32407308833592674</v>
      </c>
      <c r="H28" s="64">
        <f t="shared" ca="1" si="4"/>
        <v>0.32407308833592674</v>
      </c>
      <c r="I28" s="64">
        <v>0</v>
      </c>
      <c r="J28" s="56"/>
      <c r="K28" s="56"/>
      <c r="L28" s="56"/>
      <c r="M28" s="56">
        <f ca="1">M27/M10</f>
        <v>0.21785177076341888</v>
      </c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 spans="1:74 16272:16272">
      <c r="A29" s="65"/>
      <c r="B29" s="64"/>
      <c r="C29" s="64"/>
      <c r="D29" s="64"/>
      <c r="E29" s="373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 spans="1:74 16272:16272">
      <c r="A30" s="66" t="s">
        <v>386</v>
      </c>
      <c r="B30" s="57"/>
      <c r="C30" s="57"/>
      <c r="D30" s="57"/>
      <c r="E30" s="373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 spans="1:74 16272:16272">
      <c r="A31" s="66"/>
      <c r="B31" s="57"/>
      <c r="C31" s="57"/>
      <c r="D31" s="57"/>
      <c r="E31" s="373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1:74 16272:16272" hidden="1">
      <c r="A32" s="67"/>
      <c r="B32" s="68"/>
      <c r="C32" s="68"/>
      <c r="D32" s="68"/>
      <c r="E32" s="373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 spans="1:58 16272:16272" hidden="1">
      <c r="E33" s="74"/>
    </row>
    <row r="34" spans="1:58 16272:16272" s="69" customFormat="1" hidden="1">
      <c r="E34" s="374"/>
      <c r="XAV34" s="374"/>
    </row>
    <row r="35" spans="1:58 16272:16272" hidden="1">
      <c r="E35" s="74"/>
    </row>
    <row r="36" spans="1:58 16272:16272" s="43" customFormat="1">
      <c r="A36" s="55" t="s">
        <v>42</v>
      </c>
      <c r="E36" s="375"/>
      <c r="XAV36" s="375"/>
    </row>
    <row r="37" spans="1:58 16272:16272" s="45" customFormat="1" hidden="1">
      <c r="A37" s="48"/>
      <c r="B37" s="71"/>
      <c r="C37" s="71"/>
      <c r="D37" s="71"/>
      <c r="E37" s="47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XAV37" s="394"/>
    </row>
    <row r="38" spans="1:58 16272:16272" hidden="1">
      <c r="A38" s="51"/>
      <c r="B38" s="72"/>
      <c r="C38" s="72"/>
      <c r="D38" s="72"/>
      <c r="E38" s="373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</row>
    <row r="39" spans="1:58 16272:16272" hidden="1">
      <c r="A39" s="51"/>
      <c r="B39" s="57"/>
      <c r="C39" s="57"/>
      <c r="D39" s="57"/>
      <c r="E39" s="373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</row>
    <row r="40" spans="1:58 16272:16272">
      <c r="A40" s="51" t="s">
        <v>376</v>
      </c>
      <c r="B40" s="68"/>
      <c r="C40" s="68"/>
      <c r="D40" s="68"/>
      <c r="E40" s="373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</row>
    <row r="41" spans="1:58 16272:16272">
      <c r="A41" s="73" t="s">
        <v>377</v>
      </c>
      <c r="B41" s="68"/>
      <c r="C41" s="68"/>
      <c r="D41" s="68"/>
      <c r="E41" s="373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</row>
    <row r="42" spans="1:58 16272:16272">
      <c r="A42" s="58" t="s">
        <v>383</v>
      </c>
      <c r="B42" s="74"/>
      <c r="C42" s="74"/>
      <c r="D42" s="74"/>
      <c r="E42" s="74"/>
    </row>
    <row r="43" spans="1:58 16272:16272">
      <c r="A43" s="51" t="s">
        <v>25</v>
      </c>
      <c r="B43" s="68"/>
      <c r="C43" s="68"/>
      <c r="D43" s="68"/>
      <c r="E43" s="373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</row>
    <row r="44" spans="1:58 16272:16272">
      <c r="A44" s="51"/>
      <c r="B44" s="68"/>
      <c r="C44" s="68"/>
      <c r="D44" s="68"/>
      <c r="E44" s="373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</row>
    <row r="45" spans="1:58 16272:16272">
      <c r="A45" s="51" t="s">
        <v>26</v>
      </c>
      <c r="B45" s="68"/>
      <c r="C45" s="68"/>
      <c r="D45" s="68"/>
      <c r="E45" s="373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</row>
    <row r="46" spans="1:58 16272:16272">
      <c r="A46" s="51" t="s">
        <v>27</v>
      </c>
      <c r="B46" s="68"/>
      <c r="C46" s="68"/>
      <c r="D46" s="68"/>
      <c r="E46" s="373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</row>
    <row r="47" spans="1:58 16272:16272">
      <c r="A47" s="51" t="s">
        <v>28</v>
      </c>
      <c r="B47" s="68"/>
      <c r="C47" s="68"/>
      <c r="D47" s="68"/>
      <c r="E47" s="373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</row>
    <row r="48" spans="1:58 16272:16272">
      <c r="A48" s="51" t="s">
        <v>29</v>
      </c>
      <c r="B48" s="68"/>
      <c r="C48" s="68"/>
      <c r="D48" s="68"/>
      <c r="E48" s="373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</row>
    <row r="49" spans="1:58">
      <c r="A49" s="51" t="s">
        <v>30</v>
      </c>
      <c r="B49" s="68"/>
      <c r="C49" s="68"/>
      <c r="D49" s="68"/>
      <c r="E49" s="373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</row>
    <row r="50" spans="1:58">
      <c r="A50" s="51" t="s">
        <v>31</v>
      </c>
      <c r="B50" s="68"/>
      <c r="C50" s="68"/>
      <c r="D50" s="68"/>
      <c r="E50" s="373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</row>
    <row r="51" spans="1:58">
      <c r="A51" s="51"/>
      <c r="B51" s="68"/>
      <c r="C51" s="68"/>
      <c r="D51" s="68"/>
      <c r="E51" s="373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</row>
    <row r="52" spans="1:58">
      <c r="A52" s="51" t="s">
        <v>32</v>
      </c>
      <c r="B52" s="68"/>
      <c r="C52" s="68"/>
      <c r="D52" s="68"/>
      <c r="E52" s="373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</row>
    <row r="53" spans="1:58">
      <c r="A53" s="51" t="s">
        <v>33</v>
      </c>
      <c r="B53" s="68"/>
      <c r="C53" s="68"/>
      <c r="D53" s="68"/>
      <c r="E53" s="373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</row>
    <row r="54" spans="1:58">
      <c r="A54" s="51" t="s">
        <v>34</v>
      </c>
      <c r="B54" s="68"/>
      <c r="C54" s="68"/>
      <c r="D54" s="68"/>
      <c r="E54" s="373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</row>
    <row r="55" spans="1:58">
      <c r="A55" s="51" t="s">
        <v>35</v>
      </c>
      <c r="B55" s="68"/>
      <c r="C55" s="68"/>
      <c r="D55" s="68"/>
      <c r="E55" s="373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</row>
    <row r="56" spans="1:58">
      <c r="A56" s="51" t="s">
        <v>36</v>
      </c>
      <c r="B56" s="68"/>
      <c r="C56" s="68"/>
      <c r="D56" s="68"/>
      <c r="E56" s="373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</row>
    <row r="57" spans="1:58">
      <c r="A57" s="51" t="s">
        <v>37</v>
      </c>
      <c r="B57" s="68"/>
      <c r="C57" s="68"/>
      <c r="D57" s="68"/>
      <c r="E57" s="373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</row>
    <row r="58" spans="1:58">
      <c r="A58" s="51" t="s">
        <v>38</v>
      </c>
      <c r="B58" s="68"/>
      <c r="C58" s="68"/>
      <c r="D58" s="68"/>
      <c r="E58" s="373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</row>
    <row r="59" spans="1:58">
      <c r="A59" s="46" t="s">
        <v>39</v>
      </c>
      <c r="B59" s="68"/>
      <c r="C59" s="68"/>
      <c r="D59" s="68"/>
      <c r="E59" s="373"/>
      <c r="F59" s="56"/>
      <c r="G59" s="56"/>
    </row>
    <row r="60" spans="1:58">
      <c r="A60" s="73" t="s">
        <v>40</v>
      </c>
      <c r="B60" s="68"/>
      <c r="C60" s="68"/>
      <c r="D60" s="68"/>
      <c r="E60" s="373"/>
      <c r="F60" s="56"/>
      <c r="G60" s="56"/>
    </row>
    <row r="61" spans="1:58">
      <c r="A61" s="73" t="s">
        <v>41</v>
      </c>
      <c r="B61" s="57"/>
      <c r="C61" s="57"/>
      <c r="D61" s="57"/>
      <c r="E61" s="373"/>
      <c r="F61" s="56"/>
      <c r="G61" s="56"/>
    </row>
    <row r="62" spans="1:58" hidden="1">
      <c r="A62" s="73"/>
      <c r="B62" s="64"/>
      <c r="C62" s="64"/>
      <c r="D62" s="64"/>
      <c r="E62" s="373"/>
      <c r="F62" s="56"/>
      <c r="G62" s="56"/>
    </row>
    <row r="63" spans="1:58" hidden="1">
      <c r="A63" s="51" t="s">
        <v>44</v>
      </c>
      <c r="B63" s="57"/>
      <c r="C63" s="57"/>
      <c r="D63" s="57"/>
      <c r="E63" s="373"/>
      <c r="F63" s="56"/>
      <c r="G63" s="56"/>
    </row>
    <row r="64" spans="1:58" hidden="1">
      <c r="A64" s="51" t="s">
        <v>45</v>
      </c>
      <c r="B64" s="57"/>
      <c r="C64" s="57"/>
      <c r="D64" s="57"/>
      <c r="E64" s="373"/>
      <c r="F64" s="56"/>
      <c r="G64" s="56"/>
    </row>
    <row r="65" spans="1:58 16272:16272" hidden="1">
      <c r="A65" s="51" t="s">
        <v>46</v>
      </c>
      <c r="B65" s="64"/>
      <c r="C65" s="64"/>
      <c r="D65" s="64"/>
      <c r="E65" s="373"/>
      <c r="F65" s="56"/>
      <c r="G65" s="56"/>
    </row>
    <row r="66" spans="1:58 16272:16272" hidden="1">
      <c r="E66" s="74"/>
    </row>
    <row r="67" spans="1:58 16272:16272">
      <c r="E67" s="74"/>
    </row>
    <row r="68" spans="1:58 16272:16272" s="43" customFormat="1">
      <c r="A68" s="55" t="s">
        <v>47</v>
      </c>
      <c r="E68" s="375"/>
      <c r="XAV68" s="375"/>
    </row>
    <row r="69" spans="1:58 16272:16272" s="45" customFormat="1" hidden="1">
      <c r="A69" s="48"/>
      <c r="B69" s="70"/>
      <c r="C69" s="70"/>
      <c r="D69" s="70"/>
      <c r="E69" s="47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XAV69" s="394"/>
    </row>
    <row r="70" spans="1:58 16272:16272" hidden="1">
      <c r="A70" s="51"/>
      <c r="B70" s="72">
        <f t="shared" ref="B70:D70" si="5">+B5</f>
        <v>41852</v>
      </c>
      <c r="C70" s="72">
        <f t="shared" si="5"/>
        <v>41883</v>
      </c>
      <c r="D70" s="72">
        <f t="shared" si="5"/>
        <v>41913</v>
      </c>
      <c r="E70" s="373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</row>
    <row r="71" spans="1:58 16272:16272" hidden="1">
      <c r="A71" s="51"/>
      <c r="B71" s="57"/>
      <c r="C71" s="57"/>
      <c r="D71" s="57"/>
      <c r="E71" s="373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</row>
    <row r="72" spans="1:58 16272:16272">
      <c r="A72" s="51" t="s">
        <v>376</v>
      </c>
      <c r="B72" s="57">
        <f t="shared" ref="B72:E72" si="6">+B7-B40</f>
        <v>0</v>
      </c>
      <c r="C72" s="57">
        <f t="shared" si="6"/>
        <v>24618</v>
      </c>
      <c r="D72" s="57">
        <f t="shared" si="6"/>
        <v>24618</v>
      </c>
      <c r="E72" s="57">
        <f t="shared" si="6"/>
        <v>24618</v>
      </c>
      <c r="F72" s="57">
        <f t="shared" ref="F72:L72" si="7">+F7-F40</f>
        <v>24618</v>
      </c>
      <c r="G72" s="57">
        <f t="shared" si="7"/>
        <v>24618</v>
      </c>
      <c r="H72" s="57">
        <f t="shared" si="7"/>
        <v>24618</v>
      </c>
      <c r="I72" s="57">
        <f t="shared" si="7"/>
        <v>0</v>
      </c>
      <c r="J72" s="57">
        <f t="shared" si="7"/>
        <v>0</v>
      </c>
      <c r="K72" s="57">
        <f t="shared" si="7"/>
        <v>0</v>
      </c>
      <c r="L72" s="57">
        <f t="shared" si="7"/>
        <v>0</v>
      </c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</row>
    <row r="73" spans="1:58 16272:16272">
      <c r="A73" s="73" t="s">
        <v>377</v>
      </c>
      <c r="B73" s="57">
        <f t="shared" ref="B73:E73" si="8">+B8-B41</f>
        <v>0</v>
      </c>
      <c r="C73" s="57">
        <f t="shared" si="8"/>
        <v>0</v>
      </c>
      <c r="D73" s="57">
        <f t="shared" si="8"/>
        <v>0</v>
      </c>
      <c r="E73" s="57">
        <f t="shared" si="8"/>
        <v>0</v>
      </c>
      <c r="F73" s="57">
        <f t="shared" ref="F73:L73" si="9">+F8-F41</f>
        <v>0</v>
      </c>
      <c r="G73" s="57">
        <f t="shared" si="9"/>
        <v>0</v>
      </c>
      <c r="H73" s="57">
        <f t="shared" si="9"/>
        <v>0</v>
      </c>
      <c r="I73" s="57">
        <f t="shared" si="9"/>
        <v>0</v>
      </c>
      <c r="J73" s="57">
        <f t="shared" si="9"/>
        <v>0</v>
      </c>
      <c r="K73" s="57">
        <f t="shared" si="9"/>
        <v>0</v>
      </c>
      <c r="L73" s="57">
        <f t="shared" si="9"/>
        <v>0</v>
      </c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</row>
    <row r="74" spans="1:58 16272:16272">
      <c r="A74" s="58" t="s">
        <v>383</v>
      </c>
      <c r="B74" s="57">
        <f t="shared" ref="B74:E75" si="10">+B9-B42</f>
        <v>0</v>
      </c>
      <c r="C74" s="57">
        <f t="shared" si="10"/>
        <v>0</v>
      </c>
      <c r="D74" s="57">
        <f t="shared" si="10"/>
        <v>0</v>
      </c>
      <c r="E74" s="57">
        <f t="shared" si="10"/>
        <v>0</v>
      </c>
      <c r="F74" s="57">
        <f t="shared" ref="F74:L74" si="11">+F9-F42</f>
        <v>0</v>
      </c>
      <c r="G74" s="57">
        <f t="shared" si="11"/>
        <v>0</v>
      </c>
      <c r="H74" s="57">
        <f t="shared" si="11"/>
        <v>0</v>
      </c>
      <c r="I74" s="57">
        <f t="shared" si="11"/>
        <v>0</v>
      </c>
      <c r="J74" s="57">
        <f t="shared" si="11"/>
        <v>0</v>
      </c>
      <c r="K74" s="57">
        <f t="shared" si="11"/>
        <v>0</v>
      </c>
      <c r="L74" s="57">
        <f t="shared" si="11"/>
        <v>0</v>
      </c>
    </row>
    <row r="75" spans="1:58 16272:16272">
      <c r="A75" s="51" t="s">
        <v>25</v>
      </c>
      <c r="B75" s="57">
        <f t="shared" si="10"/>
        <v>0</v>
      </c>
      <c r="C75" s="57">
        <f t="shared" si="10"/>
        <v>24618</v>
      </c>
      <c r="D75" s="57">
        <f t="shared" si="10"/>
        <v>24618</v>
      </c>
      <c r="E75" s="57">
        <f t="shared" si="10"/>
        <v>24618</v>
      </c>
      <c r="F75" s="57">
        <f t="shared" ref="F75:L75" si="12">+F10-F43</f>
        <v>24618</v>
      </c>
      <c r="G75" s="57">
        <f t="shared" si="12"/>
        <v>24618</v>
      </c>
      <c r="H75" s="57">
        <f t="shared" si="12"/>
        <v>24618</v>
      </c>
      <c r="I75" s="57">
        <f t="shared" si="12"/>
        <v>0</v>
      </c>
      <c r="J75" s="57">
        <f t="shared" si="12"/>
        <v>0</v>
      </c>
      <c r="K75" s="57">
        <f t="shared" si="12"/>
        <v>0</v>
      </c>
      <c r="L75" s="57">
        <f t="shared" si="12"/>
        <v>0</v>
      </c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</row>
    <row r="76" spans="1:58 16272:16272">
      <c r="A76" s="51"/>
      <c r="B76" s="57">
        <f t="shared" ref="B76:E76" si="13">+B11-B44</f>
        <v>0</v>
      </c>
      <c r="C76" s="57">
        <f t="shared" si="13"/>
        <v>0</v>
      </c>
      <c r="D76" s="57">
        <f t="shared" si="13"/>
        <v>0</v>
      </c>
      <c r="E76" s="57">
        <f t="shared" si="13"/>
        <v>0</v>
      </c>
      <c r="F76" s="57">
        <f t="shared" ref="F76:L76" si="14">+F11-F44</f>
        <v>0</v>
      </c>
      <c r="G76" s="57">
        <f t="shared" si="14"/>
        <v>0</v>
      </c>
      <c r="H76" s="57">
        <f t="shared" si="14"/>
        <v>0</v>
      </c>
      <c r="I76" s="57">
        <f t="shared" si="14"/>
        <v>0</v>
      </c>
      <c r="J76" s="57">
        <f t="shared" si="14"/>
        <v>0</v>
      </c>
      <c r="K76" s="57">
        <f t="shared" si="14"/>
        <v>0</v>
      </c>
      <c r="L76" s="57">
        <f t="shared" si="14"/>
        <v>0</v>
      </c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</row>
    <row r="77" spans="1:58 16272:16272">
      <c r="A77" s="51" t="s">
        <v>26</v>
      </c>
      <c r="B77" s="57">
        <f t="shared" ref="B77:E77" si="15">+B12-B45</f>
        <v>0</v>
      </c>
      <c r="C77" s="57">
        <f t="shared" si="15"/>
        <v>0</v>
      </c>
      <c r="D77" s="57">
        <f t="shared" si="15"/>
        <v>0</v>
      </c>
      <c r="E77" s="57">
        <f t="shared" si="15"/>
        <v>0</v>
      </c>
      <c r="F77" s="57">
        <f t="shared" ref="F77:L77" si="16">+F12-F45</f>
        <v>0</v>
      </c>
      <c r="G77" s="57">
        <f t="shared" si="16"/>
        <v>0</v>
      </c>
      <c r="H77" s="57">
        <f t="shared" si="16"/>
        <v>0</v>
      </c>
      <c r="I77" s="57">
        <f t="shared" si="16"/>
        <v>0</v>
      </c>
      <c r="J77" s="57">
        <f t="shared" si="16"/>
        <v>0</v>
      </c>
      <c r="K77" s="57">
        <f t="shared" si="16"/>
        <v>0</v>
      </c>
      <c r="L77" s="57">
        <f t="shared" si="16"/>
        <v>0</v>
      </c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</row>
    <row r="78" spans="1:58 16272:16272">
      <c r="A78" s="51" t="s">
        <v>27</v>
      </c>
      <c r="B78" s="57">
        <f t="shared" ref="B78:E78" si="17">+B13-B46</f>
        <v>1922.36</v>
      </c>
      <c r="C78" s="57">
        <f t="shared" ca="1" si="17"/>
        <v>2255.7692307692305</v>
      </c>
      <c r="D78" s="57">
        <f t="shared" ca="1" si="17"/>
        <v>2255.7692307692305</v>
      </c>
      <c r="E78" s="57">
        <f t="shared" ca="1" si="17"/>
        <v>2255.7692307692305</v>
      </c>
      <c r="F78" s="57">
        <f t="shared" ref="F78:L78" ca="1" si="18">+F13-F46</f>
        <v>2255.7692307692305</v>
      </c>
      <c r="G78" s="57">
        <f t="shared" ca="1" si="18"/>
        <v>2255.7692307692305</v>
      </c>
      <c r="H78" s="57">
        <f t="shared" ca="1" si="18"/>
        <v>2255.7692307692305</v>
      </c>
      <c r="I78" s="57">
        <f t="shared" si="18"/>
        <v>0</v>
      </c>
      <c r="J78" s="57">
        <f t="shared" si="18"/>
        <v>0</v>
      </c>
      <c r="K78" s="57">
        <f t="shared" si="18"/>
        <v>0</v>
      </c>
      <c r="L78" s="57">
        <f t="shared" si="18"/>
        <v>0</v>
      </c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</row>
    <row r="79" spans="1:58 16272:16272">
      <c r="A79" s="51" t="s">
        <v>28</v>
      </c>
      <c r="B79" s="57">
        <f t="shared" ref="B79:E79" si="19">+B14-B47</f>
        <v>815.08</v>
      </c>
      <c r="C79" s="57">
        <f t="shared" ca="1" si="19"/>
        <v>976.74807692307684</v>
      </c>
      <c r="D79" s="57">
        <f t="shared" ca="1" si="19"/>
        <v>976.74807692307684</v>
      </c>
      <c r="E79" s="57">
        <f t="shared" ca="1" si="19"/>
        <v>976.74807692307684</v>
      </c>
      <c r="F79" s="57">
        <f t="shared" ref="F79:L79" ca="1" si="20">+F14-F47</f>
        <v>976.74807692307684</v>
      </c>
      <c r="G79" s="57">
        <f t="shared" ca="1" si="20"/>
        <v>976.74807692307684</v>
      </c>
      <c r="H79" s="57">
        <f t="shared" ca="1" si="20"/>
        <v>976.74807692307684</v>
      </c>
      <c r="I79" s="57">
        <f t="shared" si="20"/>
        <v>0</v>
      </c>
      <c r="J79" s="57">
        <f t="shared" si="20"/>
        <v>0</v>
      </c>
      <c r="K79" s="57">
        <f t="shared" si="20"/>
        <v>0</v>
      </c>
      <c r="L79" s="57">
        <f t="shared" si="20"/>
        <v>0</v>
      </c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</row>
    <row r="80" spans="1:58 16272:16272">
      <c r="A80" s="51" t="s">
        <v>29</v>
      </c>
      <c r="B80" s="57">
        <f t="shared" ref="B80:E80" si="21">+B15-B48</f>
        <v>0</v>
      </c>
      <c r="C80" s="57">
        <f t="shared" si="21"/>
        <v>0</v>
      </c>
      <c r="D80" s="57">
        <f t="shared" si="21"/>
        <v>0</v>
      </c>
      <c r="E80" s="57">
        <f t="shared" si="21"/>
        <v>0</v>
      </c>
      <c r="F80" s="57">
        <f t="shared" ref="F80:L80" si="22">+F15-F48</f>
        <v>0</v>
      </c>
      <c r="G80" s="57">
        <f t="shared" si="22"/>
        <v>0</v>
      </c>
      <c r="H80" s="57">
        <f t="shared" si="22"/>
        <v>0</v>
      </c>
      <c r="I80" s="57">
        <f t="shared" si="22"/>
        <v>0</v>
      </c>
      <c r="J80" s="57">
        <f t="shared" si="22"/>
        <v>0</v>
      </c>
      <c r="K80" s="57">
        <f t="shared" si="22"/>
        <v>0</v>
      </c>
      <c r="L80" s="57">
        <f t="shared" si="22"/>
        <v>0</v>
      </c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</row>
    <row r="81" spans="1:58">
      <c r="A81" s="51" t="s">
        <v>30</v>
      </c>
      <c r="B81" s="57">
        <f t="shared" ref="B81:E81" si="23">+B16-B49</f>
        <v>0</v>
      </c>
      <c r="C81" s="57">
        <f t="shared" si="23"/>
        <v>0</v>
      </c>
      <c r="D81" s="57">
        <f t="shared" si="23"/>
        <v>0</v>
      </c>
      <c r="E81" s="57">
        <f t="shared" si="23"/>
        <v>0</v>
      </c>
      <c r="F81" s="57">
        <f t="shared" ref="F81:L81" si="24">+F16-F49</f>
        <v>0</v>
      </c>
      <c r="G81" s="57">
        <f t="shared" si="24"/>
        <v>0</v>
      </c>
      <c r="H81" s="57">
        <f t="shared" si="24"/>
        <v>0</v>
      </c>
      <c r="I81" s="57">
        <f t="shared" si="24"/>
        <v>0</v>
      </c>
      <c r="J81" s="57">
        <f t="shared" si="24"/>
        <v>0</v>
      </c>
      <c r="K81" s="57">
        <f t="shared" si="24"/>
        <v>0</v>
      </c>
      <c r="L81" s="57">
        <f t="shared" si="24"/>
        <v>0</v>
      </c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</row>
    <row r="82" spans="1:58">
      <c r="A82" s="51" t="s">
        <v>31</v>
      </c>
      <c r="B82" s="57">
        <f t="shared" ref="B82:E82" si="25">+B17-B50</f>
        <v>2737.44</v>
      </c>
      <c r="C82" s="57">
        <f t="shared" ca="1" si="25"/>
        <v>3232.5173076923074</v>
      </c>
      <c r="D82" s="57">
        <f t="shared" ca="1" si="25"/>
        <v>3232.5173076923074</v>
      </c>
      <c r="E82" s="57">
        <f t="shared" ca="1" si="25"/>
        <v>3232.5173076923074</v>
      </c>
      <c r="F82" s="57">
        <f t="shared" ref="F82:L82" ca="1" si="26">+F17-F50</f>
        <v>3232.5173076923074</v>
      </c>
      <c r="G82" s="57">
        <f t="shared" ca="1" si="26"/>
        <v>3232.5173076923074</v>
      </c>
      <c r="H82" s="57">
        <f t="shared" ca="1" si="26"/>
        <v>3232.5173076923074</v>
      </c>
      <c r="I82" s="57">
        <f t="shared" si="26"/>
        <v>0</v>
      </c>
      <c r="J82" s="57">
        <f t="shared" si="26"/>
        <v>0</v>
      </c>
      <c r="K82" s="57">
        <f t="shared" si="26"/>
        <v>0</v>
      </c>
      <c r="L82" s="57">
        <f t="shared" si="26"/>
        <v>0</v>
      </c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</row>
    <row r="83" spans="1:58">
      <c r="A83" s="51"/>
      <c r="B83" s="57">
        <f t="shared" ref="B83:E83" si="27">+B18-B51</f>
        <v>0</v>
      </c>
      <c r="C83" s="57">
        <f t="shared" si="27"/>
        <v>0</v>
      </c>
      <c r="D83" s="57">
        <f t="shared" si="27"/>
        <v>0</v>
      </c>
      <c r="E83" s="57">
        <f t="shared" si="27"/>
        <v>0</v>
      </c>
      <c r="F83" s="57">
        <f t="shared" ref="F83:L83" si="28">+F18-F51</f>
        <v>0</v>
      </c>
      <c r="G83" s="57">
        <f t="shared" si="28"/>
        <v>0</v>
      </c>
      <c r="H83" s="57">
        <f t="shared" si="28"/>
        <v>0</v>
      </c>
      <c r="I83" s="57">
        <f t="shared" si="28"/>
        <v>0</v>
      </c>
      <c r="J83" s="57">
        <f t="shared" si="28"/>
        <v>0</v>
      </c>
      <c r="K83" s="57">
        <f t="shared" si="28"/>
        <v>0</v>
      </c>
      <c r="L83" s="57">
        <f t="shared" si="28"/>
        <v>0</v>
      </c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</row>
    <row r="84" spans="1:58">
      <c r="A84" s="51" t="s">
        <v>32</v>
      </c>
      <c r="B84" s="57">
        <f t="shared" ref="B84:E84" si="29">+B19-B52</f>
        <v>0</v>
      </c>
      <c r="C84" s="57">
        <f t="shared" si="29"/>
        <v>0</v>
      </c>
      <c r="D84" s="57">
        <f t="shared" si="29"/>
        <v>0</v>
      </c>
      <c r="E84" s="57">
        <f t="shared" si="29"/>
        <v>0</v>
      </c>
      <c r="F84" s="57">
        <f t="shared" ref="F84:L84" si="30">+F19-F52</f>
        <v>0</v>
      </c>
      <c r="G84" s="57">
        <f t="shared" si="30"/>
        <v>0</v>
      </c>
      <c r="H84" s="57">
        <f t="shared" si="30"/>
        <v>0</v>
      </c>
      <c r="I84" s="57">
        <f t="shared" si="30"/>
        <v>0</v>
      </c>
      <c r="J84" s="57">
        <f t="shared" si="30"/>
        <v>0</v>
      </c>
      <c r="K84" s="57">
        <f t="shared" si="30"/>
        <v>0</v>
      </c>
      <c r="L84" s="57">
        <f t="shared" si="30"/>
        <v>0</v>
      </c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</row>
    <row r="85" spans="1:58">
      <c r="A85" s="51" t="s">
        <v>33</v>
      </c>
      <c r="B85" s="57">
        <f t="shared" ref="B85:E85" si="31">+B20-B53</f>
        <v>0</v>
      </c>
      <c r="C85" s="57">
        <f t="shared" si="31"/>
        <v>0</v>
      </c>
      <c r="D85" s="57">
        <f t="shared" si="31"/>
        <v>0</v>
      </c>
      <c r="E85" s="57">
        <f t="shared" si="31"/>
        <v>0</v>
      </c>
      <c r="F85" s="57">
        <f t="shared" ref="F85:L85" si="32">+F20-F53</f>
        <v>0</v>
      </c>
      <c r="G85" s="57">
        <f t="shared" si="32"/>
        <v>0</v>
      </c>
      <c r="H85" s="57">
        <f t="shared" si="32"/>
        <v>0</v>
      </c>
      <c r="I85" s="57">
        <f t="shared" si="32"/>
        <v>0</v>
      </c>
      <c r="J85" s="57">
        <f t="shared" si="32"/>
        <v>0</v>
      </c>
      <c r="K85" s="57">
        <f t="shared" si="32"/>
        <v>0</v>
      </c>
      <c r="L85" s="57">
        <f t="shared" si="32"/>
        <v>0</v>
      </c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</row>
    <row r="86" spans="1:58">
      <c r="A86" s="51" t="s">
        <v>34</v>
      </c>
      <c r="B86" s="57">
        <f t="shared" ref="B86:E86" si="33">+B21-B54</f>
        <v>0</v>
      </c>
      <c r="C86" s="57">
        <f t="shared" si="33"/>
        <v>0</v>
      </c>
      <c r="D86" s="57">
        <f t="shared" si="33"/>
        <v>0</v>
      </c>
      <c r="E86" s="57">
        <f t="shared" si="33"/>
        <v>0</v>
      </c>
      <c r="F86" s="57">
        <f t="shared" ref="F86:L86" si="34">+F21-F54</f>
        <v>0</v>
      </c>
      <c r="G86" s="57">
        <f t="shared" si="34"/>
        <v>0</v>
      </c>
      <c r="H86" s="57">
        <f t="shared" si="34"/>
        <v>0</v>
      </c>
      <c r="I86" s="57">
        <f t="shared" si="34"/>
        <v>0</v>
      </c>
      <c r="J86" s="57">
        <f t="shared" si="34"/>
        <v>0</v>
      </c>
      <c r="K86" s="57">
        <f t="shared" si="34"/>
        <v>0</v>
      </c>
      <c r="L86" s="57">
        <f t="shared" si="34"/>
        <v>0</v>
      </c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</row>
    <row r="87" spans="1:58">
      <c r="A87" s="51" t="s">
        <v>35</v>
      </c>
      <c r="B87" s="57">
        <f t="shared" ref="B87:E87" si="35">+B22-B55</f>
        <v>0</v>
      </c>
      <c r="C87" s="57">
        <f t="shared" si="35"/>
        <v>0</v>
      </c>
      <c r="D87" s="57">
        <f t="shared" si="35"/>
        <v>0</v>
      </c>
      <c r="E87" s="57">
        <f t="shared" si="35"/>
        <v>0</v>
      </c>
      <c r="F87" s="57">
        <f t="shared" ref="F87:L87" si="36">+F22-F55</f>
        <v>0</v>
      </c>
      <c r="G87" s="57">
        <f t="shared" si="36"/>
        <v>0</v>
      </c>
      <c r="H87" s="57">
        <f t="shared" si="36"/>
        <v>0</v>
      </c>
      <c r="I87" s="57">
        <f t="shared" si="36"/>
        <v>0</v>
      </c>
      <c r="J87" s="57">
        <f t="shared" si="36"/>
        <v>0</v>
      </c>
      <c r="K87" s="57">
        <f t="shared" si="36"/>
        <v>0</v>
      </c>
      <c r="L87" s="57">
        <f t="shared" si="36"/>
        <v>0</v>
      </c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</row>
    <row r="88" spans="1:58">
      <c r="A88" s="51" t="s">
        <v>36</v>
      </c>
      <c r="B88" s="57">
        <f t="shared" ref="B88:E88" si="37">+B23-B56</f>
        <v>0</v>
      </c>
      <c r="C88" s="57">
        <f t="shared" si="37"/>
        <v>0</v>
      </c>
      <c r="D88" s="57">
        <f t="shared" si="37"/>
        <v>0</v>
      </c>
      <c r="E88" s="57">
        <f t="shared" si="37"/>
        <v>0</v>
      </c>
      <c r="F88" s="57">
        <f t="shared" ref="F88:L88" si="38">+F23-F56</f>
        <v>0</v>
      </c>
      <c r="G88" s="57">
        <f t="shared" si="38"/>
        <v>0</v>
      </c>
      <c r="H88" s="57">
        <f t="shared" si="38"/>
        <v>0</v>
      </c>
      <c r="I88" s="57">
        <f t="shared" si="38"/>
        <v>0</v>
      </c>
      <c r="J88" s="57">
        <f t="shared" si="38"/>
        <v>0</v>
      </c>
      <c r="K88" s="57">
        <f t="shared" si="38"/>
        <v>0</v>
      </c>
      <c r="L88" s="57">
        <f t="shared" si="38"/>
        <v>0</v>
      </c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</row>
    <row r="89" spans="1:58">
      <c r="A89" s="51" t="s">
        <v>37</v>
      </c>
      <c r="B89" s="57">
        <f t="shared" ref="B89:E89" si="39">+B24-B57</f>
        <v>0</v>
      </c>
      <c r="C89" s="57">
        <f t="shared" ca="1" si="39"/>
        <v>17064.400000000001</v>
      </c>
      <c r="D89" s="57">
        <f t="shared" ca="1" si="39"/>
        <v>17064.400000000001</v>
      </c>
      <c r="E89" s="57">
        <f t="shared" ca="1" si="39"/>
        <v>17064.400000000001</v>
      </c>
      <c r="F89" s="57">
        <f t="shared" ref="F89:L89" ca="1" si="40">+F24-F57</f>
        <v>12905.6</v>
      </c>
      <c r="G89" s="57">
        <f t="shared" ca="1" si="40"/>
        <v>12905.6</v>
      </c>
      <c r="H89" s="57">
        <f t="shared" ca="1" si="40"/>
        <v>12905.6</v>
      </c>
      <c r="I89" s="57">
        <f t="shared" si="40"/>
        <v>0</v>
      </c>
      <c r="J89" s="57">
        <f t="shared" si="40"/>
        <v>0</v>
      </c>
      <c r="K89" s="57">
        <f t="shared" si="40"/>
        <v>0</v>
      </c>
      <c r="L89" s="57">
        <f t="shared" si="40"/>
        <v>0</v>
      </c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</row>
    <row r="90" spans="1:58">
      <c r="A90" s="51" t="s">
        <v>38</v>
      </c>
      <c r="B90" s="57">
        <f t="shared" ref="B90:E90" si="41">+B25-B58</f>
        <v>0</v>
      </c>
      <c r="C90" s="57">
        <f t="shared" ca="1" si="41"/>
        <v>65.424816000000007</v>
      </c>
      <c r="D90" s="57">
        <f t="shared" ca="1" si="41"/>
        <v>638.67592365384621</v>
      </c>
      <c r="E90" s="57">
        <f t="shared" ca="1" si="41"/>
        <v>638.67592365384621</v>
      </c>
      <c r="F90" s="57">
        <f t="shared" ref="F90:L90" ca="1" si="42">+F25-F58</f>
        <v>638.67592365384621</v>
      </c>
      <c r="G90" s="57">
        <f t="shared" ca="1" si="42"/>
        <v>501.85140365384615</v>
      </c>
      <c r="H90" s="57">
        <f t="shared" ca="1" si="42"/>
        <v>501.85140365384615</v>
      </c>
      <c r="I90" s="57">
        <f t="shared" ca="1" si="42"/>
        <v>501.85140365384615</v>
      </c>
      <c r="J90" s="57">
        <f t="shared" si="42"/>
        <v>0</v>
      </c>
      <c r="K90" s="57">
        <f t="shared" si="42"/>
        <v>0</v>
      </c>
      <c r="L90" s="57">
        <f t="shared" si="42"/>
        <v>0</v>
      </c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</row>
    <row r="91" spans="1:58">
      <c r="A91" s="46" t="s">
        <v>39</v>
      </c>
      <c r="B91" s="57">
        <f t="shared" ref="B91:E91" si="43">+B26-B59</f>
        <v>2737.44</v>
      </c>
      <c r="C91" s="57">
        <f t="shared" ca="1" si="43"/>
        <v>20362.34212369231</v>
      </c>
      <c r="D91" s="57">
        <f t="shared" ca="1" si="43"/>
        <v>20935.593231346156</v>
      </c>
      <c r="E91" s="57">
        <f t="shared" ca="1" si="43"/>
        <v>20935.593231346156</v>
      </c>
      <c r="F91" s="57">
        <f t="shared" ref="F91:L91" ca="1" si="44">+F26-F59</f>
        <v>16776.793231346153</v>
      </c>
      <c r="G91" s="57">
        <f t="shared" ca="1" si="44"/>
        <v>16639.968711346155</v>
      </c>
      <c r="H91" s="57">
        <f t="shared" ca="1" si="44"/>
        <v>16639.968711346155</v>
      </c>
      <c r="I91" s="57">
        <f t="shared" ca="1" si="44"/>
        <v>501.85140365384615</v>
      </c>
      <c r="J91" s="57">
        <f t="shared" si="44"/>
        <v>0</v>
      </c>
      <c r="K91" s="57">
        <f t="shared" si="44"/>
        <v>0</v>
      </c>
      <c r="L91" s="57">
        <f t="shared" si="44"/>
        <v>0</v>
      </c>
    </row>
    <row r="92" spans="1:58">
      <c r="A92" s="73" t="s">
        <v>40</v>
      </c>
      <c r="B92" s="57">
        <f t="shared" ref="B92:E92" si="45">+B27-B60</f>
        <v>-2737.44</v>
      </c>
      <c r="C92" s="57">
        <f t="shared" ca="1" si="45"/>
        <v>4255.6578763076905</v>
      </c>
      <c r="D92" s="57">
        <f t="shared" ca="1" si="45"/>
        <v>3682.4067686538438</v>
      </c>
      <c r="E92" s="57">
        <f t="shared" ca="1" si="45"/>
        <v>3682.4067686538438</v>
      </c>
      <c r="F92" s="57">
        <f t="shared" ref="F92:L92" ca="1" si="46">+F27-F60</f>
        <v>7841.2067686538467</v>
      </c>
      <c r="G92" s="57">
        <f t="shared" ca="1" si="46"/>
        <v>7978.031288653845</v>
      </c>
      <c r="H92" s="57">
        <f t="shared" ca="1" si="46"/>
        <v>7978.031288653845</v>
      </c>
      <c r="I92" s="57">
        <f t="shared" ca="1" si="46"/>
        <v>-501.85140365384615</v>
      </c>
      <c r="J92" s="57">
        <f t="shared" si="46"/>
        <v>0</v>
      </c>
      <c r="K92" s="57">
        <f t="shared" si="46"/>
        <v>0</v>
      </c>
      <c r="L92" s="57">
        <f t="shared" si="46"/>
        <v>0</v>
      </c>
    </row>
  </sheetData>
  <pageMargins left="0" right="0" top="0.5" bottom="1" header="0.5" footer="0.5"/>
  <pageSetup paperSize="5" scale="64" orientation="landscape" r:id="rId1"/>
  <headerFooter alignWithMargins="0">
    <oddFooter>&amp;L&amp;"Arial,Bold"&amp;8&amp;D &amp;T&amp;C&amp;"Arial,Bold"&amp;8&amp;F&amp;R&amp;"Arial,Bold"&amp;8&amp;A</oddFooter>
  </headerFooter>
  <ignoredErrors>
    <ignoredError sqref="F7:H7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4"/>
  <sheetViews>
    <sheetView zoomScale="80" zoomScaleNormal="80" workbookViewId="0">
      <pane xSplit="5" ySplit="3" topLeftCell="J25" activePane="bottomRight" state="frozen"/>
      <selection activeCell="DB75" sqref="DB75"/>
      <selection pane="topRight" activeCell="DB75" sqref="DB75"/>
      <selection pane="bottomLeft" activeCell="DB75" sqref="DB75"/>
      <selection pane="bottomRight" activeCell="Q60" sqref="Q60"/>
    </sheetView>
  </sheetViews>
  <sheetFormatPr defaultColWidth="9.125" defaultRowHeight="13.6" outlineLevelRow="1"/>
  <cols>
    <col min="1" max="1" width="21.625" style="252" customWidth="1"/>
    <col min="2" max="2" width="14.75" style="253" customWidth="1"/>
    <col min="3" max="3" width="27.25" style="253" customWidth="1"/>
    <col min="4" max="4" width="2.25" style="253" customWidth="1"/>
    <col min="5" max="5" width="15.125" style="253" customWidth="1"/>
    <col min="6" max="6" width="11.625" style="253" bestFit="1" customWidth="1"/>
    <col min="7" max="9" width="12.125" style="253" bestFit="1" customWidth="1"/>
    <col min="10" max="10" width="13.375" style="253" customWidth="1"/>
    <col min="11" max="13" width="12.125" style="253" bestFit="1" customWidth="1"/>
    <col min="14" max="14" width="13.75" style="253" customWidth="1"/>
    <col min="15" max="19" width="12.125" style="253" customWidth="1"/>
    <col min="20" max="20" width="12.25" style="253" customWidth="1"/>
    <col min="21" max="21" width="12.625" style="253" customWidth="1"/>
    <col min="22" max="23" width="12.375" style="253" customWidth="1"/>
    <col min="24" max="24" width="12.875" style="253" customWidth="1"/>
    <col min="25" max="25" width="13" style="253" customWidth="1"/>
    <col min="26" max="26" width="13.75" style="253" customWidth="1"/>
    <col min="27" max="27" width="12.375" style="253" customWidth="1"/>
    <col min="28" max="28" width="14.25" style="253" customWidth="1"/>
    <col min="29" max="29" width="12.25" style="253" customWidth="1"/>
    <col min="30" max="31" width="12.625" style="253" customWidth="1"/>
    <col min="32" max="32" width="12" style="253" customWidth="1"/>
    <col min="33" max="33" width="14" style="253" customWidth="1"/>
    <col min="34" max="35" width="12" style="253" customWidth="1"/>
    <col min="36" max="36" width="15" style="253" customWidth="1"/>
    <col min="37" max="38" width="12" style="253" customWidth="1"/>
    <col min="39" max="65" width="14.625" style="253" customWidth="1"/>
    <col min="66" max="66" width="12.75" style="253" customWidth="1"/>
    <col min="67" max="16384" width="9.125" style="256"/>
  </cols>
  <sheetData>
    <row r="1" spans="1:66">
      <c r="C1" s="254"/>
      <c r="F1" s="255">
        <v>41456</v>
      </c>
      <c r="G1" s="255">
        <v>41487</v>
      </c>
      <c r="H1" s="255">
        <v>41518</v>
      </c>
      <c r="I1" s="255">
        <v>41548</v>
      </c>
      <c r="J1" s="255">
        <v>41579</v>
      </c>
      <c r="K1" s="255">
        <v>41609</v>
      </c>
      <c r="L1" s="255">
        <v>41640</v>
      </c>
      <c r="M1" s="255">
        <v>41671</v>
      </c>
      <c r="N1" s="255">
        <v>41699</v>
      </c>
      <c r="O1" s="255">
        <v>41730</v>
      </c>
      <c r="P1" s="255">
        <v>41760</v>
      </c>
      <c r="Q1" s="255">
        <v>41791</v>
      </c>
      <c r="R1" s="255">
        <v>41821</v>
      </c>
      <c r="S1" s="255">
        <v>41852</v>
      </c>
      <c r="T1" s="255">
        <v>41883</v>
      </c>
      <c r="U1" s="255">
        <v>41913</v>
      </c>
      <c r="V1" s="255">
        <v>41944</v>
      </c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</row>
    <row r="2" spans="1:66" s="262" customFormat="1" ht="19.05">
      <c r="A2" s="257"/>
      <c r="B2" s="370"/>
      <c r="C2" s="257"/>
      <c r="D2" s="258" t="s">
        <v>319</v>
      </c>
      <c r="E2" s="259">
        <v>17</v>
      </c>
      <c r="F2" s="260">
        <v>1</v>
      </c>
      <c r="G2" s="260">
        <f t="shared" ref="G2:S2" si="0">IF(F2&lt;$E$2,F2+1," ")</f>
        <v>2</v>
      </c>
      <c r="H2" s="260">
        <f t="shared" si="0"/>
        <v>3</v>
      </c>
      <c r="I2" s="260">
        <f t="shared" si="0"/>
        <v>4</v>
      </c>
      <c r="J2" s="260">
        <f t="shared" si="0"/>
        <v>5</v>
      </c>
      <c r="K2" s="260">
        <f t="shared" si="0"/>
        <v>6</v>
      </c>
      <c r="L2" s="260">
        <f t="shared" si="0"/>
        <v>7</v>
      </c>
      <c r="M2" s="260">
        <f t="shared" si="0"/>
        <v>8</v>
      </c>
      <c r="N2" s="260">
        <f t="shared" si="0"/>
        <v>9</v>
      </c>
      <c r="O2" s="260">
        <f t="shared" si="0"/>
        <v>10</v>
      </c>
      <c r="P2" s="260">
        <f t="shared" si="0"/>
        <v>11</v>
      </c>
      <c r="Q2" s="260">
        <f t="shared" si="0"/>
        <v>12</v>
      </c>
      <c r="R2" s="260">
        <f t="shared" si="0"/>
        <v>13</v>
      </c>
      <c r="S2" s="260">
        <f t="shared" si="0"/>
        <v>14</v>
      </c>
      <c r="T2" s="260">
        <f t="shared" ref="T2:V2" si="1">IF(S2&lt;$E$2,S2+1," ")</f>
        <v>15</v>
      </c>
      <c r="U2" s="260">
        <f t="shared" si="1"/>
        <v>16</v>
      </c>
      <c r="V2" s="260">
        <f t="shared" si="1"/>
        <v>17</v>
      </c>
      <c r="W2" s="260" t="str">
        <f t="shared" ref="W2:BM2" si="2">IF(V2&lt;$E$2,V2+1," ")</f>
        <v xml:space="preserve"> </v>
      </c>
      <c r="X2" s="260" t="str">
        <f t="shared" si="2"/>
        <v xml:space="preserve"> </v>
      </c>
      <c r="Y2" s="260" t="str">
        <f t="shared" si="2"/>
        <v xml:space="preserve"> </v>
      </c>
      <c r="Z2" s="260" t="str">
        <f t="shared" si="2"/>
        <v xml:space="preserve"> </v>
      </c>
      <c r="AA2" s="260" t="str">
        <f t="shared" si="2"/>
        <v xml:space="preserve"> </v>
      </c>
      <c r="AB2" s="260" t="str">
        <f t="shared" si="2"/>
        <v xml:space="preserve"> </v>
      </c>
      <c r="AC2" s="260" t="str">
        <f t="shared" si="2"/>
        <v xml:space="preserve"> </v>
      </c>
      <c r="AD2" s="260" t="str">
        <f t="shared" si="2"/>
        <v xml:space="preserve"> </v>
      </c>
      <c r="AE2" s="260" t="str">
        <f t="shared" si="2"/>
        <v xml:space="preserve"> </v>
      </c>
      <c r="AF2" s="260" t="str">
        <f t="shared" si="2"/>
        <v xml:space="preserve"> </v>
      </c>
      <c r="AG2" s="260" t="str">
        <f t="shared" si="2"/>
        <v xml:space="preserve"> </v>
      </c>
      <c r="AH2" s="260" t="str">
        <f t="shared" si="2"/>
        <v xml:space="preserve"> </v>
      </c>
      <c r="AI2" s="260" t="str">
        <f t="shared" si="2"/>
        <v xml:space="preserve"> </v>
      </c>
      <c r="AJ2" s="260" t="str">
        <f t="shared" si="2"/>
        <v xml:space="preserve"> </v>
      </c>
      <c r="AK2" s="260" t="str">
        <f t="shared" si="2"/>
        <v xml:space="preserve"> </v>
      </c>
      <c r="AL2" s="260" t="str">
        <f t="shared" si="2"/>
        <v xml:space="preserve"> </v>
      </c>
      <c r="AM2" s="260" t="str">
        <f t="shared" si="2"/>
        <v xml:space="preserve"> </v>
      </c>
      <c r="AN2" s="260" t="str">
        <f t="shared" si="2"/>
        <v xml:space="preserve"> </v>
      </c>
      <c r="AO2" s="260" t="str">
        <f t="shared" si="2"/>
        <v xml:space="preserve"> </v>
      </c>
      <c r="AP2" s="260" t="str">
        <f t="shared" si="2"/>
        <v xml:space="preserve"> </v>
      </c>
      <c r="AQ2" s="260" t="str">
        <f t="shared" si="2"/>
        <v xml:space="preserve"> </v>
      </c>
      <c r="AR2" s="260" t="str">
        <f t="shared" si="2"/>
        <v xml:space="preserve"> </v>
      </c>
      <c r="AS2" s="260" t="str">
        <f t="shared" si="2"/>
        <v xml:space="preserve"> </v>
      </c>
      <c r="AT2" s="260" t="str">
        <f t="shared" si="2"/>
        <v xml:space="preserve"> </v>
      </c>
      <c r="AU2" s="260" t="str">
        <f t="shared" si="2"/>
        <v xml:space="preserve"> </v>
      </c>
      <c r="AV2" s="260" t="str">
        <f t="shared" si="2"/>
        <v xml:space="preserve"> </v>
      </c>
      <c r="AW2" s="260" t="str">
        <f t="shared" si="2"/>
        <v xml:space="preserve"> </v>
      </c>
      <c r="AX2" s="260" t="str">
        <f t="shared" si="2"/>
        <v xml:space="preserve"> </v>
      </c>
      <c r="AY2" s="260" t="str">
        <f t="shared" si="2"/>
        <v xml:space="preserve"> </v>
      </c>
      <c r="AZ2" s="260" t="str">
        <f t="shared" si="2"/>
        <v xml:space="preserve"> </v>
      </c>
      <c r="BA2" s="260" t="str">
        <f t="shared" si="2"/>
        <v xml:space="preserve"> </v>
      </c>
      <c r="BB2" s="260" t="str">
        <f t="shared" si="2"/>
        <v xml:space="preserve"> </v>
      </c>
      <c r="BC2" s="260" t="str">
        <f t="shared" si="2"/>
        <v xml:space="preserve"> </v>
      </c>
      <c r="BD2" s="260" t="str">
        <f t="shared" si="2"/>
        <v xml:space="preserve"> </v>
      </c>
      <c r="BE2" s="260" t="str">
        <f t="shared" si="2"/>
        <v xml:space="preserve"> </v>
      </c>
      <c r="BF2" s="260" t="str">
        <f t="shared" si="2"/>
        <v xml:space="preserve"> </v>
      </c>
      <c r="BG2" s="260" t="str">
        <f t="shared" si="2"/>
        <v xml:space="preserve"> </v>
      </c>
      <c r="BH2" s="260" t="str">
        <f t="shared" si="2"/>
        <v xml:space="preserve"> </v>
      </c>
      <c r="BI2" s="260" t="str">
        <f t="shared" si="2"/>
        <v xml:space="preserve"> </v>
      </c>
      <c r="BJ2" s="260" t="str">
        <f t="shared" si="2"/>
        <v xml:space="preserve"> </v>
      </c>
      <c r="BK2" s="260" t="str">
        <f t="shared" si="2"/>
        <v xml:space="preserve"> </v>
      </c>
      <c r="BL2" s="260" t="str">
        <f t="shared" si="2"/>
        <v xml:space="preserve"> </v>
      </c>
      <c r="BM2" s="260" t="str">
        <f t="shared" si="2"/>
        <v xml:space="preserve"> </v>
      </c>
      <c r="BN2" s="261"/>
    </row>
    <row r="3" spans="1:66" ht="19.05">
      <c r="A3" s="263"/>
      <c r="B3" s="264"/>
      <c r="C3" s="265"/>
      <c r="D3" s="264"/>
      <c r="E3" s="266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64"/>
    </row>
    <row r="4" spans="1:66">
      <c r="A4" s="268"/>
      <c r="C4" s="269" t="s">
        <v>320</v>
      </c>
      <c r="E4" s="270" t="e">
        <f>SUM(F4:BM4)</f>
        <v>#REF!</v>
      </c>
      <c r="F4" s="271" t="e">
        <f>'T4 MyHealtheVet Base'!#REF!</f>
        <v>#REF!</v>
      </c>
      <c r="G4" s="271" t="e">
        <f>'T4 MyHealtheVet Base'!#REF!</f>
        <v>#REF!</v>
      </c>
      <c r="H4" s="271" t="e">
        <f>'T4 MyHealtheVet Base'!#REF!</f>
        <v>#REF!</v>
      </c>
      <c r="I4" s="271" t="e">
        <f>'T4 MyHealtheVet Base'!#REF!</f>
        <v>#REF!</v>
      </c>
      <c r="J4" s="271" t="e">
        <f>'T4 MyHealtheVet Base'!#REF!</f>
        <v>#REF!</v>
      </c>
      <c r="K4" s="271" t="e">
        <f>'T4 MyHealtheVet Base'!#REF!</f>
        <v>#REF!</v>
      </c>
      <c r="L4" s="271" t="e">
        <f>'T4 MyHealtheVet Base'!#REF!</f>
        <v>#REF!</v>
      </c>
      <c r="M4" s="271" t="e">
        <f>'T4 MyHealtheVet Base'!#REF!</f>
        <v>#REF!</v>
      </c>
      <c r="N4" s="271" t="e">
        <f>'T4 MyHealtheVet Base'!#REF!</f>
        <v>#REF!</v>
      </c>
      <c r="O4" s="271" t="e">
        <f>'T4 MyHealtheVet Base'!#REF!</f>
        <v>#REF!</v>
      </c>
      <c r="P4" s="271" t="e">
        <f>'T4 MyHealtheVet Base'!#REF!</f>
        <v>#REF!</v>
      </c>
      <c r="Q4" s="271" t="e">
        <f>'T4 MyHealtheVet Base'!#REF!</f>
        <v>#REF!</v>
      </c>
      <c r="R4" s="271" t="e">
        <f>'T4 MyHealtheVet Base'!#REF!</f>
        <v>#REF!</v>
      </c>
      <c r="S4" s="271" t="e">
        <f>'T4 MyHealtheVet Base'!#REF!</f>
        <v>#REF!</v>
      </c>
      <c r="T4" s="271">
        <f>'T4 MyHealtheVet Base'!H22</f>
        <v>0</v>
      </c>
      <c r="U4" s="271">
        <f>'T4 MyHealtheVet Base'!K22</f>
        <v>24618</v>
      </c>
      <c r="V4" s="271">
        <f>'T4 MyHealtheVet Base'!N22</f>
        <v>24618</v>
      </c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2"/>
      <c r="AK4" s="272"/>
      <c r="AL4" s="272"/>
      <c r="AM4" s="272"/>
      <c r="AN4" s="272"/>
      <c r="AO4" s="272"/>
      <c r="AP4" s="272"/>
      <c r="AQ4" s="272"/>
      <c r="AR4" s="272"/>
      <c r="AS4" s="272"/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0" t="e">
        <f>SUM(F4:BM4)</f>
        <v>#REF!</v>
      </c>
    </row>
    <row r="5" spans="1:66">
      <c r="C5" s="269" t="s">
        <v>321</v>
      </c>
      <c r="E5" s="270" t="e">
        <f>SUM(F5:BM5)</f>
        <v>#REF!</v>
      </c>
      <c r="F5" s="271" t="e">
        <f>'T4 MyHealtheVet Base'!#REF!</f>
        <v>#REF!</v>
      </c>
      <c r="G5" s="271" t="e">
        <f>'T4 MyHealtheVet Base'!#REF!</f>
        <v>#REF!</v>
      </c>
      <c r="H5" s="271" t="e">
        <f>'T4 MyHealtheVet Base'!#REF!</f>
        <v>#REF!</v>
      </c>
      <c r="I5" s="271" t="e">
        <f>'T4 MyHealtheVet Base'!#REF!</f>
        <v>#REF!</v>
      </c>
      <c r="J5" s="271" t="e">
        <f>'T4 MyHealtheVet Base'!#REF!</f>
        <v>#REF!</v>
      </c>
      <c r="K5" s="271" t="e">
        <f>'T4 MyHealtheVet Base'!#REF!</f>
        <v>#REF!</v>
      </c>
      <c r="L5" s="271" t="e">
        <f>'T4 MyHealtheVet Base'!#REF!</f>
        <v>#REF!</v>
      </c>
      <c r="M5" s="271" t="e">
        <f>'T4 MyHealtheVet Base'!#REF!</f>
        <v>#REF!</v>
      </c>
      <c r="N5" s="271" t="e">
        <f>'T4 MyHealtheVet Base'!#REF!</f>
        <v>#REF!</v>
      </c>
      <c r="O5" s="271" t="e">
        <f>'T4 MyHealtheVet Base'!#REF!</f>
        <v>#REF!</v>
      </c>
      <c r="P5" s="271" t="e">
        <f>'T4 MyHealtheVet Base'!#REF!</f>
        <v>#REF!</v>
      </c>
      <c r="Q5" s="271" t="e">
        <f>'T4 MyHealtheVet Base'!#REF!</f>
        <v>#REF!</v>
      </c>
      <c r="R5" s="271" t="e">
        <f>'T4 MyHealtheVet Base'!#REF!</f>
        <v>#REF!</v>
      </c>
      <c r="S5" s="271" t="e">
        <f>'T4 MyHealtheVet Base'!#REF!</f>
        <v>#REF!</v>
      </c>
      <c r="T5" s="271">
        <f ca="1">'T4 MyHealtheVet Base'!H36</f>
        <v>2737.44</v>
      </c>
      <c r="U5" s="271">
        <f ca="1">'T4 MyHealtheVet Base'!K36</f>
        <v>20362.34212369231</v>
      </c>
      <c r="V5" s="271">
        <f ca="1">'T4 MyHealtheVet Base'!N36</f>
        <v>20935.593231346156</v>
      </c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/>
      <c r="BA5" s="273"/>
      <c r="BB5" s="273"/>
      <c r="BC5" s="273"/>
      <c r="BD5" s="273"/>
      <c r="BE5" s="273"/>
      <c r="BF5" s="273"/>
      <c r="BG5" s="273"/>
      <c r="BH5" s="273"/>
      <c r="BI5" s="273"/>
      <c r="BJ5" s="273"/>
      <c r="BK5" s="273"/>
      <c r="BL5" s="273"/>
      <c r="BM5" s="273"/>
      <c r="BN5" s="274" t="e">
        <f>SUM(F5:BM5)</f>
        <v>#REF!</v>
      </c>
    </row>
    <row r="6" spans="1:66">
      <c r="C6" s="269"/>
      <c r="E6" s="270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  <c r="AR6" s="275"/>
      <c r="AS6" s="275"/>
      <c r="AT6" s="275"/>
      <c r="AU6" s="275"/>
      <c r="AV6" s="275"/>
      <c r="AW6" s="275"/>
      <c r="AX6" s="275"/>
      <c r="AY6" s="275"/>
      <c r="AZ6" s="275"/>
      <c r="BA6" s="275"/>
      <c r="BB6" s="275"/>
      <c r="BC6" s="275"/>
      <c r="BD6" s="275"/>
      <c r="BE6" s="275"/>
      <c r="BF6" s="275"/>
      <c r="BG6" s="275"/>
      <c r="BH6" s="275"/>
      <c r="BI6" s="275"/>
      <c r="BJ6" s="275"/>
      <c r="BK6" s="275"/>
      <c r="BL6" s="275"/>
      <c r="BM6" s="275"/>
      <c r="BN6" s="276"/>
    </row>
    <row r="7" spans="1:66" ht="16.3">
      <c r="C7" s="277" t="s">
        <v>322</v>
      </c>
      <c r="D7" s="278"/>
      <c r="E7" s="270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9"/>
      <c r="AE7" s="279"/>
      <c r="AF7" s="279"/>
      <c r="AG7" s="279"/>
      <c r="AH7" s="279"/>
      <c r="AI7" s="279"/>
      <c r="AJ7" s="279"/>
      <c r="AK7" s="279"/>
      <c r="AL7" s="279"/>
      <c r="AM7" s="279"/>
      <c r="AN7" s="279"/>
      <c r="AO7" s="279"/>
      <c r="AP7" s="279"/>
      <c r="AQ7" s="279"/>
      <c r="AR7" s="279"/>
      <c r="AS7" s="279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79"/>
      <c r="BN7" s="276"/>
    </row>
    <row r="8" spans="1:66">
      <c r="C8" s="269" t="s">
        <v>323</v>
      </c>
      <c r="D8" s="278"/>
      <c r="E8" s="270" t="e">
        <f ca="1">E4-(SUM($F$4:INDIRECT(ADDRESS(4,MATCH(ROUND(E2*(2/3),0),F2:BM2,1)+5))))</f>
        <v>#REF!</v>
      </c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  <c r="AB8" s="279"/>
      <c r="AC8" s="279"/>
      <c r="AD8" s="279"/>
      <c r="AE8" s="279"/>
      <c r="AF8" s="279"/>
      <c r="AG8" s="279"/>
      <c r="AH8" s="279"/>
      <c r="AI8" s="279"/>
      <c r="AJ8" s="279"/>
      <c r="AK8" s="279"/>
      <c r="AL8" s="279"/>
      <c r="AM8" s="279"/>
      <c r="AN8" s="279"/>
      <c r="AO8" s="279"/>
      <c r="AP8" s="279"/>
      <c r="AQ8" s="279"/>
      <c r="AR8" s="279"/>
      <c r="AS8" s="279"/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/>
      <c r="BN8" s="276"/>
    </row>
    <row r="9" spans="1:66">
      <c r="C9" s="269" t="s">
        <v>324</v>
      </c>
      <c r="D9" s="278"/>
      <c r="E9" s="280" t="e">
        <f ca="1">E8/E4</f>
        <v>#REF!</v>
      </c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76"/>
    </row>
    <row r="10" spans="1:66" ht="17" thickBot="1">
      <c r="C10" s="281" t="e">
        <f ca="1">IF(E10="STOP!","C/B Rev stream is back-loaded. Ungroup rows 11-14 &amp; Click to review AFM 5009","")</f>
        <v>#REF!</v>
      </c>
      <c r="D10" s="278"/>
      <c r="E10" s="282" t="e">
        <f ca="1">IF(E9&gt;=0.67,"STOP!","OK")</f>
        <v>#REF!</v>
      </c>
      <c r="F10" s="283"/>
      <c r="G10" s="279"/>
      <c r="H10" s="279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  <c r="AM10" s="279"/>
      <c r="AN10" s="279"/>
      <c r="AO10" s="279"/>
      <c r="AP10" s="279"/>
      <c r="AQ10" s="279"/>
      <c r="AR10" s="279"/>
      <c r="AS10" s="279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79"/>
      <c r="BG10" s="279"/>
      <c r="BH10" s="279"/>
      <c r="BI10" s="279"/>
      <c r="BJ10" s="279"/>
      <c r="BK10" s="279"/>
      <c r="BL10" s="279"/>
      <c r="BM10" s="279"/>
      <c r="BN10" s="276"/>
    </row>
    <row r="11" spans="1:66" ht="16.3">
      <c r="C11" s="269"/>
      <c r="D11" s="278"/>
      <c r="E11" s="284" t="s">
        <v>325</v>
      </c>
      <c r="F11" s="283"/>
      <c r="G11" s="279"/>
      <c r="H11" s="279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  <c r="AA11" s="279"/>
      <c r="AB11" s="279"/>
      <c r="AC11" s="279"/>
      <c r="AD11" s="279"/>
      <c r="AE11" s="279"/>
      <c r="AF11" s="279"/>
      <c r="AG11" s="279"/>
      <c r="AH11" s="279"/>
      <c r="AI11" s="279"/>
      <c r="AJ11" s="279"/>
      <c r="AK11" s="279"/>
      <c r="AL11" s="279"/>
      <c r="AM11" s="279"/>
      <c r="AN11" s="279"/>
      <c r="AO11" s="279"/>
      <c r="AP11" s="279"/>
      <c r="AQ11" s="279"/>
      <c r="AR11" s="279"/>
      <c r="AS11" s="279"/>
      <c r="AT11" s="279"/>
      <c r="AU11" s="279"/>
      <c r="AV11" s="279"/>
      <c r="AW11" s="279"/>
      <c r="AX11" s="279"/>
      <c r="AY11" s="279"/>
      <c r="AZ11" s="279"/>
      <c r="BA11" s="279"/>
      <c r="BB11" s="279"/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76"/>
    </row>
    <row r="12" spans="1:66" ht="14.3" thickBot="1">
      <c r="A12" s="285"/>
      <c r="B12" s="286"/>
      <c r="C12" s="287" t="s">
        <v>326</v>
      </c>
      <c r="D12" s="287"/>
      <c r="E12" s="288" t="e">
        <f ca="1">SUM(F12:BM12)</f>
        <v>#REF!</v>
      </c>
      <c r="F12" s="289" t="e">
        <f t="shared" ref="F12:BM12" ca="1" si="3">IF(AND($E$10="STOP!",F2&lt;$E$2),F4*-1,IF(F2=$E$2,-E13,0))</f>
        <v>#REF!</v>
      </c>
      <c r="G12" s="289" t="e">
        <f t="shared" ref="G12:V12" ca="1" si="4">IF(AND($E$10="STOP!",G2&lt;$E$2),G4*-1,IF(G2=$E$2,-F13,0))</f>
        <v>#REF!</v>
      </c>
      <c r="H12" s="289" t="e">
        <f t="shared" ca="1" si="4"/>
        <v>#REF!</v>
      </c>
      <c r="I12" s="289" t="e">
        <f t="shared" ca="1" si="4"/>
        <v>#REF!</v>
      </c>
      <c r="J12" s="289" t="e">
        <f t="shared" ca="1" si="4"/>
        <v>#REF!</v>
      </c>
      <c r="K12" s="289" t="e">
        <f t="shared" ca="1" si="4"/>
        <v>#REF!</v>
      </c>
      <c r="L12" s="289" t="e">
        <f t="shared" ca="1" si="4"/>
        <v>#REF!</v>
      </c>
      <c r="M12" s="289" t="e">
        <f t="shared" ca="1" si="4"/>
        <v>#REF!</v>
      </c>
      <c r="N12" s="289" t="e">
        <f t="shared" ca="1" si="4"/>
        <v>#REF!</v>
      </c>
      <c r="O12" s="289" t="e">
        <f t="shared" ca="1" si="4"/>
        <v>#REF!</v>
      </c>
      <c r="P12" s="289" t="e">
        <f t="shared" ca="1" si="4"/>
        <v>#REF!</v>
      </c>
      <c r="Q12" s="289" t="e">
        <f t="shared" ca="1" si="4"/>
        <v>#REF!</v>
      </c>
      <c r="R12" s="289" t="e">
        <f t="shared" ca="1" si="4"/>
        <v>#REF!</v>
      </c>
      <c r="S12" s="289" t="e">
        <f t="shared" ca="1" si="4"/>
        <v>#REF!</v>
      </c>
      <c r="T12" s="289" t="e">
        <f t="shared" ca="1" si="4"/>
        <v>#REF!</v>
      </c>
      <c r="U12" s="289" t="e">
        <f t="shared" ca="1" si="4"/>
        <v>#REF!</v>
      </c>
      <c r="V12" s="289" t="e">
        <f t="shared" ca="1" si="4"/>
        <v>#REF!</v>
      </c>
      <c r="W12" s="289" t="e">
        <f t="shared" ca="1" si="3"/>
        <v>#REF!</v>
      </c>
      <c r="X12" s="289" t="e">
        <f t="shared" ca="1" si="3"/>
        <v>#REF!</v>
      </c>
      <c r="Y12" s="289" t="e">
        <f t="shared" ca="1" si="3"/>
        <v>#REF!</v>
      </c>
      <c r="Z12" s="289" t="e">
        <f t="shared" ca="1" si="3"/>
        <v>#REF!</v>
      </c>
      <c r="AA12" s="289" t="e">
        <f t="shared" ca="1" si="3"/>
        <v>#REF!</v>
      </c>
      <c r="AB12" s="289" t="e">
        <f t="shared" ca="1" si="3"/>
        <v>#REF!</v>
      </c>
      <c r="AC12" s="289" t="e">
        <f t="shared" ca="1" si="3"/>
        <v>#REF!</v>
      </c>
      <c r="AD12" s="289" t="e">
        <f t="shared" ca="1" si="3"/>
        <v>#REF!</v>
      </c>
      <c r="AE12" s="289" t="e">
        <f t="shared" ca="1" si="3"/>
        <v>#REF!</v>
      </c>
      <c r="AF12" s="289" t="e">
        <f t="shared" ca="1" si="3"/>
        <v>#REF!</v>
      </c>
      <c r="AG12" s="289" t="e">
        <f t="shared" ca="1" si="3"/>
        <v>#REF!</v>
      </c>
      <c r="AH12" s="289" t="e">
        <f t="shared" ca="1" si="3"/>
        <v>#REF!</v>
      </c>
      <c r="AI12" s="289" t="e">
        <f t="shared" ca="1" si="3"/>
        <v>#REF!</v>
      </c>
      <c r="AJ12" s="289" t="e">
        <f t="shared" ca="1" si="3"/>
        <v>#REF!</v>
      </c>
      <c r="AK12" s="289" t="e">
        <f t="shared" ca="1" si="3"/>
        <v>#REF!</v>
      </c>
      <c r="AL12" s="289" t="e">
        <f t="shared" ca="1" si="3"/>
        <v>#REF!</v>
      </c>
      <c r="AM12" s="289" t="e">
        <f t="shared" ca="1" si="3"/>
        <v>#REF!</v>
      </c>
      <c r="AN12" s="289" t="e">
        <f t="shared" ca="1" si="3"/>
        <v>#REF!</v>
      </c>
      <c r="AO12" s="289" t="e">
        <f t="shared" ca="1" si="3"/>
        <v>#REF!</v>
      </c>
      <c r="AP12" s="289" t="e">
        <f t="shared" ca="1" si="3"/>
        <v>#REF!</v>
      </c>
      <c r="AQ12" s="289" t="e">
        <f t="shared" ca="1" si="3"/>
        <v>#REF!</v>
      </c>
      <c r="AR12" s="289" t="e">
        <f t="shared" ca="1" si="3"/>
        <v>#REF!</v>
      </c>
      <c r="AS12" s="289" t="e">
        <f t="shared" ca="1" si="3"/>
        <v>#REF!</v>
      </c>
      <c r="AT12" s="289" t="e">
        <f t="shared" ca="1" si="3"/>
        <v>#REF!</v>
      </c>
      <c r="AU12" s="289" t="e">
        <f t="shared" ca="1" si="3"/>
        <v>#REF!</v>
      </c>
      <c r="AV12" s="289" t="e">
        <f t="shared" ca="1" si="3"/>
        <v>#REF!</v>
      </c>
      <c r="AW12" s="289" t="e">
        <f t="shared" ca="1" si="3"/>
        <v>#REF!</v>
      </c>
      <c r="AX12" s="289" t="e">
        <f t="shared" ca="1" si="3"/>
        <v>#REF!</v>
      </c>
      <c r="AY12" s="289" t="e">
        <f t="shared" ca="1" si="3"/>
        <v>#REF!</v>
      </c>
      <c r="AZ12" s="289" t="e">
        <f t="shared" ca="1" si="3"/>
        <v>#REF!</v>
      </c>
      <c r="BA12" s="289" t="e">
        <f t="shared" ca="1" si="3"/>
        <v>#REF!</v>
      </c>
      <c r="BB12" s="289" t="e">
        <f t="shared" ca="1" si="3"/>
        <v>#REF!</v>
      </c>
      <c r="BC12" s="289" t="e">
        <f t="shared" ca="1" si="3"/>
        <v>#REF!</v>
      </c>
      <c r="BD12" s="289" t="e">
        <f t="shared" ca="1" si="3"/>
        <v>#REF!</v>
      </c>
      <c r="BE12" s="289" t="e">
        <f t="shared" ca="1" si="3"/>
        <v>#REF!</v>
      </c>
      <c r="BF12" s="289" t="e">
        <f t="shared" ca="1" si="3"/>
        <v>#REF!</v>
      </c>
      <c r="BG12" s="289" t="e">
        <f t="shared" ca="1" si="3"/>
        <v>#REF!</v>
      </c>
      <c r="BH12" s="289" t="e">
        <f t="shared" ca="1" si="3"/>
        <v>#REF!</v>
      </c>
      <c r="BI12" s="289" t="e">
        <f t="shared" ca="1" si="3"/>
        <v>#REF!</v>
      </c>
      <c r="BJ12" s="289" t="e">
        <f t="shared" ca="1" si="3"/>
        <v>#REF!</v>
      </c>
      <c r="BK12" s="289" t="e">
        <f t="shared" ca="1" si="3"/>
        <v>#REF!</v>
      </c>
      <c r="BL12" s="289" t="e">
        <f t="shared" ca="1" si="3"/>
        <v>#REF!</v>
      </c>
      <c r="BM12" s="289" t="e">
        <f t="shared" ca="1" si="3"/>
        <v>#REF!</v>
      </c>
      <c r="BN12" s="276"/>
    </row>
    <row r="13" spans="1:66">
      <c r="C13" s="290" t="s">
        <v>327</v>
      </c>
      <c r="D13" s="278"/>
      <c r="E13" s="291"/>
      <c r="F13" s="292">
        <v>0</v>
      </c>
      <c r="G13" s="292" t="e">
        <f t="shared" ref="G13:V13" ca="1" si="5">F13+G12</f>
        <v>#REF!</v>
      </c>
      <c r="H13" s="292" t="e">
        <f t="shared" ca="1" si="5"/>
        <v>#REF!</v>
      </c>
      <c r="I13" s="292" t="e">
        <f t="shared" ca="1" si="5"/>
        <v>#REF!</v>
      </c>
      <c r="J13" s="292" t="e">
        <f t="shared" ca="1" si="5"/>
        <v>#REF!</v>
      </c>
      <c r="K13" s="292" t="e">
        <f t="shared" ca="1" si="5"/>
        <v>#REF!</v>
      </c>
      <c r="L13" s="292" t="e">
        <f t="shared" ca="1" si="5"/>
        <v>#REF!</v>
      </c>
      <c r="M13" s="292" t="e">
        <f t="shared" ca="1" si="5"/>
        <v>#REF!</v>
      </c>
      <c r="N13" s="292" t="e">
        <f t="shared" ca="1" si="5"/>
        <v>#REF!</v>
      </c>
      <c r="O13" s="292" t="e">
        <f t="shared" ca="1" si="5"/>
        <v>#REF!</v>
      </c>
      <c r="P13" s="292" t="e">
        <f t="shared" ca="1" si="5"/>
        <v>#REF!</v>
      </c>
      <c r="Q13" s="292" t="e">
        <f t="shared" ca="1" si="5"/>
        <v>#REF!</v>
      </c>
      <c r="R13" s="292" t="e">
        <f t="shared" ca="1" si="5"/>
        <v>#REF!</v>
      </c>
      <c r="S13" s="292" t="e">
        <f t="shared" ca="1" si="5"/>
        <v>#REF!</v>
      </c>
      <c r="T13" s="292" t="e">
        <f t="shared" ca="1" si="5"/>
        <v>#REF!</v>
      </c>
      <c r="U13" s="292" t="e">
        <f t="shared" ca="1" si="5"/>
        <v>#REF!</v>
      </c>
      <c r="V13" s="292" t="e">
        <f t="shared" ca="1" si="5"/>
        <v>#REF!</v>
      </c>
      <c r="W13" s="292" t="e">
        <f t="shared" ref="W13:BM13" ca="1" si="6">V13+W12</f>
        <v>#REF!</v>
      </c>
      <c r="X13" s="292" t="e">
        <f t="shared" ca="1" si="6"/>
        <v>#REF!</v>
      </c>
      <c r="Y13" s="292" t="e">
        <f t="shared" ca="1" si="6"/>
        <v>#REF!</v>
      </c>
      <c r="Z13" s="292" t="e">
        <f t="shared" ca="1" si="6"/>
        <v>#REF!</v>
      </c>
      <c r="AA13" s="292" t="e">
        <f t="shared" ca="1" si="6"/>
        <v>#REF!</v>
      </c>
      <c r="AB13" s="292" t="e">
        <f t="shared" ca="1" si="6"/>
        <v>#REF!</v>
      </c>
      <c r="AC13" s="292" t="e">
        <f t="shared" ca="1" si="6"/>
        <v>#REF!</v>
      </c>
      <c r="AD13" s="292" t="e">
        <f t="shared" ca="1" si="6"/>
        <v>#REF!</v>
      </c>
      <c r="AE13" s="292" t="e">
        <f t="shared" ca="1" si="6"/>
        <v>#REF!</v>
      </c>
      <c r="AF13" s="292" t="e">
        <f t="shared" ca="1" si="6"/>
        <v>#REF!</v>
      </c>
      <c r="AG13" s="292" t="e">
        <f t="shared" ca="1" si="6"/>
        <v>#REF!</v>
      </c>
      <c r="AH13" s="292" t="e">
        <f t="shared" ca="1" si="6"/>
        <v>#REF!</v>
      </c>
      <c r="AI13" s="292" t="e">
        <f t="shared" ca="1" si="6"/>
        <v>#REF!</v>
      </c>
      <c r="AJ13" s="292" t="e">
        <f t="shared" ca="1" si="6"/>
        <v>#REF!</v>
      </c>
      <c r="AK13" s="292" t="e">
        <f t="shared" ca="1" si="6"/>
        <v>#REF!</v>
      </c>
      <c r="AL13" s="292" t="e">
        <f t="shared" ca="1" si="6"/>
        <v>#REF!</v>
      </c>
      <c r="AM13" s="292" t="e">
        <f t="shared" ca="1" si="6"/>
        <v>#REF!</v>
      </c>
      <c r="AN13" s="292" t="e">
        <f t="shared" ca="1" si="6"/>
        <v>#REF!</v>
      </c>
      <c r="AO13" s="292" t="e">
        <f t="shared" ca="1" si="6"/>
        <v>#REF!</v>
      </c>
      <c r="AP13" s="292" t="e">
        <f t="shared" ca="1" si="6"/>
        <v>#REF!</v>
      </c>
      <c r="AQ13" s="292" t="e">
        <f t="shared" ca="1" si="6"/>
        <v>#REF!</v>
      </c>
      <c r="AR13" s="292" t="e">
        <f t="shared" ca="1" si="6"/>
        <v>#REF!</v>
      </c>
      <c r="AS13" s="292" t="e">
        <f t="shared" ca="1" si="6"/>
        <v>#REF!</v>
      </c>
      <c r="AT13" s="292" t="e">
        <f t="shared" ca="1" si="6"/>
        <v>#REF!</v>
      </c>
      <c r="AU13" s="292" t="e">
        <f t="shared" ca="1" si="6"/>
        <v>#REF!</v>
      </c>
      <c r="AV13" s="292" t="e">
        <f t="shared" ca="1" si="6"/>
        <v>#REF!</v>
      </c>
      <c r="AW13" s="292" t="e">
        <f t="shared" ca="1" si="6"/>
        <v>#REF!</v>
      </c>
      <c r="AX13" s="292" t="e">
        <f t="shared" ca="1" si="6"/>
        <v>#REF!</v>
      </c>
      <c r="AY13" s="292" t="e">
        <f t="shared" ca="1" si="6"/>
        <v>#REF!</v>
      </c>
      <c r="AZ13" s="292" t="e">
        <f t="shared" ca="1" si="6"/>
        <v>#REF!</v>
      </c>
      <c r="BA13" s="292" t="e">
        <f t="shared" ca="1" si="6"/>
        <v>#REF!</v>
      </c>
      <c r="BB13" s="292" t="e">
        <f t="shared" ca="1" si="6"/>
        <v>#REF!</v>
      </c>
      <c r="BC13" s="292" t="e">
        <f t="shared" ca="1" si="6"/>
        <v>#REF!</v>
      </c>
      <c r="BD13" s="292" t="e">
        <f t="shared" ca="1" si="6"/>
        <v>#REF!</v>
      </c>
      <c r="BE13" s="292" t="e">
        <f t="shared" ca="1" si="6"/>
        <v>#REF!</v>
      </c>
      <c r="BF13" s="292" t="e">
        <f t="shared" ca="1" si="6"/>
        <v>#REF!</v>
      </c>
      <c r="BG13" s="292" t="e">
        <f t="shared" ca="1" si="6"/>
        <v>#REF!</v>
      </c>
      <c r="BH13" s="292" t="e">
        <f t="shared" ca="1" si="6"/>
        <v>#REF!</v>
      </c>
      <c r="BI13" s="292" t="e">
        <f t="shared" ca="1" si="6"/>
        <v>#REF!</v>
      </c>
      <c r="BJ13" s="292" t="e">
        <f t="shared" ca="1" si="6"/>
        <v>#REF!</v>
      </c>
      <c r="BK13" s="292" t="e">
        <f t="shared" ca="1" si="6"/>
        <v>#REF!</v>
      </c>
      <c r="BL13" s="292" t="e">
        <f t="shared" ca="1" si="6"/>
        <v>#REF!</v>
      </c>
      <c r="BM13" s="292" t="e">
        <f t="shared" ca="1" si="6"/>
        <v>#REF!</v>
      </c>
      <c r="BN13" s="276"/>
    </row>
    <row r="14" spans="1:66">
      <c r="C14" s="290"/>
      <c r="D14" s="278"/>
      <c r="E14" s="293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  <c r="AW14" s="294"/>
      <c r="AX14" s="294"/>
      <c r="AY14" s="294"/>
      <c r="AZ14" s="294"/>
      <c r="BA14" s="294"/>
      <c r="BB14" s="294"/>
      <c r="BC14" s="294"/>
      <c r="BD14" s="294"/>
      <c r="BE14" s="294"/>
      <c r="BF14" s="294"/>
      <c r="BG14" s="294"/>
      <c r="BH14" s="294"/>
      <c r="BI14" s="294"/>
      <c r="BJ14" s="294"/>
      <c r="BK14" s="294"/>
      <c r="BL14" s="294"/>
      <c r="BM14" s="294"/>
      <c r="BN14" s="276"/>
    </row>
    <row r="15" spans="1:66" ht="14.95" thickBot="1">
      <c r="A15" s="295"/>
      <c r="B15" s="296"/>
      <c r="C15" s="297" t="s">
        <v>328</v>
      </c>
      <c r="D15" s="298"/>
      <c r="E15" s="299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5"/>
      <c r="W15" s="296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300"/>
      <c r="AX15" s="300"/>
      <c r="AY15" s="300"/>
      <c r="AZ15" s="300"/>
      <c r="BA15" s="300"/>
      <c r="BB15" s="300"/>
      <c r="BC15" s="300"/>
      <c r="BD15" s="300"/>
      <c r="BE15" s="300"/>
      <c r="BF15" s="300"/>
      <c r="BG15" s="300"/>
      <c r="BH15" s="300"/>
      <c r="BI15" s="300"/>
      <c r="BJ15" s="300"/>
      <c r="BK15" s="300"/>
      <c r="BL15" s="300"/>
      <c r="BM15" s="300"/>
      <c r="BN15" s="276"/>
    </row>
    <row r="16" spans="1:66" ht="14.95" thickTop="1">
      <c r="A16" s="301"/>
      <c r="B16" s="302"/>
      <c r="C16" s="303"/>
      <c r="D16" s="304"/>
      <c r="E16" s="305"/>
      <c r="F16" s="302"/>
      <c r="G16" s="302"/>
      <c r="H16" s="302"/>
      <c r="I16" s="302"/>
      <c r="J16" s="302"/>
      <c r="K16" s="302"/>
      <c r="L16" s="302"/>
      <c r="M16" s="302"/>
      <c r="N16" s="302"/>
      <c r="O16" s="302"/>
      <c r="P16" s="302"/>
      <c r="Q16" s="302"/>
      <c r="R16" s="302"/>
      <c r="S16" s="302"/>
      <c r="T16" s="302"/>
      <c r="U16" s="302"/>
      <c r="V16" s="301"/>
      <c r="W16" s="302"/>
      <c r="X16" s="306"/>
      <c r="Y16" s="306"/>
      <c r="Z16" s="306"/>
      <c r="AA16" s="306"/>
      <c r="AB16" s="306"/>
      <c r="AC16" s="306"/>
      <c r="AD16" s="306"/>
      <c r="AE16" s="306"/>
      <c r="AF16" s="306"/>
      <c r="AG16" s="306"/>
      <c r="AH16" s="306"/>
      <c r="AI16" s="306"/>
      <c r="AJ16" s="306"/>
      <c r="AK16" s="306"/>
      <c r="AL16" s="306"/>
      <c r="AM16" s="306"/>
      <c r="AN16" s="306"/>
      <c r="AO16" s="306"/>
      <c r="AP16" s="306"/>
      <c r="AQ16" s="306"/>
      <c r="AR16" s="306"/>
      <c r="AS16" s="306"/>
      <c r="AT16" s="306"/>
      <c r="AU16" s="306"/>
      <c r="AV16" s="306"/>
      <c r="AW16" s="306"/>
      <c r="AX16" s="306"/>
      <c r="AY16" s="306"/>
      <c r="AZ16" s="306"/>
      <c r="BA16" s="306"/>
      <c r="BB16" s="306"/>
      <c r="BC16" s="306"/>
      <c r="BD16" s="306"/>
      <c r="BE16" s="306"/>
      <c r="BF16" s="306"/>
      <c r="BG16" s="306"/>
      <c r="BH16" s="306"/>
      <c r="BI16" s="306"/>
      <c r="BJ16" s="306"/>
      <c r="BK16" s="306"/>
      <c r="BL16" s="306"/>
      <c r="BM16" s="306"/>
      <c r="BN16" s="276"/>
    </row>
    <row r="17" spans="1:68" ht="14.3">
      <c r="A17" s="301"/>
      <c r="B17" s="302"/>
      <c r="C17" s="303" t="s">
        <v>329</v>
      </c>
      <c r="D17" s="304"/>
      <c r="E17" s="307" t="e">
        <f>SUM(F17:BM17)</f>
        <v>#REF!</v>
      </c>
      <c r="F17" s="308" t="e">
        <f>F5/$E$5</f>
        <v>#REF!</v>
      </c>
      <c r="G17" s="308" t="e">
        <f t="shared" ref="G17:BM17" si="7">G5/$E$5</f>
        <v>#REF!</v>
      </c>
      <c r="H17" s="308" t="e">
        <f t="shared" si="7"/>
        <v>#REF!</v>
      </c>
      <c r="I17" s="308" t="e">
        <f t="shared" si="7"/>
        <v>#REF!</v>
      </c>
      <c r="J17" s="308" t="e">
        <f t="shared" si="7"/>
        <v>#REF!</v>
      </c>
      <c r="K17" s="308" t="e">
        <f t="shared" si="7"/>
        <v>#REF!</v>
      </c>
      <c r="L17" s="308" t="e">
        <f t="shared" si="7"/>
        <v>#REF!</v>
      </c>
      <c r="M17" s="308" t="e">
        <f t="shared" si="7"/>
        <v>#REF!</v>
      </c>
      <c r="N17" s="308" t="e">
        <f t="shared" si="7"/>
        <v>#REF!</v>
      </c>
      <c r="O17" s="308" t="e">
        <f t="shared" si="7"/>
        <v>#REF!</v>
      </c>
      <c r="P17" s="308" t="e">
        <f t="shared" si="7"/>
        <v>#REF!</v>
      </c>
      <c r="Q17" s="308" t="e">
        <f t="shared" si="7"/>
        <v>#REF!</v>
      </c>
      <c r="R17" s="308" t="e">
        <f t="shared" si="7"/>
        <v>#REF!</v>
      </c>
      <c r="S17" s="308" t="e">
        <f t="shared" si="7"/>
        <v>#REF!</v>
      </c>
      <c r="T17" s="308" t="e">
        <f t="shared" ca="1" si="7"/>
        <v>#REF!</v>
      </c>
      <c r="U17" s="308" t="e">
        <f t="shared" ca="1" si="7"/>
        <v>#REF!</v>
      </c>
      <c r="V17" s="308" t="e">
        <f t="shared" ca="1" si="7"/>
        <v>#REF!</v>
      </c>
      <c r="W17" s="308" t="e">
        <f t="shared" si="7"/>
        <v>#REF!</v>
      </c>
      <c r="X17" s="308" t="e">
        <f t="shared" si="7"/>
        <v>#REF!</v>
      </c>
      <c r="Y17" s="308" t="e">
        <f t="shared" si="7"/>
        <v>#REF!</v>
      </c>
      <c r="Z17" s="308" t="e">
        <f t="shared" si="7"/>
        <v>#REF!</v>
      </c>
      <c r="AA17" s="308" t="e">
        <f t="shared" si="7"/>
        <v>#REF!</v>
      </c>
      <c r="AB17" s="308" t="e">
        <f t="shared" si="7"/>
        <v>#REF!</v>
      </c>
      <c r="AC17" s="308" t="e">
        <f t="shared" si="7"/>
        <v>#REF!</v>
      </c>
      <c r="AD17" s="308" t="e">
        <f t="shared" si="7"/>
        <v>#REF!</v>
      </c>
      <c r="AE17" s="308" t="e">
        <f t="shared" si="7"/>
        <v>#REF!</v>
      </c>
      <c r="AF17" s="308" t="e">
        <f t="shared" si="7"/>
        <v>#REF!</v>
      </c>
      <c r="AG17" s="308" t="e">
        <f t="shared" si="7"/>
        <v>#REF!</v>
      </c>
      <c r="AH17" s="308" t="e">
        <f t="shared" si="7"/>
        <v>#REF!</v>
      </c>
      <c r="AI17" s="308" t="e">
        <f t="shared" si="7"/>
        <v>#REF!</v>
      </c>
      <c r="AJ17" s="308" t="e">
        <f t="shared" si="7"/>
        <v>#REF!</v>
      </c>
      <c r="AK17" s="308" t="e">
        <f t="shared" si="7"/>
        <v>#REF!</v>
      </c>
      <c r="AL17" s="308" t="e">
        <f t="shared" si="7"/>
        <v>#REF!</v>
      </c>
      <c r="AM17" s="308" t="e">
        <f t="shared" si="7"/>
        <v>#REF!</v>
      </c>
      <c r="AN17" s="308" t="e">
        <f t="shared" si="7"/>
        <v>#REF!</v>
      </c>
      <c r="AO17" s="308" t="e">
        <f t="shared" si="7"/>
        <v>#REF!</v>
      </c>
      <c r="AP17" s="308" t="e">
        <f t="shared" si="7"/>
        <v>#REF!</v>
      </c>
      <c r="AQ17" s="308" t="e">
        <f t="shared" si="7"/>
        <v>#REF!</v>
      </c>
      <c r="AR17" s="308" t="e">
        <f t="shared" si="7"/>
        <v>#REF!</v>
      </c>
      <c r="AS17" s="308" t="e">
        <f t="shared" si="7"/>
        <v>#REF!</v>
      </c>
      <c r="AT17" s="308" t="e">
        <f t="shared" si="7"/>
        <v>#REF!</v>
      </c>
      <c r="AU17" s="308" t="e">
        <f t="shared" si="7"/>
        <v>#REF!</v>
      </c>
      <c r="AV17" s="308" t="e">
        <f t="shared" si="7"/>
        <v>#REF!</v>
      </c>
      <c r="AW17" s="308" t="e">
        <f t="shared" si="7"/>
        <v>#REF!</v>
      </c>
      <c r="AX17" s="308" t="e">
        <f t="shared" si="7"/>
        <v>#REF!</v>
      </c>
      <c r="AY17" s="308" t="e">
        <f t="shared" si="7"/>
        <v>#REF!</v>
      </c>
      <c r="AZ17" s="308" t="e">
        <f t="shared" si="7"/>
        <v>#REF!</v>
      </c>
      <c r="BA17" s="308" t="e">
        <f t="shared" si="7"/>
        <v>#REF!</v>
      </c>
      <c r="BB17" s="308" t="e">
        <f t="shared" si="7"/>
        <v>#REF!</v>
      </c>
      <c r="BC17" s="308" t="e">
        <f t="shared" si="7"/>
        <v>#REF!</v>
      </c>
      <c r="BD17" s="308" t="e">
        <f t="shared" si="7"/>
        <v>#REF!</v>
      </c>
      <c r="BE17" s="308" t="e">
        <f t="shared" si="7"/>
        <v>#REF!</v>
      </c>
      <c r="BF17" s="308" t="e">
        <f t="shared" si="7"/>
        <v>#REF!</v>
      </c>
      <c r="BG17" s="308" t="e">
        <f t="shared" si="7"/>
        <v>#REF!</v>
      </c>
      <c r="BH17" s="308" t="e">
        <f t="shared" si="7"/>
        <v>#REF!</v>
      </c>
      <c r="BI17" s="308" t="e">
        <f t="shared" si="7"/>
        <v>#REF!</v>
      </c>
      <c r="BJ17" s="308" t="e">
        <f t="shared" si="7"/>
        <v>#REF!</v>
      </c>
      <c r="BK17" s="308" t="e">
        <f t="shared" si="7"/>
        <v>#REF!</v>
      </c>
      <c r="BL17" s="308" t="e">
        <f t="shared" si="7"/>
        <v>#REF!</v>
      </c>
      <c r="BM17" s="308" t="e">
        <f t="shared" si="7"/>
        <v>#REF!</v>
      </c>
      <c r="BN17" s="276"/>
    </row>
    <row r="18" spans="1:68" ht="14.3">
      <c r="A18" s="301"/>
      <c r="B18" s="302"/>
      <c r="C18" s="303"/>
      <c r="D18" s="304"/>
      <c r="E18" s="305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  <c r="V18" s="301"/>
      <c r="W18" s="302"/>
      <c r="X18" s="306"/>
      <c r="Y18" s="306"/>
      <c r="Z18" s="306"/>
      <c r="AA18" s="306"/>
      <c r="AB18" s="306"/>
      <c r="AC18" s="306"/>
      <c r="AD18" s="306"/>
      <c r="AE18" s="306"/>
      <c r="AF18" s="306"/>
      <c r="AG18" s="306"/>
      <c r="AH18" s="306"/>
      <c r="AI18" s="306"/>
      <c r="AJ18" s="306"/>
      <c r="AK18" s="306"/>
      <c r="AL18" s="306"/>
      <c r="AM18" s="306"/>
      <c r="AN18" s="306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  <c r="BB18" s="306"/>
      <c r="BC18" s="306"/>
      <c r="BD18" s="306"/>
      <c r="BE18" s="306"/>
      <c r="BF18" s="306"/>
      <c r="BG18" s="306"/>
      <c r="BH18" s="306"/>
      <c r="BI18" s="306"/>
      <c r="BJ18" s="306"/>
      <c r="BK18" s="306"/>
      <c r="BL18" s="306"/>
      <c r="BM18" s="306"/>
      <c r="BN18" s="276"/>
    </row>
    <row r="19" spans="1:68">
      <c r="C19" s="269" t="s">
        <v>330</v>
      </c>
      <c r="D19" s="278"/>
      <c r="E19" s="276" t="e">
        <f>SUM(F19:BM19)</f>
        <v>#REF!</v>
      </c>
      <c r="F19" s="292" t="e">
        <f t="shared" ref="F19:BM20" si="8">F4</f>
        <v>#REF!</v>
      </c>
      <c r="G19" s="292" t="e">
        <f t="shared" si="8"/>
        <v>#REF!</v>
      </c>
      <c r="H19" s="292" t="e">
        <f t="shared" si="8"/>
        <v>#REF!</v>
      </c>
      <c r="I19" s="292" t="e">
        <f t="shared" si="8"/>
        <v>#REF!</v>
      </c>
      <c r="J19" s="292" t="e">
        <f t="shared" si="8"/>
        <v>#REF!</v>
      </c>
      <c r="K19" s="292" t="e">
        <f t="shared" si="8"/>
        <v>#REF!</v>
      </c>
      <c r="L19" s="292" t="e">
        <f t="shared" si="8"/>
        <v>#REF!</v>
      </c>
      <c r="M19" s="292" t="e">
        <f t="shared" si="8"/>
        <v>#REF!</v>
      </c>
      <c r="N19" s="292" t="e">
        <f t="shared" si="8"/>
        <v>#REF!</v>
      </c>
      <c r="O19" s="292" t="e">
        <f t="shared" si="8"/>
        <v>#REF!</v>
      </c>
      <c r="P19" s="292" t="e">
        <f t="shared" si="8"/>
        <v>#REF!</v>
      </c>
      <c r="Q19" s="292" t="e">
        <f t="shared" si="8"/>
        <v>#REF!</v>
      </c>
      <c r="R19" s="292" t="e">
        <f t="shared" si="8"/>
        <v>#REF!</v>
      </c>
      <c r="S19" s="292" t="e">
        <f t="shared" si="8"/>
        <v>#REF!</v>
      </c>
      <c r="T19" s="292">
        <f t="shared" si="8"/>
        <v>0</v>
      </c>
      <c r="U19" s="292">
        <f t="shared" si="8"/>
        <v>24618</v>
      </c>
      <c r="V19" s="292">
        <f t="shared" si="8"/>
        <v>24618</v>
      </c>
      <c r="W19" s="292">
        <f t="shared" si="8"/>
        <v>0</v>
      </c>
      <c r="X19" s="292">
        <f t="shared" si="8"/>
        <v>0</v>
      </c>
      <c r="Y19" s="292">
        <f t="shared" si="8"/>
        <v>0</v>
      </c>
      <c r="Z19" s="292">
        <f t="shared" si="8"/>
        <v>0</v>
      </c>
      <c r="AA19" s="292">
        <f t="shared" si="8"/>
        <v>0</v>
      </c>
      <c r="AB19" s="292">
        <f t="shared" si="8"/>
        <v>0</v>
      </c>
      <c r="AC19" s="292">
        <f t="shared" si="8"/>
        <v>0</v>
      </c>
      <c r="AD19" s="292">
        <f t="shared" si="8"/>
        <v>0</v>
      </c>
      <c r="AE19" s="292">
        <f t="shared" si="8"/>
        <v>0</v>
      </c>
      <c r="AF19" s="292">
        <f t="shared" si="8"/>
        <v>0</v>
      </c>
      <c r="AG19" s="292">
        <f t="shared" si="8"/>
        <v>0</v>
      </c>
      <c r="AH19" s="292">
        <f t="shared" si="8"/>
        <v>0</v>
      </c>
      <c r="AI19" s="292">
        <f t="shared" si="8"/>
        <v>0</v>
      </c>
      <c r="AJ19" s="292">
        <f t="shared" si="8"/>
        <v>0</v>
      </c>
      <c r="AK19" s="292">
        <f t="shared" si="8"/>
        <v>0</v>
      </c>
      <c r="AL19" s="292">
        <f t="shared" si="8"/>
        <v>0</v>
      </c>
      <c r="AM19" s="292">
        <f t="shared" si="8"/>
        <v>0</v>
      </c>
      <c r="AN19" s="292">
        <f t="shared" si="8"/>
        <v>0</v>
      </c>
      <c r="AO19" s="292">
        <f t="shared" si="8"/>
        <v>0</v>
      </c>
      <c r="AP19" s="292">
        <f t="shared" si="8"/>
        <v>0</v>
      </c>
      <c r="AQ19" s="292">
        <f t="shared" si="8"/>
        <v>0</v>
      </c>
      <c r="AR19" s="292">
        <f t="shared" si="8"/>
        <v>0</v>
      </c>
      <c r="AS19" s="292">
        <f t="shared" si="8"/>
        <v>0</v>
      </c>
      <c r="AT19" s="292">
        <f t="shared" si="8"/>
        <v>0</v>
      </c>
      <c r="AU19" s="292">
        <f t="shared" si="8"/>
        <v>0</v>
      </c>
      <c r="AV19" s="292">
        <f t="shared" si="8"/>
        <v>0</v>
      </c>
      <c r="AW19" s="292">
        <f t="shared" si="8"/>
        <v>0</v>
      </c>
      <c r="AX19" s="292">
        <f t="shared" si="8"/>
        <v>0</v>
      </c>
      <c r="AY19" s="292">
        <f t="shared" si="8"/>
        <v>0</v>
      </c>
      <c r="AZ19" s="292">
        <f t="shared" si="8"/>
        <v>0</v>
      </c>
      <c r="BA19" s="292">
        <f t="shared" si="8"/>
        <v>0</v>
      </c>
      <c r="BB19" s="292">
        <f t="shared" si="8"/>
        <v>0</v>
      </c>
      <c r="BC19" s="292">
        <f t="shared" si="8"/>
        <v>0</v>
      </c>
      <c r="BD19" s="292">
        <f t="shared" si="8"/>
        <v>0</v>
      </c>
      <c r="BE19" s="292">
        <f t="shared" si="8"/>
        <v>0</v>
      </c>
      <c r="BF19" s="292">
        <f t="shared" si="8"/>
        <v>0</v>
      </c>
      <c r="BG19" s="292">
        <f t="shared" si="8"/>
        <v>0</v>
      </c>
      <c r="BH19" s="292">
        <f t="shared" si="8"/>
        <v>0</v>
      </c>
      <c r="BI19" s="292">
        <f t="shared" si="8"/>
        <v>0</v>
      </c>
      <c r="BJ19" s="292">
        <f t="shared" si="8"/>
        <v>0</v>
      </c>
      <c r="BK19" s="292">
        <f t="shared" si="8"/>
        <v>0</v>
      </c>
      <c r="BL19" s="292">
        <f t="shared" si="8"/>
        <v>0</v>
      </c>
      <c r="BM19" s="292">
        <f t="shared" si="8"/>
        <v>0</v>
      </c>
      <c r="BN19" s="276" t="e">
        <f>SUM(F19:BM19)</f>
        <v>#REF!</v>
      </c>
      <c r="BP19" s="309"/>
    </row>
    <row r="20" spans="1:68">
      <c r="C20" s="269" t="s">
        <v>331</v>
      </c>
      <c r="D20" s="278"/>
      <c r="E20" s="276" t="e">
        <f>SUM(F20:BM20)</f>
        <v>#REF!</v>
      </c>
      <c r="F20" s="292" t="e">
        <f t="shared" si="8"/>
        <v>#REF!</v>
      </c>
      <c r="G20" s="292" t="e">
        <f t="shared" si="8"/>
        <v>#REF!</v>
      </c>
      <c r="H20" s="292" t="e">
        <f t="shared" si="8"/>
        <v>#REF!</v>
      </c>
      <c r="I20" s="292" t="e">
        <f t="shared" si="8"/>
        <v>#REF!</v>
      </c>
      <c r="J20" s="292" t="e">
        <f t="shared" si="8"/>
        <v>#REF!</v>
      </c>
      <c r="K20" s="292" t="e">
        <f t="shared" si="8"/>
        <v>#REF!</v>
      </c>
      <c r="L20" s="292" t="e">
        <f t="shared" si="8"/>
        <v>#REF!</v>
      </c>
      <c r="M20" s="292" t="e">
        <f t="shared" si="8"/>
        <v>#REF!</v>
      </c>
      <c r="N20" s="292" t="e">
        <f t="shared" si="8"/>
        <v>#REF!</v>
      </c>
      <c r="O20" s="292" t="e">
        <f t="shared" si="8"/>
        <v>#REF!</v>
      </c>
      <c r="P20" s="292" t="e">
        <f t="shared" si="8"/>
        <v>#REF!</v>
      </c>
      <c r="Q20" s="292" t="e">
        <f t="shared" si="8"/>
        <v>#REF!</v>
      </c>
      <c r="R20" s="292" t="e">
        <f t="shared" si="8"/>
        <v>#REF!</v>
      </c>
      <c r="S20" s="292" t="e">
        <f t="shared" si="8"/>
        <v>#REF!</v>
      </c>
      <c r="T20" s="292">
        <f t="shared" ca="1" si="8"/>
        <v>2737.44</v>
      </c>
      <c r="U20" s="292">
        <f t="shared" ca="1" si="8"/>
        <v>20362.34212369231</v>
      </c>
      <c r="V20" s="292">
        <f t="shared" ca="1" si="8"/>
        <v>20935.593231346156</v>
      </c>
      <c r="W20" s="292">
        <f t="shared" si="8"/>
        <v>0</v>
      </c>
      <c r="X20" s="292">
        <f t="shared" si="8"/>
        <v>0</v>
      </c>
      <c r="Y20" s="292">
        <f t="shared" si="8"/>
        <v>0</v>
      </c>
      <c r="Z20" s="292">
        <f t="shared" si="8"/>
        <v>0</v>
      </c>
      <c r="AA20" s="292">
        <f t="shared" si="8"/>
        <v>0</v>
      </c>
      <c r="AB20" s="292">
        <f t="shared" si="8"/>
        <v>0</v>
      </c>
      <c r="AC20" s="292">
        <f t="shared" si="8"/>
        <v>0</v>
      </c>
      <c r="AD20" s="292">
        <f t="shared" si="8"/>
        <v>0</v>
      </c>
      <c r="AE20" s="292">
        <f t="shared" si="8"/>
        <v>0</v>
      </c>
      <c r="AF20" s="292">
        <f t="shared" si="8"/>
        <v>0</v>
      </c>
      <c r="AG20" s="292">
        <f t="shared" si="8"/>
        <v>0</v>
      </c>
      <c r="AH20" s="292">
        <f t="shared" si="8"/>
        <v>0</v>
      </c>
      <c r="AI20" s="292">
        <f t="shared" si="8"/>
        <v>0</v>
      </c>
      <c r="AJ20" s="292">
        <f t="shared" si="8"/>
        <v>0</v>
      </c>
      <c r="AK20" s="292">
        <f t="shared" si="8"/>
        <v>0</v>
      </c>
      <c r="AL20" s="292">
        <f t="shared" si="8"/>
        <v>0</v>
      </c>
      <c r="AM20" s="292">
        <f t="shared" si="8"/>
        <v>0</v>
      </c>
      <c r="AN20" s="292">
        <f t="shared" si="8"/>
        <v>0</v>
      </c>
      <c r="AO20" s="292">
        <f t="shared" si="8"/>
        <v>0</v>
      </c>
      <c r="AP20" s="292">
        <f t="shared" si="8"/>
        <v>0</v>
      </c>
      <c r="AQ20" s="292">
        <f t="shared" si="8"/>
        <v>0</v>
      </c>
      <c r="AR20" s="292">
        <f t="shared" si="8"/>
        <v>0</v>
      </c>
      <c r="AS20" s="292">
        <f t="shared" si="8"/>
        <v>0</v>
      </c>
      <c r="AT20" s="292">
        <f t="shared" si="8"/>
        <v>0</v>
      </c>
      <c r="AU20" s="292">
        <f t="shared" si="8"/>
        <v>0</v>
      </c>
      <c r="AV20" s="292">
        <f t="shared" si="8"/>
        <v>0</v>
      </c>
      <c r="AW20" s="292">
        <f t="shared" si="8"/>
        <v>0</v>
      </c>
      <c r="AX20" s="292">
        <f t="shared" si="8"/>
        <v>0</v>
      </c>
      <c r="AY20" s="292">
        <f t="shared" si="8"/>
        <v>0</v>
      </c>
      <c r="AZ20" s="292">
        <f t="shared" si="8"/>
        <v>0</v>
      </c>
      <c r="BA20" s="292">
        <f t="shared" si="8"/>
        <v>0</v>
      </c>
      <c r="BB20" s="292">
        <f t="shared" si="8"/>
        <v>0</v>
      </c>
      <c r="BC20" s="292">
        <f t="shared" si="8"/>
        <v>0</v>
      </c>
      <c r="BD20" s="292">
        <f t="shared" si="8"/>
        <v>0</v>
      </c>
      <c r="BE20" s="292">
        <f t="shared" si="8"/>
        <v>0</v>
      </c>
      <c r="BF20" s="292">
        <f t="shared" si="8"/>
        <v>0</v>
      </c>
      <c r="BG20" s="292">
        <f t="shared" si="8"/>
        <v>0</v>
      </c>
      <c r="BH20" s="292">
        <f t="shared" si="8"/>
        <v>0</v>
      </c>
      <c r="BI20" s="292">
        <f t="shared" si="8"/>
        <v>0</v>
      </c>
      <c r="BJ20" s="292">
        <f t="shared" si="8"/>
        <v>0</v>
      </c>
      <c r="BK20" s="292">
        <f t="shared" si="8"/>
        <v>0</v>
      </c>
      <c r="BL20" s="292">
        <f t="shared" si="8"/>
        <v>0</v>
      </c>
      <c r="BM20" s="292">
        <f t="shared" si="8"/>
        <v>0</v>
      </c>
      <c r="BN20" s="276" t="e">
        <f>SUM(F20:BM20)</f>
        <v>#REF!</v>
      </c>
      <c r="BP20" s="309"/>
    </row>
    <row r="21" spans="1:68">
      <c r="C21" s="269" t="s">
        <v>332</v>
      </c>
      <c r="D21" s="278"/>
      <c r="E21" s="276" t="e">
        <f>SUM(F21:BM21)</f>
        <v>#REF!</v>
      </c>
      <c r="F21" s="292" t="e">
        <f t="shared" ref="F21:BM21" si="9">F19-F20</f>
        <v>#REF!</v>
      </c>
      <c r="G21" s="292" t="e">
        <f t="shared" si="9"/>
        <v>#REF!</v>
      </c>
      <c r="H21" s="292" t="e">
        <f t="shared" si="9"/>
        <v>#REF!</v>
      </c>
      <c r="I21" s="292" t="e">
        <f t="shared" si="9"/>
        <v>#REF!</v>
      </c>
      <c r="J21" s="292" t="e">
        <f t="shared" si="9"/>
        <v>#REF!</v>
      </c>
      <c r="K21" s="292" t="e">
        <f t="shared" si="9"/>
        <v>#REF!</v>
      </c>
      <c r="L21" s="292" t="e">
        <f t="shared" si="9"/>
        <v>#REF!</v>
      </c>
      <c r="M21" s="292" t="e">
        <f t="shared" si="9"/>
        <v>#REF!</v>
      </c>
      <c r="N21" s="292" t="e">
        <f t="shared" si="9"/>
        <v>#REF!</v>
      </c>
      <c r="O21" s="292" t="e">
        <f t="shared" si="9"/>
        <v>#REF!</v>
      </c>
      <c r="P21" s="292" t="e">
        <f t="shared" si="9"/>
        <v>#REF!</v>
      </c>
      <c r="Q21" s="292" t="e">
        <f t="shared" si="9"/>
        <v>#REF!</v>
      </c>
      <c r="R21" s="292" t="e">
        <f t="shared" si="9"/>
        <v>#REF!</v>
      </c>
      <c r="S21" s="292" t="e">
        <f t="shared" si="9"/>
        <v>#REF!</v>
      </c>
      <c r="T21" s="292">
        <f t="shared" ca="1" si="9"/>
        <v>-2737.44</v>
      </c>
      <c r="U21" s="292">
        <f t="shared" ca="1" si="9"/>
        <v>4255.6578763076905</v>
      </c>
      <c r="V21" s="292">
        <f t="shared" ca="1" si="9"/>
        <v>3682.4067686538438</v>
      </c>
      <c r="W21" s="292">
        <f t="shared" si="9"/>
        <v>0</v>
      </c>
      <c r="X21" s="292">
        <f t="shared" si="9"/>
        <v>0</v>
      </c>
      <c r="Y21" s="292">
        <f t="shared" si="9"/>
        <v>0</v>
      </c>
      <c r="Z21" s="292">
        <f t="shared" si="9"/>
        <v>0</v>
      </c>
      <c r="AA21" s="292">
        <f t="shared" si="9"/>
        <v>0</v>
      </c>
      <c r="AB21" s="292">
        <f t="shared" si="9"/>
        <v>0</v>
      </c>
      <c r="AC21" s="292">
        <f t="shared" si="9"/>
        <v>0</v>
      </c>
      <c r="AD21" s="292">
        <f t="shared" si="9"/>
        <v>0</v>
      </c>
      <c r="AE21" s="292">
        <f t="shared" si="9"/>
        <v>0</v>
      </c>
      <c r="AF21" s="292">
        <f t="shared" si="9"/>
        <v>0</v>
      </c>
      <c r="AG21" s="292">
        <f t="shared" si="9"/>
        <v>0</v>
      </c>
      <c r="AH21" s="292">
        <f t="shared" si="9"/>
        <v>0</v>
      </c>
      <c r="AI21" s="292">
        <f t="shared" si="9"/>
        <v>0</v>
      </c>
      <c r="AJ21" s="292">
        <f t="shared" si="9"/>
        <v>0</v>
      </c>
      <c r="AK21" s="292">
        <f t="shared" si="9"/>
        <v>0</v>
      </c>
      <c r="AL21" s="292">
        <f t="shared" si="9"/>
        <v>0</v>
      </c>
      <c r="AM21" s="292">
        <f t="shared" si="9"/>
        <v>0</v>
      </c>
      <c r="AN21" s="292">
        <f t="shared" si="9"/>
        <v>0</v>
      </c>
      <c r="AO21" s="292">
        <f t="shared" si="9"/>
        <v>0</v>
      </c>
      <c r="AP21" s="292">
        <f t="shared" si="9"/>
        <v>0</v>
      </c>
      <c r="AQ21" s="292">
        <f t="shared" si="9"/>
        <v>0</v>
      </c>
      <c r="AR21" s="292">
        <f t="shared" si="9"/>
        <v>0</v>
      </c>
      <c r="AS21" s="292">
        <f t="shared" si="9"/>
        <v>0</v>
      </c>
      <c r="AT21" s="292">
        <f t="shared" si="9"/>
        <v>0</v>
      </c>
      <c r="AU21" s="292">
        <f t="shared" si="9"/>
        <v>0</v>
      </c>
      <c r="AV21" s="292">
        <f t="shared" si="9"/>
        <v>0</v>
      </c>
      <c r="AW21" s="292">
        <f t="shared" si="9"/>
        <v>0</v>
      </c>
      <c r="AX21" s="292">
        <f t="shared" si="9"/>
        <v>0</v>
      </c>
      <c r="AY21" s="292">
        <f t="shared" si="9"/>
        <v>0</v>
      </c>
      <c r="AZ21" s="292">
        <f t="shared" si="9"/>
        <v>0</v>
      </c>
      <c r="BA21" s="292">
        <f t="shared" si="9"/>
        <v>0</v>
      </c>
      <c r="BB21" s="292">
        <f t="shared" si="9"/>
        <v>0</v>
      </c>
      <c r="BC21" s="292">
        <f t="shared" si="9"/>
        <v>0</v>
      </c>
      <c r="BD21" s="292">
        <f t="shared" si="9"/>
        <v>0</v>
      </c>
      <c r="BE21" s="292">
        <f t="shared" si="9"/>
        <v>0</v>
      </c>
      <c r="BF21" s="292">
        <f t="shared" si="9"/>
        <v>0</v>
      </c>
      <c r="BG21" s="292">
        <f t="shared" si="9"/>
        <v>0</v>
      </c>
      <c r="BH21" s="292">
        <f t="shared" si="9"/>
        <v>0</v>
      </c>
      <c r="BI21" s="292">
        <f t="shared" si="9"/>
        <v>0</v>
      </c>
      <c r="BJ21" s="292">
        <f t="shared" si="9"/>
        <v>0</v>
      </c>
      <c r="BK21" s="292">
        <f t="shared" si="9"/>
        <v>0</v>
      </c>
      <c r="BL21" s="292">
        <f t="shared" si="9"/>
        <v>0</v>
      </c>
      <c r="BM21" s="292">
        <f t="shared" si="9"/>
        <v>0</v>
      </c>
      <c r="BN21" s="276" t="e">
        <f>SUM(F21:BM21)</f>
        <v>#REF!</v>
      </c>
      <c r="BP21" s="309"/>
    </row>
    <row r="22" spans="1:68">
      <c r="C22" s="269" t="s">
        <v>333</v>
      </c>
      <c r="D22" s="278"/>
      <c r="E22" s="280" t="e">
        <f t="shared" ref="E22:BN22" si="10">E21/E19</f>
        <v>#REF!</v>
      </c>
      <c r="F22" s="310" t="e">
        <f t="shared" si="10"/>
        <v>#REF!</v>
      </c>
      <c r="G22" s="310" t="e">
        <f t="shared" si="10"/>
        <v>#REF!</v>
      </c>
      <c r="H22" s="310" t="e">
        <f t="shared" si="10"/>
        <v>#REF!</v>
      </c>
      <c r="I22" s="310" t="e">
        <f t="shared" si="10"/>
        <v>#REF!</v>
      </c>
      <c r="J22" s="310" t="e">
        <f t="shared" si="10"/>
        <v>#REF!</v>
      </c>
      <c r="K22" s="310" t="e">
        <f t="shared" si="10"/>
        <v>#REF!</v>
      </c>
      <c r="L22" s="310" t="e">
        <f t="shared" si="10"/>
        <v>#REF!</v>
      </c>
      <c r="M22" s="310" t="e">
        <f t="shared" si="10"/>
        <v>#REF!</v>
      </c>
      <c r="N22" s="310" t="e">
        <f t="shared" si="10"/>
        <v>#REF!</v>
      </c>
      <c r="O22" s="310" t="e">
        <f t="shared" si="10"/>
        <v>#REF!</v>
      </c>
      <c r="P22" s="310" t="e">
        <f t="shared" si="10"/>
        <v>#REF!</v>
      </c>
      <c r="Q22" s="310" t="e">
        <f t="shared" si="10"/>
        <v>#REF!</v>
      </c>
      <c r="R22" s="310" t="e">
        <f t="shared" si="10"/>
        <v>#REF!</v>
      </c>
      <c r="S22" s="310" t="e">
        <f t="shared" si="10"/>
        <v>#REF!</v>
      </c>
      <c r="T22" s="310" t="e">
        <f t="shared" ca="1" si="10"/>
        <v>#DIV/0!</v>
      </c>
      <c r="U22" s="310">
        <f t="shared" ca="1" si="10"/>
        <v>0.17286773402825942</v>
      </c>
      <c r="V22" s="310">
        <f t="shared" ca="1" si="10"/>
        <v>0.14958188190161037</v>
      </c>
      <c r="W22" s="310" t="e">
        <f t="shared" si="10"/>
        <v>#DIV/0!</v>
      </c>
      <c r="X22" s="310" t="e">
        <f t="shared" si="10"/>
        <v>#DIV/0!</v>
      </c>
      <c r="Y22" s="310" t="e">
        <f t="shared" si="10"/>
        <v>#DIV/0!</v>
      </c>
      <c r="Z22" s="310" t="e">
        <f t="shared" si="10"/>
        <v>#DIV/0!</v>
      </c>
      <c r="AA22" s="310" t="e">
        <f t="shared" si="10"/>
        <v>#DIV/0!</v>
      </c>
      <c r="AB22" s="310" t="e">
        <f t="shared" si="10"/>
        <v>#DIV/0!</v>
      </c>
      <c r="AC22" s="310" t="e">
        <f t="shared" si="10"/>
        <v>#DIV/0!</v>
      </c>
      <c r="AD22" s="310" t="e">
        <f t="shared" si="10"/>
        <v>#DIV/0!</v>
      </c>
      <c r="AE22" s="310" t="e">
        <f t="shared" si="10"/>
        <v>#DIV/0!</v>
      </c>
      <c r="AF22" s="310" t="e">
        <f t="shared" si="10"/>
        <v>#DIV/0!</v>
      </c>
      <c r="AG22" s="310" t="e">
        <f t="shared" si="10"/>
        <v>#DIV/0!</v>
      </c>
      <c r="AH22" s="310" t="e">
        <f t="shared" si="10"/>
        <v>#DIV/0!</v>
      </c>
      <c r="AI22" s="310" t="e">
        <f t="shared" si="10"/>
        <v>#DIV/0!</v>
      </c>
      <c r="AJ22" s="310" t="e">
        <f t="shared" si="10"/>
        <v>#DIV/0!</v>
      </c>
      <c r="AK22" s="310" t="e">
        <f t="shared" si="10"/>
        <v>#DIV/0!</v>
      </c>
      <c r="AL22" s="310" t="e">
        <f t="shared" si="10"/>
        <v>#DIV/0!</v>
      </c>
      <c r="AM22" s="310" t="e">
        <f t="shared" si="10"/>
        <v>#DIV/0!</v>
      </c>
      <c r="AN22" s="310" t="e">
        <f t="shared" si="10"/>
        <v>#DIV/0!</v>
      </c>
      <c r="AO22" s="310" t="e">
        <f t="shared" si="10"/>
        <v>#DIV/0!</v>
      </c>
      <c r="AP22" s="310" t="e">
        <f t="shared" si="10"/>
        <v>#DIV/0!</v>
      </c>
      <c r="AQ22" s="310" t="e">
        <f t="shared" si="10"/>
        <v>#DIV/0!</v>
      </c>
      <c r="AR22" s="310" t="e">
        <f t="shared" si="10"/>
        <v>#DIV/0!</v>
      </c>
      <c r="AS22" s="310" t="e">
        <f t="shared" si="10"/>
        <v>#DIV/0!</v>
      </c>
      <c r="AT22" s="310" t="e">
        <f t="shared" si="10"/>
        <v>#DIV/0!</v>
      </c>
      <c r="AU22" s="310" t="e">
        <f t="shared" si="10"/>
        <v>#DIV/0!</v>
      </c>
      <c r="AV22" s="310" t="e">
        <f t="shared" si="10"/>
        <v>#DIV/0!</v>
      </c>
      <c r="AW22" s="310" t="e">
        <f t="shared" si="10"/>
        <v>#DIV/0!</v>
      </c>
      <c r="AX22" s="310" t="e">
        <f t="shared" si="10"/>
        <v>#DIV/0!</v>
      </c>
      <c r="AY22" s="310" t="e">
        <f t="shared" si="10"/>
        <v>#DIV/0!</v>
      </c>
      <c r="AZ22" s="310" t="e">
        <f t="shared" si="10"/>
        <v>#DIV/0!</v>
      </c>
      <c r="BA22" s="310" t="e">
        <f t="shared" si="10"/>
        <v>#DIV/0!</v>
      </c>
      <c r="BB22" s="310" t="e">
        <f t="shared" si="10"/>
        <v>#DIV/0!</v>
      </c>
      <c r="BC22" s="310" t="e">
        <f t="shared" si="10"/>
        <v>#DIV/0!</v>
      </c>
      <c r="BD22" s="310" t="e">
        <f t="shared" si="10"/>
        <v>#DIV/0!</v>
      </c>
      <c r="BE22" s="310" t="e">
        <f t="shared" si="10"/>
        <v>#DIV/0!</v>
      </c>
      <c r="BF22" s="310" t="e">
        <f t="shared" si="10"/>
        <v>#DIV/0!</v>
      </c>
      <c r="BG22" s="310" t="e">
        <f t="shared" si="10"/>
        <v>#DIV/0!</v>
      </c>
      <c r="BH22" s="310" t="e">
        <f t="shared" si="10"/>
        <v>#DIV/0!</v>
      </c>
      <c r="BI22" s="310" t="e">
        <f t="shared" si="10"/>
        <v>#DIV/0!</v>
      </c>
      <c r="BJ22" s="310" t="e">
        <f t="shared" si="10"/>
        <v>#DIV/0!</v>
      </c>
      <c r="BK22" s="310" t="e">
        <f t="shared" si="10"/>
        <v>#DIV/0!</v>
      </c>
      <c r="BL22" s="310" t="e">
        <f t="shared" si="10"/>
        <v>#DIV/0!</v>
      </c>
      <c r="BM22" s="310" t="e">
        <f t="shared" si="10"/>
        <v>#DIV/0!</v>
      </c>
      <c r="BN22" s="311" t="e">
        <f t="shared" si="10"/>
        <v>#REF!</v>
      </c>
      <c r="BP22" s="309"/>
    </row>
    <row r="23" spans="1:68">
      <c r="C23" s="269"/>
      <c r="D23" s="278"/>
      <c r="E23" s="312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279"/>
      <c r="AO23" s="279"/>
      <c r="AP23" s="279"/>
      <c r="AQ23" s="279"/>
      <c r="AR23" s="279"/>
      <c r="AS23" s="279"/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279"/>
      <c r="BG23" s="279"/>
      <c r="BH23" s="279"/>
      <c r="BI23" s="279"/>
      <c r="BJ23" s="279"/>
      <c r="BK23" s="279"/>
      <c r="BL23" s="279"/>
      <c r="BM23" s="279"/>
      <c r="BN23" s="312"/>
      <c r="BP23" s="309"/>
    </row>
    <row r="24" spans="1:68">
      <c r="C24" s="269" t="s">
        <v>334</v>
      </c>
      <c r="D24" s="278"/>
      <c r="E24" s="312"/>
      <c r="F24" s="313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279"/>
      <c r="BG24" s="279"/>
      <c r="BH24" s="279"/>
      <c r="BI24" s="279"/>
      <c r="BJ24" s="279"/>
      <c r="BK24" s="279"/>
      <c r="BL24" s="279"/>
      <c r="BM24" s="279"/>
      <c r="BN24" s="312"/>
      <c r="BP24" s="309"/>
    </row>
    <row r="25" spans="1:68">
      <c r="C25" s="269" t="s">
        <v>335</v>
      </c>
      <c r="D25" s="278"/>
      <c r="E25" s="276" t="e">
        <f>SUM(F25:BM25)</f>
        <v>#REF!</v>
      </c>
      <c r="F25" s="292" t="e">
        <f>$E$19*F17</f>
        <v>#REF!</v>
      </c>
      <c r="G25" s="292" t="e">
        <f t="shared" ref="G25:BM25" si="11">$E$19*G17</f>
        <v>#REF!</v>
      </c>
      <c r="H25" s="292" t="e">
        <f t="shared" si="11"/>
        <v>#REF!</v>
      </c>
      <c r="I25" s="292" t="e">
        <f t="shared" si="11"/>
        <v>#REF!</v>
      </c>
      <c r="J25" s="292" t="e">
        <f t="shared" si="11"/>
        <v>#REF!</v>
      </c>
      <c r="K25" s="292" t="e">
        <f t="shared" si="11"/>
        <v>#REF!</v>
      </c>
      <c r="L25" s="292" t="e">
        <f t="shared" si="11"/>
        <v>#REF!</v>
      </c>
      <c r="M25" s="292" t="e">
        <f t="shared" si="11"/>
        <v>#REF!</v>
      </c>
      <c r="N25" s="292" t="e">
        <f t="shared" si="11"/>
        <v>#REF!</v>
      </c>
      <c r="O25" s="292" t="e">
        <f t="shared" si="11"/>
        <v>#REF!</v>
      </c>
      <c r="P25" s="292" t="e">
        <f t="shared" si="11"/>
        <v>#REF!</v>
      </c>
      <c r="Q25" s="292" t="e">
        <f t="shared" si="11"/>
        <v>#REF!</v>
      </c>
      <c r="R25" s="292" t="e">
        <f t="shared" si="11"/>
        <v>#REF!</v>
      </c>
      <c r="S25" s="292" t="e">
        <f t="shared" si="11"/>
        <v>#REF!</v>
      </c>
      <c r="T25" s="292" t="e">
        <f t="shared" ca="1" si="11"/>
        <v>#REF!</v>
      </c>
      <c r="U25" s="292" t="e">
        <f t="shared" ca="1" si="11"/>
        <v>#REF!</v>
      </c>
      <c r="V25" s="292" t="e">
        <f t="shared" ca="1" si="11"/>
        <v>#REF!</v>
      </c>
      <c r="W25" s="292" t="e">
        <f t="shared" si="11"/>
        <v>#REF!</v>
      </c>
      <c r="X25" s="292" t="e">
        <f t="shared" si="11"/>
        <v>#REF!</v>
      </c>
      <c r="Y25" s="292" t="e">
        <f t="shared" si="11"/>
        <v>#REF!</v>
      </c>
      <c r="Z25" s="292" t="e">
        <f t="shared" si="11"/>
        <v>#REF!</v>
      </c>
      <c r="AA25" s="292" t="e">
        <f t="shared" si="11"/>
        <v>#REF!</v>
      </c>
      <c r="AB25" s="292" t="e">
        <f t="shared" si="11"/>
        <v>#REF!</v>
      </c>
      <c r="AC25" s="292" t="e">
        <f t="shared" si="11"/>
        <v>#REF!</v>
      </c>
      <c r="AD25" s="292" t="e">
        <f t="shared" si="11"/>
        <v>#REF!</v>
      </c>
      <c r="AE25" s="292" t="e">
        <f t="shared" si="11"/>
        <v>#REF!</v>
      </c>
      <c r="AF25" s="292" t="e">
        <f t="shared" si="11"/>
        <v>#REF!</v>
      </c>
      <c r="AG25" s="292" t="e">
        <f t="shared" si="11"/>
        <v>#REF!</v>
      </c>
      <c r="AH25" s="292" t="e">
        <f t="shared" si="11"/>
        <v>#REF!</v>
      </c>
      <c r="AI25" s="292" t="e">
        <f t="shared" si="11"/>
        <v>#REF!</v>
      </c>
      <c r="AJ25" s="292" t="e">
        <f t="shared" si="11"/>
        <v>#REF!</v>
      </c>
      <c r="AK25" s="292" t="e">
        <f t="shared" si="11"/>
        <v>#REF!</v>
      </c>
      <c r="AL25" s="292" t="e">
        <f t="shared" si="11"/>
        <v>#REF!</v>
      </c>
      <c r="AM25" s="292" t="e">
        <f t="shared" si="11"/>
        <v>#REF!</v>
      </c>
      <c r="AN25" s="292" t="e">
        <f t="shared" si="11"/>
        <v>#REF!</v>
      </c>
      <c r="AO25" s="292" t="e">
        <f t="shared" si="11"/>
        <v>#REF!</v>
      </c>
      <c r="AP25" s="292" t="e">
        <f t="shared" si="11"/>
        <v>#REF!</v>
      </c>
      <c r="AQ25" s="292" t="e">
        <f t="shared" si="11"/>
        <v>#REF!</v>
      </c>
      <c r="AR25" s="292" t="e">
        <f t="shared" si="11"/>
        <v>#REF!</v>
      </c>
      <c r="AS25" s="292" t="e">
        <f t="shared" si="11"/>
        <v>#REF!</v>
      </c>
      <c r="AT25" s="292" t="e">
        <f t="shared" si="11"/>
        <v>#REF!</v>
      </c>
      <c r="AU25" s="292" t="e">
        <f t="shared" si="11"/>
        <v>#REF!</v>
      </c>
      <c r="AV25" s="292" t="e">
        <f t="shared" si="11"/>
        <v>#REF!</v>
      </c>
      <c r="AW25" s="292" t="e">
        <f t="shared" si="11"/>
        <v>#REF!</v>
      </c>
      <c r="AX25" s="292" t="e">
        <f t="shared" si="11"/>
        <v>#REF!</v>
      </c>
      <c r="AY25" s="292" t="e">
        <f t="shared" si="11"/>
        <v>#REF!</v>
      </c>
      <c r="AZ25" s="292" t="e">
        <f t="shared" si="11"/>
        <v>#REF!</v>
      </c>
      <c r="BA25" s="292" t="e">
        <f t="shared" si="11"/>
        <v>#REF!</v>
      </c>
      <c r="BB25" s="292" t="e">
        <f t="shared" si="11"/>
        <v>#REF!</v>
      </c>
      <c r="BC25" s="292" t="e">
        <f t="shared" si="11"/>
        <v>#REF!</v>
      </c>
      <c r="BD25" s="292" t="e">
        <f t="shared" si="11"/>
        <v>#REF!</v>
      </c>
      <c r="BE25" s="292" t="e">
        <f t="shared" si="11"/>
        <v>#REF!</v>
      </c>
      <c r="BF25" s="292" t="e">
        <f t="shared" si="11"/>
        <v>#REF!</v>
      </c>
      <c r="BG25" s="292" t="e">
        <f t="shared" si="11"/>
        <v>#REF!</v>
      </c>
      <c r="BH25" s="292" t="e">
        <f t="shared" si="11"/>
        <v>#REF!</v>
      </c>
      <c r="BI25" s="292" t="e">
        <f t="shared" si="11"/>
        <v>#REF!</v>
      </c>
      <c r="BJ25" s="292" t="e">
        <f t="shared" si="11"/>
        <v>#REF!</v>
      </c>
      <c r="BK25" s="292" t="e">
        <f t="shared" si="11"/>
        <v>#REF!</v>
      </c>
      <c r="BL25" s="292" t="e">
        <f t="shared" si="11"/>
        <v>#REF!</v>
      </c>
      <c r="BM25" s="292" t="e">
        <f t="shared" si="11"/>
        <v>#REF!</v>
      </c>
      <c r="BN25" s="276" t="e">
        <f>SUM(F25:BM25)</f>
        <v>#REF!</v>
      </c>
      <c r="BP25" s="309"/>
    </row>
    <row r="26" spans="1:68">
      <c r="C26" s="269" t="s">
        <v>331</v>
      </c>
      <c r="D26" s="278"/>
      <c r="E26" s="276" t="e">
        <f>SUM(F26:BM26)</f>
        <v>#REF!</v>
      </c>
      <c r="F26" s="292" t="e">
        <f t="shared" ref="F26:BM26" si="12">F20</f>
        <v>#REF!</v>
      </c>
      <c r="G26" s="292" t="e">
        <f t="shared" si="12"/>
        <v>#REF!</v>
      </c>
      <c r="H26" s="292" t="e">
        <f t="shared" si="12"/>
        <v>#REF!</v>
      </c>
      <c r="I26" s="292" t="e">
        <f t="shared" si="12"/>
        <v>#REF!</v>
      </c>
      <c r="J26" s="292" t="e">
        <f t="shared" si="12"/>
        <v>#REF!</v>
      </c>
      <c r="K26" s="292" t="e">
        <f t="shared" si="12"/>
        <v>#REF!</v>
      </c>
      <c r="L26" s="292" t="e">
        <f t="shared" si="12"/>
        <v>#REF!</v>
      </c>
      <c r="M26" s="292" t="e">
        <f t="shared" si="12"/>
        <v>#REF!</v>
      </c>
      <c r="N26" s="292" t="e">
        <f t="shared" si="12"/>
        <v>#REF!</v>
      </c>
      <c r="O26" s="292" t="e">
        <f t="shared" si="12"/>
        <v>#REF!</v>
      </c>
      <c r="P26" s="292" t="e">
        <f t="shared" si="12"/>
        <v>#REF!</v>
      </c>
      <c r="Q26" s="292" t="e">
        <f t="shared" si="12"/>
        <v>#REF!</v>
      </c>
      <c r="R26" s="292" t="e">
        <f t="shared" si="12"/>
        <v>#REF!</v>
      </c>
      <c r="S26" s="292" t="e">
        <f t="shared" si="12"/>
        <v>#REF!</v>
      </c>
      <c r="T26" s="292">
        <f t="shared" ca="1" si="12"/>
        <v>2737.44</v>
      </c>
      <c r="U26" s="292">
        <f t="shared" ca="1" si="12"/>
        <v>20362.34212369231</v>
      </c>
      <c r="V26" s="292">
        <f t="shared" ca="1" si="12"/>
        <v>20935.593231346156</v>
      </c>
      <c r="W26" s="292">
        <f t="shared" si="12"/>
        <v>0</v>
      </c>
      <c r="X26" s="292">
        <f t="shared" si="12"/>
        <v>0</v>
      </c>
      <c r="Y26" s="292">
        <f t="shared" si="12"/>
        <v>0</v>
      </c>
      <c r="Z26" s="292">
        <f t="shared" si="12"/>
        <v>0</v>
      </c>
      <c r="AA26" s="292">
        <f t="shared" si="12"/>
        <v>0</v>
      </c>
      <c r="AB26" s="292">
        <f t="shared" si="12"/>
        <v>0</v>
      </c>
      <c r="AC26" s="292">
        <f t="shared" si="12"/>
        <v>0</v>
      </c>
      <c r="AD26" s="292">
        <f t="shared" si="12"/>
        <v>0</v>
      </c>
      <c r="AE26" s="292">
        <f t="shared" si="12"/>
        <v>0</v>
      </c>
      <c r="AF26" s="292">
        <f t="shared" si="12"/>
        <v>0</v>
      </c>
      <c r="AG26" s="292">
        <f t="shared" si="12"/>
        <v>0</v>
      </c>
      <c r="AH26" s="292">
        <f t="shared" si="12"/>
        <v>0</v>
      </c>
      <c r="AI26" s="292">
        <f t="shared" si="12"/>
        <v>0</v>
      </c>
      <c r="AJ26" s="292">
        <f t="shared" si="12"/>
        <v>0</v>
      </c>
      <c r="AK26" s="292">
        <f t="shared" si="12"/>
        <v>0</v>
      </c>
      <c r="AL26" s="292">
        <f t="shared" si="12"/>
        <v>0</v>
      </c>
      <c r="AM26" s="292">
        <f t="shared" si="12"/>
        <v>0</v>
      </c>
      <c r="AN26" s="292">
        <f t="shared" si="12"/>
        <v>0</v>
      </c>
      <c r="AO26" s="292">
        <f t="shared" si="12"/>
        <v>0</v>
      </c>
      <c r="AP26" s="292">
        <f t="shared" si="12"/>
        <v>0</v>
      </c>
      <c r="AQ26" s="292">
        <f t="shared" si="12"/>
        <v>0</v>
      </c>
      <c r="AR26" s="292">
        <f t="shared" si="12"/>
        <v>0</v>
      </c>
      <c r="AS26" s="292">
        <f t="shared" si="12"/>
        <v>0</v>
      </c>
      <c r="AT26" s="292">
        <f t="shared" si="12"/>
        <v>0</v>
      </c>
      <c r="AU26" s="292">
        <f t="shared" si="12"/>
        <v>0</v>
      </c>
      <c r="AV26" s="292">
        <f t="shared" si="12"/>
        <v>0</v>
      </c>
      <c r="AW26" s="292">
        <f t="shared" si="12"/>
        <v>0</v>
      </c>
      <c r="AX26" s="292">
        <f t="shared" si="12"/>
        <v>0</v>
      </c>
      <c r="AY26" s="292">
        <f t="shared" si="12"/>
        <v>0</v>
      </c>
      <c r="AZ26" s="292">
        <f t="shared" si="12"/>
        <v>0</v>
      </c>
      <c r="BA26" s="292">
        <f t="shared" si="12"/>
        <v>0</v>
      </c>
      <c r="BB26" s="292">
        <f t="shared" si="12"/>
        <v>0</v>
      </c>
      <c r="BC26" s="292">
        <f t="shared" si="12"/>
        <v>0</v>
      </c>
      <c r="BD26" s="292">
        <f t="shared" si="12"/>
        <v>0</v>
      </c>
      <c r="BE26" s="292">
        <f t="shared" si="12"/>
        <v>0</v>
      </c>
      <c r="BF26" s="292">
        <f t="shared" si="12"/>
        <v>0</v>
      </c>
      <c r="BG26" s="292">
        <f t="shared" si="12"/>
        <v>0</v>
      </c>
      <c r="BH26" s="292">
        <f t="shared" si="12"/>
        <v>0</v>
      </c>
      <c r="BI26" s="292">
        <f t="shared" si="12"/>
        <v>0</v>
      </c>
      <c r="BJ26" s="292">
        <f t="shared" si="12"/>
        <v>0</v>
      </c>
      <c r="BK26" s="292">
        <f t="shared" si="12"/>
        <v>0</v>
      </c>
      <c r="BL26" s="292">
        <f t="shared" si="12"/>
        <v>0</v>
      </c>
      <c r="BM26" s="292">
        <f t="shared" si="12"/>
        <v>0</v>
      </c>
      <c r="BN26" s="276" t="e">
        <f>SUM(F26:BM26)</f>
        <v>#REF!</v>
      </c>
      <c r="BP26" s="309"/>
    </row>
    <row r="27" spans="1:68">
      <c r="C27" s="269" t="s">
        <v>332</v>
      </c>
      <c r="D27" s="278"/>
      <c r="E27" s="276" t="e">
        <f>SUM(F27:BM27)</f>
        <v>#REF!</v>
      </c>
      <c r="F27" s="292" t="e">
        <f t="shared" ref="F27:BM27" si="13">F25-F26</f>
        <v>#REF!</v>
      </c>
      <c r="G27" s="292" t="e">
        <f t="shared" si="13"/>
        <v>#REF!</v>
      </c>
      <c r="H27" s="292" t="e">
        <f t="shared" si="13"/>
        <v>#REF!</v>
      </c>
      <c r="I27" s="292" t="e">
        <f t="shared" si="13"/>
        <v>#REF!</v>
      </c>
      <c r="J27" s="292" t="e">
        <f t="shared" si="13"/>
        <v>#REF!</v>
      </c>
      <c r="K27" s="292" t="e">
        <f t="shared" si="13"/>
        <v>#REF!</v>
      </c>
      <c r="L27" s="292" t="e">
        <f t="shared" si="13"/>
        <v>#REF!</v>
      </c>
      <c r="M27" s="292" t="e">
        <f t="shared" si="13"/>
        <v>#REF!</v>
      </c>
      <c r="N27" s="292" t="e">
        <f t="shared" si="13"/>
        <v>#REF!</v>
      </c>
      <c r="O27" s="292" t="e">
        <f t="shared" si="13"/>
        <v>#REF!</v>
      </c>
      <c r="P27" s="292" t="e">
        <f t="shared" si="13"/>
        <v>#REF!</v>
      </c>
      <c r="Q27" s="292" t="e">
        <f t="shared" si="13"/>
        <v>#REF!</v>
      </c>
      <c r="R27" s="292" t="e">
        <f t="shared" si="13"/>
        <v>#REF!</v>
      </c>
      <c r="S27" s="292" t="e">
        <f t="shared" si="13"/>
        <v>#REF!</v>
      </c>
      <c r="T27" s="292" t="e">
        <f t="shared" ca="1" si="13"/>
        <v>#REF!</v>
      </c>
      <c r="U27" s="292" t="e">
        <f t="shared" ca="1" si="13"/>
        <v>#REF!</v>
      </c>
      <c r="V27" s="292" t="e">
        <f t="shared" ca="1" si="13"/>
        <v>#REF!</v>
      </c>
      <c r="W27" s="292" t="e">
        <f t="shared" si="13"/>
        <v>#REF!</v>
      </c>
      <c r="X27" s="292" t="e">
        <f t="shared" si="13"/>
        <v>#REF!</v>
      </c>
      <c r="Y27" s="292" t="e">
        <f t="shared" si="13"/>
        <v>#REF!</v>
      </c>
      <c r="Z27" s="292" t="e">
        <f t="shared" si="13"/>
        <v>#REF!</v>
      </c>
      <c r="AA27" s="292" t="e">
        <f t="shared" si="13"/>
        <v>#REF!</v>
      </c>
      <c r="AB27" s="292" t="e">
        <f t="shared" si="13"/>
        <v>#REF!</v>
      </c>
      <c r="AC27" s="292" t="e">
        <f t="shared" si="13"/>
        <v>#REF!</v>
      </c>
      <c r="AD27" s="292" t="e">
        <f t="shared" si="13"/>
        <v>#REF!</v>
      </c>
      <c r="AE27" s="292" t="e">
        <f t="shared" si="13"/>
        <v>#REF!</v>
      </c>
      <c r="AF27" s="292" t="e">
        <f t="shared" si="13"/>
        <v>#REF!</v>
      </c>
      <c r="AG27" s="292" t="e">
        <f t="shared" si="13"/>
        <v>#REF!</v>
      </c>
      <c r="AH27" s="292" t="e">
        <f t="shared" si="13"/>
        <v>#REF!</v>
      </c>
      <c r="AI27" s="292" t="e">
        <f t="shared" si="13"/>
        <v>#REF!</v>
      </c>
      <c r="AJ27" s="292" t="e">
        <f t="shared" si="13"/>
        <v>#REF!</v>
      </c>
      <c r="AK27" s="292" t="e">
        <f t="shared" si="13"/>
        <v>#REF!</v>
      </c>
      <c r="AL27" s="292" t="e">
        <f t="shared" si="13"/>
        <v>#REF!</v>
      </c>
      <c r="AM27" s="292" t="e">
        <f t="shared" si="13"/>
        <v>#REF!</v>
      </c>
      <c r="AN27" s="292" t="e">
        <f t="shared" si="13"/>
        <v>#REF!</v>
      </c>
      <c r="AO27" s="292" t="e">
        <f t="shared" si="13"/>
        <v>#REF!</v>
      </c>
      <c r="AP27" s="292" t="e">
        <f t="shared" si="13"/>
        <v>#REF!</v>
      </c>
      <c r="AQ27" s="292" t="e">
        <f t="shared" si="13"/>
        <v>#REF!</v>
      </c>
      <c r="AR27" s="292" t="e">
        <f t="shared" si="13"/>
        <v>#REF!</v>
      </c>
      <c r="AS27" s="292" t="e">
        <f t="shared" si="13"/>
        <v>#REF!</v>
      </c>
      <c r="AT27" s="292" t="e">
        <f t="shared" si="13"/>
        <v>#REF!</v>
      </c>
      <c r="AU27" s="292" t="e">
        <f t="shared" si="13"/>
        <v>#REF!</v>
      </c>
      <c r="AV27" s="292" t="e">
        <f t="shared" si="13"/>
        <v>#REF!</v>
      </c>
      <c r="AW27" s="292" t="e">
        <f t="shared" si="13"/>
        <v>#REF!</v>
      </c>
      <c r="AX27" s="292" t="e">
        <f t="shared" si="13"/>
        <v>#REF!</v>
      </c>
      <c r="AY27" s="292" t="e">
        <f t="shared" si="13"/>
        <v>#REF!</v>
      </c>
      <c r="AZ27" s="292" t="e">
        <f t="shared" si="13"/>
        <v>#REF!</v>
      </c>
      <c r="BA27" s="292" t="e">
        <f t="shared" si="13"/>
        <v>#REF!</v>
      </c>
      <c r="BB27" s="292" t="e">
        <f t="shared" si="13"/>
        <v>#REF!</v>
      </c>
      <c r="BC27" s="292" t="e">
        <f t="shared" si="13"/>
        <v>#REF!</v>
      </c>
      <c r="BD27" s="292" t="e">
        <f t="shared" si="13"/>
        <v>#REF!</v>
      </c>
      <c r="BE27" s="292" t="e">
        <f t="shared" si="13"/>
        <v>#REF!</v>
      </c>
      <c r="BF27" s="292" t="e">
        <f t="shared" si="13"/>
        <v>#REF!</v>
      </c>
      <c r="BG27" s="292" t="e">
        <f t="shared" si="13"/>
        <v>#REF!</v>
      </c>
      <c r="BH27" s="292" t="e">
        <f t="shared" si="13"/>
        <v>#REF!</v>
      </c>
      <c r="BI27" s="292" t="e">
        <f t="shared" si="13"/>
        <v>#REF!</v>
      </c>
      <c r="BJ27" s="292" t="e">
        <f t="shared" si="13"/>
        <v>#REF!</v>
      </c>
      <c r="BK27" s="292" t="e">
        <f t="shared" si="13"/>
        <v>#REF!</v>
      </c>
      <c r="BL27" s="292" t="e">
        <f t="shared" si="13"/>
        <v>#REF!</v>
      </c>
      <c r="BM27" s="292" t="e">
        <f t="shared" si="13"/>
        <v>#REF!</v>
      </c>
      <c r="BN27" s="276" t="e">
        <f>SUM(F27:BM27)</f>
        <v>#REF!</v>
      </c>
      <c r="BP27" s="309"/>
    </row>
    <row r="28" spans="1:68">
      <c r="C28" s="269" t="s">
        <v>333</v>
      </c>
      <c r="D28" s="278"/>
      <c r="E28" s="280" t="e">
        <f t="shared" ref="E28:BN28" si="14">E27/E25</f>
        <v>#REF!</v>
      </c>
      <c r="F28" s="314" t="e">
        <f t="shared" si="14"/>
        <v>#REF!</v>
      </c>
      <c r="G28" s="314" t="e">
        <f t="shared" si="14"/>
        <v>#REF!</v>
      </c>
      <c r="H28" s="314" t="e">
        <f t="shared" si="14"/>
        <v>#REF!</v>
      </c>
      <c r="I28" s="314" t="e">
        <f t="shared" si="14"/>
        <v>#REF!</v>
      </c>
      <c r="J28" s="314" t="e">
        <f t="shared" si="14"/>
        <v>#REF!</v>
      </c>
      <c r="K28" s="314" t="e">
        <f t="shared" si="14"/>
        <v>#REF!</v>
      </c>
      <c r="L28" s="314" t="e">
        <f t="shared" si="14"/>
        <v>#REF!</v>
      </c>
      <c r="M28" s="314" t="e">
        <f t="shared" si="14"/>
        <v>#REF!</v>
      </c>
      <c r="N28" s="314" t="e">
        <f t="shared" si="14"/>
        <v>#REF!</v>
      </c>
      <c r="O28" s="314" t="e">
        <f t="shared" si="14"/>
        <v>#REF!</v>
      </c>
      <c r="P28" s="314" t="e">
        <f t="shared" si="14"/>
        <v>#REF!</v>
      </c>
      <c r="Q28" s="314" t="e">
        <f t="shared" si="14"/>
        <v>#REF!</v>
      </c>
      <c r="R28" s="314" t="e">
        <f t="shared" si="14"/>
        <v>#REF!</v>
      </c>
      <c r="S28" s="314" t="e">
        <f t="shared" si="14"/>
        <v>#REF!</v>
      </c>
      <c r="T28" s="314" t="e">
        <f t="shared" ca="1" si="14"/>
        <v>#REF!</v>
      </c>
      <c r="U28" s="314" t="e">
        <f t="shared" ca="1" si="14"/>
        <v>#REF!</v>
      </c>
      <c r="V28" s="314" t="e">
        <f t="shared" ca="1" si="14"/>
        <v>#REF!</v>
      </c>
      <c r="W28" s="314" t="e">
        <f t="shared" si="14"/>
        <v>#REF!</v>
      </c>
      <c r="X28" s="314" t="e">
        <f t="shared" si="14"/>
        <v>#REF!</v>
      </c>
      <c r="Y28" s="314" t="e">
        <f t="shared" si="14"/>
        <v>#REF!</v>
      </c>
      <c r="Z28" s="314" t="e">
        <f t="shared" si="14"/>
        <v>#REF!</v>
      </c>
      <c r="AA28" s="314" t="e">
        <f t="shared" si="14"/>
        <v>#REF!</v>
      </c>
      <c r="AB28" s="314" t="e">
        <f t="shared" si="14"/>
        <v>#REF!</v>
      </c>
      <c r="AC28" s="314" t="e">
        <f t="shared" si="14"/>
        <v>#REF!</v>
      </c>
      <c r="AD28" s="314" t="e">
        <f t="shared" si="14"/>
        <v>#REF!</v>
      </c>
      <c r="AE28" s="314" t="e">
        <f t="shared" si="14"/>
        <v>#REF!</v>
      </c>
      <c r="AF28" s="314" t="e">
        <f t="shared" si="14"/>
        <v>#REF!</v>
      </c>
      <c r="AG28" s="314" t="e">
        <f t="shared" si="14"/>
        <v>#REF!</v>
      </c>
      <c r="AH28" s="314" t="e">
        <f t="shared" si="14"/>
        <v>#REF!</v>
      </c>
      <c r="AI28" s="314" t="e">
        <f t="shared" si="14"/>
        <v>#REF!</v>
      </c>
      <c r="AJ28" s="314" t="e">
        <f t="shared" si="14"/>
        <v>#REF!</v>
      </c>
      <c r="AK28" s="314" t="e">
        <f t="shared" si="14"/>
        <v>#REF!</v>
      </c>
      <c r="AL28" s="314" t="e">
        <f t="shared" si="14"/>
        <v>#REF!</v>
      </c>
      <c r="AM28" s="314" t="e">
        <f t="shared" si="14"/>
        <v>#REF!</v>
      </c>
      <c r="AN28" s="314" t="e">
        <f t="shared" si="14"/>
        <v>#REF!</v>
      </c>
      <c r="AO28" s="314" t="e">
        <f t="shared" si="14"/>
        <v>#REF!</v>
      </c>
      <c r="AP28" s="314" t="e">
        <f t="shared" si="14"/>
        <v>#REF!</v>
      </c>
      <c r="AQ28" s="314" t="e">
        <f t="shared" si="14"/>
        <v>#REF!</v>
      </c>
      <c r="AR28" s="314" t="e">
        <f t="shared" si="14"/>
        <v>#REF!</v>
      </c>
      <c r="AS28" s="314" t="e">
        <f t="shared" si="14"/>
        <v>#REF!</v>
      </c>
      <c r="AT28" s="314" t="e">
        <f t="shared" si="14"/>
        <v>#REF!</v>
      </c>
      <c r="AU28" s="314" t="e">
        <f t="shared" si="14"/>
        <v>#REF!</v>
      </c>
      <c r="AV28" s="314" t="e">
        <f t="shared" si="14"/>
        <v>#REF!</v>
      </c>
      <c r="AW28" s="314" t="e">
        <f t="shared" si="14"/>
        <v>#REF!</v>
      </c>
      <c r="AX28" s="314" t="e">
        <f t="shared" si="14"/>
        <v>#REF!</v>
      </c>
      <c r="AY28" s="314" t="e">
        <f t="shared" si="14"/>
        <v>#REF!</v>
      </c>
      <c r="AZ28" s="314" t="e">
        <f t="shared" si="14"/>
        <v>#REF!</v>
      </c>
      <c r="BA28" s="314" t="e">
        <f t="shared" si="14"/>
        <v>#REF!</v>
      </c>
      <c r="BB28" s="314" t="e">
        <f t="shared" si="14"/>
        <v>#REF!</v>
      </c>
      <c r="BC28" s="314" t="e">
        <f t="shared" si="14"/>
        <v>#REF!</v>
      </c>
      <c r="BD28" s="314" t="e">
        <f t="shared" si="14"/>
        <v>#REF!</v>
      </c>
      <c r="BE28" s="314" t="e">
        <f t="shared" si="14"/>
        <v>#REF!</v>
      </c>
      <c r="BF28" s="314" t="e">
        <f t="shared" si="14"/>
        <v>#REF!</v>
      </c>
      <c r="BG28" s="314" t="e">
        <f t="shared" si="14"/>
        <v>#REF!</v>
      </c>
      <c r="BH28" s="314" t="e">
        <f t="shared" si="14"/>
        <v>#REF!</v>
      </c>
      <c r="BI28" s="314" t="e">
        <f t="shared" si="14"/>
        <v>#REF!</v>
      </c>
      <c r="BJ28" s="314" t="e">
        <f t="shared" si="14"/>
        <v>#REF!</v>
      </c>
      <c r="BK28" s="314" t="e">
        <f t="shared" si="14"/>
        <v>#REF!</v>
      </c>
      <c r="BL28" s="314" t="e">
        <f t="shared" si="14"/>
        <v>#REF!</v>
      </c>
      <c r="BM28" s="314" t="e">
        <f t="shared" si="14"/>
        <v>#REF!</v>
      </c>
      <c r="BN28" s="280" t="e">
        <f t="shared" si="14"/>
        <v>#REF!</v>
      </c>
      <c r="BP28" s="309"/>
    </row>
    <row r="29" spans="1:68">
      <c r="C29" s="269"/>
      <c r="D29" s="278"/>
      <c r="E29" s="312"/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315"/>
      <c r="AT29" s="315"/>
      <c r="AU29" s="315"/>
      <c r="AV29" s="315"/>
      <c r="AW29" s="315"/>
      <c r="AX29" s="315"/>
      <c r="AY29" s="315"/>
      <c r="AZ29" s="315"/>
      <c r="BA29" s="315"/>
      <c r="BB29" s="315"/>
      <c r="BC29" s="315"/>
      <c r="BD29" s="315"/>
      <c r="BE29" s="315"/>
      <c r="BF29" s="315"/>
      <c r="BG29" s="315"/>
      <c r="BH29" s="315"/>
      <c r="BI29" s="315"/>
      <c r="BJ29" s="315"/>
      <c r="BK29" s="315"/>
      <c r="BL29" s="315"/>
      <c r="BM29" s="315"/>
      <c r="BN29" s="312"/>
      <c r="BP29" s="309"/>
    </row>
    <row r="30" spans="1:68">
      <c r="C30" s="269" t="s">
        <v>336</v>
      </c>
      <c r="D30" s="278"/>
      <c r="E30" s="276" t="e">
        <f>ROUND(SUM(F30:BM30),4)</f>
        <v>#REF!</v>
      </c>
      <c r="F30" s="292" t="e">
        <f t="shared" ref="F30:BM30" si="15">F25-F19</f>
        <v>#REF!</v>
      </c>
      <c r="G30" s="292" t="e">
        <f t="shared" si="15"/>
        <v>#REF!</v>
      </c>
      <c r="H30" s="292" t="e">
        <f t="shared" si="15"/>
        <v>#REF!</v>
      </c>
      <c r="I30" s="292" t="e">
        <f t="shared" si="15"/>
        <v>#REF!</v>
      </c>
      <c r="J30" s="292" t="e">
        <f t="shared" si="15"/>
        <v>#REF!</v>
      </c>
      <c r="K30" s="292" t="e">
        <f t="shared" si="15"/>
        <v>#REF!</v>
      </c>
      <c r="L30" s="292" t="e">
        <f t="shared" si="15"/>
        <v>#REF!</v>
      </c>
      <c r="M30" s="292" t="e">
        <f t="shared" si="15"/>
        <v>#REF!</v>
      </c>
      <c r="N30" s="292" t="e">
        <f t="shared" si="15"/>
        <v>#REF!</v>
      </c>
      <c r="O30" s="292" t="e">
        <f t="shared" si="15"/>
        <v>#REF!</v>
      </c>
      <c r="P30" s="292" t="e">
        <f t="shared" si="15"/>
        <v>#REF!</v>
      </c>
      <c r="Q30" s="292" t="e">
        <f t="shared" si="15"/>
        <v>#REF!</v>
      </c>
      <c r="R30" s="292" t="e">
        <f t="shared" si="15"/>
        <v>#REF!</v>
      </c>
      <c r="S30" s="292" t="e">
        <f t="shared" si="15"/>
        <v>#REF!</v>
      </c>
      <c r="T30" s="292" t="e">
        <f t="shared" ca="1" si="15"/>
        <v>#REF!</v>
      </c>
      <c r="U30" s="292" t="e">
        <f t="shared" ca="1" si="15"/>
        <v>#REF!</v>
      </c>
      <c r="V30" s="292" t="e">
        <f t="shared" ca="1" si="15"/>
        <v>#REF!</v>
      </c>
      <c r="W30" s="292" t="e">
        <f t="shared" si="15"/>
        <v>#REF!</v>
      </c>
      <c r="X30" s="292" t="e">
        <f t="shared" si="15"/>
        <v>#REF!</v>
      </c>
      <c r="Y30" s="292" t="e">
        <f t="shared" si="15"/>
        <v>#REF!</v>
      </c>
      <c r="Z30" s="292" t="e">
        <f t="shared" si="15"/>
        <v>#REF!</v>
      </c>
      <c r="AA30" s="292" t="e">
        <f t="shared" si="15"/>
        <v>#REF!</v>
      </c>
      <c r="AB30" s="292" t="e">
        <f t="shared" si="15"/>
        <v>#REF!</v>
      </c>
      <c r="AC30" s="292" t="e">
        <f t="shared" si="15"/>
        <v>#REF!</v>
      </c>
      <c r="AD30" s="292" t="e">
        <f t="shared" si="15"/>
        <v>#REF!</v>
      </c>
      <c r="AE30" s="292" t="e">
        <f t="shared" si="15"/>
        <v>#REF!</v>
      </c>
      <c r="AF30" s="292" t="e">
        <f t="shared" si="15"/>
        <v>#REF!</v>
      </c>
      <c r="AG30" s="292" t="e">
        <f t="shared" si="15"/>
        <v>#REF!</v>
      </c>
      <c r="AH30" s="292" t="e">
        <f t="shared" si="15"/>
        <v>#REF!</v>
      </c>
      <c r="AI30" s="292" t="e">
        <f t="shared" si="15"/>
        <v>#REF!</v>
      </c>
      <c r="AJ30" s="292" t="e">
        <f t="shared" si="15"/>
        <v>#REF!</v>
      </c>
      <c r="AK30" s="292" t="e">
        <f t="shared" si="15"/>
        <v>#REF!</v>
      </c>
      <c r="AL30" s="292" t="e">
        <f t="shared" si="15"/>
        <v>#REF!</v>
      </c>
      <c r="AM30" s="292" t="e">
        <f t="shared" si="15"/>
        <v>#REF!</v>
      </c>
      <c r="AN30" s="292" t="e">
        <f t="shared" si="15"/>
        <v>#REF!</v>
      </c>
      <c r="AO30" s="292" t="e">
        <f t="shared" si="15"/>
        <v>#REF!</v>
      </c>
      <c r="AP30" s="292" t="e">
        <f t="shared" si="15"/>
        <v>#REF!</v>
      </c>
      <c r="AQ30" s="292" t="e">
        <f t="shared" si="15"/>
        <v>#REF!</v>
      </c>
      <c r="AR30" s="292" t="e">
        <f t="shared" si="15"/>
        <v>#REF!</v>
      </c>
      <c r="AS30" s="292" t="e">
        <f t="shared" si="15"/>
        <v>#REF!</v>
      </c>
      <c r="AT30" s="292" t="e">
        <f t="shared" si="15"/>
        <v>#REF!</v>
      </c>
      <c r="AU30" s="292" t="e">
        <f t="shared" si="15"/>
        <v>#REF!</v>
      </c>
      <c r="AV30" s="292" t="e">
        <f t="shared" si="15"/>
        <v>#REF!</v>
      </c>
      <c r="AW30" s="292" t="e">
        <f t="shared" si="15"/>
        <v>#REF!</v>
      </c>
      <c r="AX30" s="292" t="e">
        <f t="shared" si="15"/>
        <v>#REF!</v>
      </c>
      <c r="AY30" s="292" t="e">
        <f t="shared" si="15"/>
        <v>#REF!</v>
      </c>
      <c r="AZ30" s="292" t="e">
        <f t="shared" si="15"/>
        <v>#REF!</v>
      </c>
      <c r="BA30" s="292" t="e">
        <f t="shared" si="15"/>
        <v>#REF!</v>
      </c>
      <c r="BB30" s="292" t="e">
        <f t="shared" si="15"/>
        <v>#REF!</v>
      </c>
      <c r="BC30" s="292" t="e">
        <f t="shared" si="15"/>
        <v>#REF!</v>
      </c>
      <c r="BD30" s="292" t="e">
        <f t="shared" si="15"/>
        <v>#REF!</v>
      </c>
      <c r="BE30" s="292" t="e">
        <f t="shared" si="15"/>
        <v>#REF!</v>
      </c>
      <c r="BF30" s="292" t="e">
        <f t="shared" si="15"/>
        <v>#REF!</v>
      </c>
      <c r="BG30" s="292" t="e">
        <f t="shared" si="15"/>
        <v>#REF!</v>
      </c>
      <c r="BH30" s="292" t="e">
        <f t="shared" si="15"/>
        <v>#REF!</v>
      </c>
      <c r="BI30" s="292" t="e">
        <f t="shared" si="15"/>
        <v>#REF!</v>
      </c>
      <c r="BJ30" s="292" t="e">
        <f t="shared" si="15"/>
        <v>#REF!</v>
      </c>
      <c r="BK30" s="292" t="e">
        <f t="shared" si="15"/>
        <v>#REF!</v>
      </c>
      <c r="BL30" s="292" t="e">
        <f t="shared" si="15"/>
        <v>#REF!</v>
      </c>
      <c r="BM30" s="292" t="e">
        <f t="shared" si="15"/>
        <v>#REF!</v>
      </c>
      <c r="BN30" s="276" t="e">
        <f>SUM(F30:BM30)</f>
        <v>#REF!</v>
      </c>
      <c r="BP30" s="309"/>
    </row>
    <row r="31" spans="1:68">
      <c r="C31" s="269"/>
      <c r="D31" s="278"/>
      <c r="E31" s="276"/>
      <c r="F31" s="294"/>
      <c r="G31" s="294"/>
      <c r="H31" s="294"/>
      <c r="I31" s="294"/>
      <c r="J31" s="294"/>
      <c r="K31" s="309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4"/>
      <c r="AH31" s="294"/>
      <c r="AI31" s="294"/>
      <c r="AJ31" s="294"/>
      <c r="AK31" s="294"/>
      <c r="AL31" s="294"/>
      <c r="AM31" s="294"/>
      <c r="AN31" s="294"/>
      <c r="AO31" s="294"/>
      <c r="AP31" s="294"/>
      <c r="AQ31" s="294"/>
      <c r="AR31" s="294"/>
      <c r="AS31" s="294"/>
      <c r="AT31" s="294"/>
      <c r="AU31" s="294"/>
      <c r="AV31" s="294"/>
      <c r="AW31" s="294"/>
      <c r="AX31" s="294"/>
      <c r="AY31" s="294"/>
      <c r="AZ31" s="294"/>
      <c r="BA31" s="294"/>
      <c r="BB31" s="294"/>
      <c r="BC31" s="294"/>
      <c r="BD31" s="294"/>
      <c r="BE31" s="294"/>
      <c r="BF31" s="294"/>
      <c r="BG31" s="294"/>
      <c r="BH31" s="294"/>
      <c r="BI31" s="294"/>
      <c r="BJ31" s="294"/>
      <c r="BK31" s="294"/>
      <c r="BL31" s="294"/>
      <c r="BM31" s="294"/>
      <c r="BN31" s="276"/>
      <c r="BP31" s="309"/>
    </row>
    <row r="32" spans="1:68" outlineLevel="1">
      <c r="C32" s="316" t="s">
        <v>337</v>
      </c>
      <c r="E32" s="276"/>
      <c r="F32" s="292" t="e">
        <f>IF(AND(F30&gt;0,E42=0),F30,0)</f>
        <v>#REF!</v>
      </c>
      <c r="G32" s="292" t="e">
        <f t="shared" ref="G32:V32" si="16">IF(AND(G30&gt;0,F42=0),G30,0)</f>
        <v>#REF!</v>
      </c>
      <c r="H32" s="292" t="e">
        <f t="shared" si="16"/>
        <v>#REF!</v>
      </c>
      <c r="I32" s="292" t="e">
        <f t="shared" si="16"/>
        <v>#REF!</v>
      </c>
      <c r="J32" s="292" t="e">
        <f t="shared" si="16"/>
        <v>#REF!</v>
      </c>
      <c r="K32" s="292" t="e">
        <f t="shared" si="16"/>
        <v>#REF!</v>
      </c>
      <c r="L32" s="292" t="e">
        <f t="shared" si="16"/>
        <v>#REF!</v>
      </c>
      <c r="M32" s="292" t="e">
        <f t="shared" si="16"/>
        <v>#REF!</v>
      </c>
      <c r="N32" s="292" t="e">
        <f t="shared" si="16"/>
        <v>#REF!</v>
      </c>
      <c r="O32" s="292" t="e">
        <f t="shared" si="16"/>
        <v>#REF!</v>
      </c>
      <c r="P32" s="292" t="e">
        <f t="shared" si="16"/>
        <v>#REF!</v>
      </c>
      <c r="Q32" s="292" t="e">
        <f t="shared" si="16"/>
        <v>#REF!</v>
      </c>
      <c r="R32" s="292" t="e">
        <f t="shared" si="16"/>
        <v>#REF!</v>
      </c>
      <c r="S32" s="292" t="e">
        <f t="shared" si="16"/>
        <v>#REF!</v>
      </c>
      <c r="T32" s="292" t="e">
        <f t="shared" ca="1" si="16"/>
        <v>#REF!</v>
      </c>
      <c r="U32" s="292" t="e">
        <f t="shared" ca="1" si="16"/>
        <v>#REF!</v>
      </c>
      <c r="V32" s="292" t="e">
        <f t="shared" ca="1" si="16"/>
        <v>#REF!</v>
      </c>
      <c r="W32" s="292" t="e">
        <f t="shared" ref="W32:BM32" ca="1" si="17">IF(AND(W30&gt;0,V42=0),W30,0)</f>
        <v>#REF!</v>
      </c>
      <c r="X32" s="292" t="e">
        <f t="shared" ca="1" si="17"/>
        <v>#REF!</v>
      </c>
      <c r="Y32" s="292" t="e">
        <f t="shared" ca="1" si="17"/>
        <v>#REF!</v>
      </c>
      <c r="Z32" s="292" t="e">
        <f t="shared" ca="1" si="17"/>
        <v>#REF!</v>
      </c>
      <c r="AA32" s="292" t="e">
        <f t="shared" ca="1" si="17"/>
        <v>#REF!</v>
      </c>
      <c r="AB32" s="292" t="e">
        <f t="shared" ca="1" si="17"/>
        <v>#REF!</v>
      </c>
      <c r="AC32" s="292" t="e">
        <f t="shared" ca="1" si="17"/>
        <v>#REF!</v>
      </c>
      <c r="AD32" s="292" t="e">
        <f t="shared" ca="1" si="17"/>
        <v>#REF!</v>
      </c>
      <c r="AE32" s="292" t="e">
        <f t="shared" ca="1" si="17"/>
        <v>#REF!</v>
      </c>
      <c r="AF32" s="292" t="e">
        <f t="shared" ca="1" si="17"/>
        <v>#REF!</v>
      </c>
      <c r="AG32" s="292" t="e">
        <f t="shared" ca="1" si="17"/>
        <v>#REF!</v>
      </c>
      <c r="AH32" s="292" t="e">
        <f t="shared" ca="1" si="17"/>
        <v>#REF!</v>
      </c>
      <c r="AI32" s="292" t="e">
        <f t="shared" ca="1" si="17"/>
        <v>#REF!</v>
      </c>
      <c r="AJ32" s="292" t="e">
        <f t="shared" ca="1" si="17"/>
        <v>#REF!</v>
      </c>
      <c r="AK32" s="292" t="e">
        <f t="shared" ca="1" si="17"/>
        <v>#REF!</v>
      </c>
      <c r="AL32" s="292" t="e">
        <f t="shared" ca="1" si="17"/>
        <v>#REF!</v>
      </c>
      <c r="AM32" s="292" t="e">
        <f t="shared" ca="1" si="17"/>
        <v>#REF!</v>
      </c>
      <c r="AN32" s="292" t="e">
        <f t="shared" ca="1" si="17"/>
        <v>#REF!</v>
      </c>
      <c r="AO32" s="292" t="e">
        <f t="shared" ca="1" si="17"/>
        <v>#REF!</v>
      </c>
      <c r="AP32" s="292" t="e">
        <f t="shared" ca="1" si="17"/>
        <v>#REF!</v>
      </c>
      <c r="AQ32" s="292" t="e">
        <f t="shared" ca="1" si="17"/>
        <v>#REF!</v>
      </c>
      <c r="AR32" s="292" t="e">
        <f t="shared" ca="1" si="17"/>
        <v>#REF!</v>
      </c>
      <c r="AS32" s="292" t="e">
        <f t="shared" ca="1" si="17"/>
        <v>#REF!</v>
      </c>
      <c r="AT32" s="292" t="e">
        <f t="shared" ca="1" si="17"/>
        <v>#REF!</v>
      </c>
      <c r="AU32" s="292" t="e">
        <f t="shared" ca="1" si="17"/>
        <v>#REF!</v>
      </c>
      <c r="AV32" s="292" t="e">
        <f t="shared" ca="1" si="17"/>
        <v>#REF!</v>
      </c>
      <c r="AW32" s="292" t="e">
        <f t="shared" ca="1" si="17"/>
        <v>#REF!</v>
      </c>
      <c r="AX32" s="292" t="e">
        <f t="shared" ca="1" si="17"/>
        <v>#REF!</v>
      </c>
      <c r="AY32" s="292" t="e">
        <f t="shared" ca="1" si="17"/>
        <v>#REF!</v>
      </c>
      <c r="AZ32" s="292" t="e">
        <f t="shared" ca="1" si="17"/>
        <v>#REF!</v>
      </c>
      <c r="BA32" s="292" t="e">
        <f t="shared" ca="1" si="17"/>
        <v>#REF!</v>
      </c>
      <c r="BB32" s="292" t="e">
        <f t="shared" ca="1" si="17"/>
        <v>#REF!</v>
      </c>
      <c r="BC32" s="292" t="e">
        <f t="shared" ca="1" si="17"/>
        <v>#REF!</v>
      </c>
      <c r="BD32" s="292" t="e">
        <f t="shared" ca="1" si="17"/>
        <v>#REF!</v>
      </c>
      <c r="BE32" s="292" t="e">
        <f t="shared" ca="1" si="17"/>
        <v>#REF!</v>
      </c>
      <c r="BF32" s="292" t="e">
        <f t="shared" ca="1" si="17"/>
        <v>#REF!</v>
      </c>
      <c r="BG32" s="292" t="e">
        <f t="shared" ca="1" si="17"/>
        <v>#REF!</v>
      </c>
      <c r="BH32" s="292" t="e">
        <f t="shared" ca="1" si="17"/>
        <v>#REF!</v>
      </c>
      <c r="BI32" s="292" t="e">
        <f t="shared" ca="1" si="17"/>
        <v>#REF!</v>
      </c>
      <c r="BJ32" s="292" t="e">
        <f t="shared" ca="1" si="17"/>
        <v>#REF!</v>
      </c>
      <c r="BK32" s="292" t="e">
        <f t="shared" ca="1" si="17"/>
        <v>#REF!</v>
      </c>
      <c r="BL32" s="292" t="e">
        <f t="shared" ca="1" si="17"/>
        <v>#REF!</v>
      </c>
      <c r="BM32" s="292" t="e">
        <f t="shared" ca="1" si="17"/>
        <v>#REF!</v>
      </c>
    </row>
    <row r="33" spans="1:68" outlineLevel="1">
      <c r="C33" s="316" t="s">
        <v>338</v>
      </c>
      <c r="E33" s="276"/>
      <c r="F33" s="292">
        <v>0</v>
      </c>
      <c r="G33" s="292" t="e">
        <f t="shared" ref="G33:V33" si="18">IF(AND(F39&gt;0,G30&lt;0,G30&gt;=-F39),G30,0)</f>
        <v>#REF!</v>
      </c>
      <c r="H33" s="292" t="e">
        <f t="shared" si="18"/>
        <v>#REF!</v>
      </c>
      <c r="I33" s="292" t="e">
        <f t="shared" si="18"/>
        <v>#REF!</v>
      </c>
      <c r="J33" s="292" t="e">
        <f t="shared" si="18"/>
        <v>#REF!</v>
      </c>
      <c r="K33" s="292" t="e">
        <f t="shared" si="18"/>
        <v>#REF!</v>
      </c>
      <c r="L33" s="292" t="e">
        <f t="shared" si="18"/>
        <v>#REF!</v>
      </c>
      <c r="M33" s="292" t="e">
        <f t="shared" si="18"/>
        <v>#REF!</v>
      </c>
      <c r="N33" s="292" t="e">
        <f t="shared" si="18"/>
        <v>#REF!</v>
      </c>
      <c r="O33" s="292" t="e">
        <f t="shared" si="18"/>
        <v>#REF!</v>
      </c>
      <c r="P33" s="292" t="e">
        <f t="shared" si="18"/>
        <v>#REF!</v>
      </c>
      <c r="Q33" s="292" t="e">
        <f t="shared" si="18"/>
        <v>#REF!</v>
      </c>
      <c r="R33" s="292" t="e">
        <f t="shared" si="18"/>
        <v>#REF!</v>
      </c>
      <c r="S33" s="292" t="e">
        <f t="shared" si="18"/>
        <v>#REF!</v>
      </c>
      <c r="T33" s="292" t="e">
        <f t="shared" ca="1" si="18"/>
        <v>#REF!</v>
      </c>
      <c r="U33" s="292" t="e">
        <f t="shared" ca="1" si="18"/>
        <v>#REF!</v>
      </c>
      <c r="V33" s="292" t="e">
        <f t="shared" ca="1" si="18"/>
        <v>#REF!</v>
      </c>
      <c r="W33" s="292" t="e">
        <f t="shared" ref="W33:BM33" ca="1" si="19">IF(AND(V39&gt;0,W30&lt;0,W30&gt;=-V39),W30,0)</f>
        <v>#REF!</v>
      </c>
      <c r="X33" s="292" t="e">
        <f t="shared" ca="1" si="19"/>
        <v>#REF!</v>
      </c>
      <c r="Y33" s="292" t="e">
        <f t="shared" ca="1" si="19"/>
        <v>#REF!</v>
      </c>
      <c r="Z33" s="292" t="e">
        <f t="shared" ca="1" si="19"/>
        <v>#REF!</v>
      </c>
      <c r="AA33" s="292" t="e">
        <f t="shared" ca="1" si="19"/>
        <v>#REF!</v>
      </c>
      <c r="AB33" s="292" t="e">
        <f t="shared" ca="1" si="19"/>
        <v>#REF!</v>
      </c>
      <c r="AC33" s="292" t="e">
        <f t="shared" ca="1" si="19"/>
        <v>#REF!</v>
      </c>
      <c r="AD33" s="292" t="e">
        <f t="shared" ca="1" si="19"/>
        <v>#REF!</v>
      </c>
      <c r="AE33" s="292" t="e">
        <f t="shared" ca="1" si="19"/>
        <v>#REF!</v>
      </c>
      <c r="AF33" s="292" t="e">
        <f t="shared" ca="1" si="19"/>
        <v>#REF!</v>
      </c>
      <c r="AG33" s="292" t="e">
        <f t="shared" ca="1" si="19"/>
        <v>#REF!</v>
      </c>
      <c r="AH33" s="292" t="e">
        <f t="shared" ca="1" si="19"/>
        <v>#REF!</v>
      </c>
      <c r="AI33" s="292" t="e">
        <f t="shared" ca="1" si="19"/>
        <v>#REF!</v>
      </c>
      <c r="AJ33" s="292" t="e">
        <f t="shared" ca="1" si="19"/>
        <v>#REF!</v>
      </c>
      <c r="AK33" s="292" t="e">
        <f t="shared" ca="1" si="19"/>
        <v>#REF!</v>
      </c>
      <c r="AL33" s="292" t="e">
        <f t="shared" ca="1" si="19"/>
        <v>#REF!</v>
      </c>
      <c r="AM33" s="292" t="e">
        <f t="shared" ca="1" si="19"/>
        <v>#REF!</v>
      </c>
      <c r="AN33" s="292" t="e">
        <f t="shared" ca="1" si="19"/>
        <v>#REF!</v>
      </c>
      <c r="AO33" s="292" t="e">
        <f t="shared" ca="1" si="19"/>
        <v>#REF!</v>
      </c>
      <c r="AP33" s="292" t="e">
        <f t="shared" ca="1" si="19"/>
        <v>#REF!</v>
      </c>
      <c r="AQ33" s="292" t="e">
        <f t="shared" ca="1" si="19"/>
        <v>#REF!</v>
      </c>
      <c r="AR33" s="292" t="e">
        <f t="shared" ca="1" si="19"/>
        <v>#REF!</v>
      </c>
      <c r="AS33" s="292" t="e">
        <f t="shared" ca="1" si="19"/>
        <v>#REF!</v>
      </c>
      <c r="AT33" s="292" t="e">
        <f t="shared" ca="1" si="19"/>
        <v>#REF!</v>
      </c>
      <c r="AU33" s="292" t="e">
        <f t="shared" ca="1" si="19"/>
        <v>#REF!</v>
      </c>
      <c r="AV33" s="292" t="e">
        <f t="shared" ca="1" si="19"/>
        <v>#REF!</v>
      </c>
      <c r="AW33" s="292" t="e">
        <f t="shared" ca="1" si="19"/>
        <v>#REF!</v>
      </c>
      <c r="AX33" s="292" t="e">
        <f t="shared" ca="1" si="19"/>
        <v>#REF!</v>
      </c>
      <c r="AY33" s="292" t="e">
        <f t="shared" ca="1" si="19"/>
        <v>#REF!</v>
      </c>
      <c r="AZ33" s="292" t="e">
        <f t="shared" ca="1" si="19"/>
        <v>#REF!</v>
      </c>
      <c r="BA33" s="292" t="e">
        <f t="shared" ca="1" si="19"/>
        <v>#REF!</v>
      </c>
      <c r="BB33" s="292" t="e">
        <f t="shared" ca="1" si="19"/>
        <v>#REF!</v>
      </c>
      <c r="BC33" s="292" t="e">
        <f t="shared" ca="1" si="19"/>
        <v>#REF!</v>
      </c>
      <c r="BD33" s="292" t="e">
        <f t="shared" ca="1" si="19"/>
        <v>#REF!</v>
      </c>
      <c r="BE33" s="292" t="e">
        <f t="shared" ca="1" si="19"/>
        <v>#REF!</v>
      </c>
      <c r="BF33" s="292" t="e">
        <f t="shared" ca="1" si="19"/>
        <v>#REF!</v>
      </c>
      <c r="BG33" s="292" t="e">
        <f t="shared" ca="1" si="19"/>
        <v>#REF!</v>
      </c>
      <c r="BH33" s="292" t="e">
        <f t="shared" ca="1" si="19"/>
        <v>#REF!</v>
      </c>
      <c r="BI33" s="292" t="e">
        <f t="shared" ca="1" si="19"/>
        <v>#REF!</v>
      </c>
      <c r="BJ33" s="292" t="e">
        <f t="shared" ca="1" si="19"/>
        <v>#REF!</v>
      </c>
      <c r="BK33" s="292" t="e">
        <f t="shared" ca="1" si="19"/>
        <v>#REF!</v>
      </c>
      <c r="BL33" s="292" t="e">
        <f t="shared" ca="1" si="19"/>
        <v>#REF!</v>
      </c>
      <c r="BM33" s="292" t="e">
        <f t="shared" ca="1" si="19"/>
        <v>#REF!</v>
      </c>
    </row>
    <row r="34" spans="1:68" outlineLevel="1">
      <c r="C34" s="316" t="s">
        <v>339</v>
      </c>
      <c r="E34" s="276"/>
      <c r="F34" s="292">
        <v>0</v>
      </c>
      <c r="G34" s="292" t="e">
        <f t="shared" ref="G34:V34" si="20">IF(AND(G30&lt;0,G30&lt;-F39),-F39,0)</f>
        <v>#REF!</v>
      </c>
      <c r="H34" s="292" t="e">
        <f t="shared" si="20"/>
        <v>#REF!</v>
      </c>
      <c r="I34" s="292" t="e">
        <f t="shared" si="20"/>
        <v>#REF!</v>
      </c>
      <c r="J34" s="292" t="e">
        <f t="shared" si="20"/>
        <v>#REF!</v>
      </c>
      <c r="K34" s="292" t="e">
        <f t="shared" si="20"/>
        <v>#REF!</v>
      </c>
      <c r="L34" s="292" t="e">
        <f t="shared" si="20"/>
        <v>#REF!</v>
      </c>
      <c r="M34" s="292" t="e">
        <f t="shared" si="20"/>
        <v>#REF!</v>
      </c>
      <c r="N34" s="292" t="e">
        <f t="shared" si="20"/>
        <v>#REF!</v>
      </c>
      <c r="O34" s="292" t="e">
        <f t="shared" si="20"/>
        <v>#REF!</v>
      </c>
      <c r="P34" s="292" t="e">
        <f t="shared" si="20"/>
        <v>#REF!</v>
      </c>
      <c r="Q34" s="292" t="e">
        <f t="shared" si="20"/>
        <v>#REF!</v>
      </c>
      <c r="R34" s="292" t="e">
        <f t="shared" si="20"/>
        <v>#REF!</v>
      </c>
      <c r="S34" s="292" t="e">
        <f t="shared" si="20"/>
        <v>#REF!</v>
      </c>
      <c r="T34" s="292" t="e">
        <f t="shared" ca="1" si="20"/>
        <v>#REF!</v>
      </c>
      <c r="U34" s="292" t="e">
        <f t="shared" ca="1" si="20"/>
        <v>#REF!</v>
      </c>
      <c r="V34" s="292" t="e">
        <f t="shared" ca="1" si="20"/>
        <v>#REF!</v>
      </c>
      <c r="W34" s="292" t="e">
        <f t="shared" ref="W34:BM34" ca="1" si="21">IF(AND(W30&lt;0,W30&lt;-V39),-V39,0)</f>
        <v>#REF!</v>
      </c>
      <c r="X34" s="292" t="e">
        <f t="shared" ca="1" si="21"/>
        <v>#REF!</v>
      </c>
      <c r="Y34" s="292" t="e">
        <f t="shared" ca="1" si="21"/>
        <v>#REF!</v>
      </c>
      <c r="Z34" s="292" t="e">
        <f t="shared" ca="1" si="21"/>
        <v>#REF!</v>
      </c>
      <c r="AA34" s="292" t="e">
        <f t="shared" ca="1" si="21"/>
        <v>#REF!</v>
      </c>
      <c r="AB34" s="292" t="e">
        <f t="shared" ca="1" si="21"/>
        <v>#REF!</v>
      </c>
      <c r="AC34" s="292" t="e">
        <f t="shared" ca="1" si="21"/>
        <v>#REF!</v>
      </c>
      <c r="AD34" s="292" t="e">
        <f t="shared" ca="1" si="21"/>
        <v>#REF!</v>
      </c>
      <c r="AE34" s="292" t="e">
        <f t="shared" ca="1" si="21"/>
        <v>#REF!</v>
      </c>
      <c r="AF34" s="292" t="e">
        <f t="shared" ca="1" si="21"/>
        <v>#REF!</v>
      </c>
      <c r="AG34" s="292" t="e">
        <f t="shared" ca="1" si="21"/>
        <v>#REF!</v>
      </c>
      <c r="AH34" s="292" t="e">
        <f t="shared" ca="1" si="21"/>
        <v>#REF!</v>
      </c>
      <c r="AI34" s="292" t="e">
        <f t="shared" ca="1" si="21"/>
        <v>#REF!</v>
      </c>
      <c r="AJ34" s="292" t="e">
        <f t="shared" ca="1" si="21"/>
        <v>#REF!</v>
      </c>
      <c r="AK34" s="292" t="e">
        <f t="shared" ca="1" si="21"/>
        <v>#REF!</v>
      </c>
      <c r="AL34" s="292" t="e">
        <f t="shared" ca="1" si="21"/>
        <v>#REF!</v>
      </c>
      <c r="AM34" s="292" t="e">
        <f t="shared" ca="1" si="21"/>
        <v>#REF!</v>
      </c>
      <c r="AN34" s="292" t="e">
        <f t="shared" ca="1" si="21"/>
        <v>#REF!</v>
      </c>
      <c r="AO34" s="292" t="e">
        <f t="shared" ca="1" si="21"/>
        <v>#REF!</v>
      </c>
      <c r="AP34" s="292" t="e">
        <f t="shared" ca="1" si="21"/>
        <v>#REF!</v>
      </c>
      <c r="AQ34" s="292" t="e">
        <f t="shared" ca="1" si="21"/>
        <v>#REF!</v>
      </c>
      <c r="AR34" s="292" t="e">
        <f t="shared" ca="1" si="21"/>
        <v>#REF!</v>
      </c>
      <c r="AS34" s="292" t="e">
        <f t="shared" ca="1" si="21"/>
        <v>#REF!</v>
      </c>
      <c r="AT34" s="292" t="e">
        <f t="shared" ca="1" si="21"/>
        <v>#REF!</v>
      </c>
      <c r="AU34" s="292" t="e">
        <f t="shared" ca="1" si="21"/>
        <v>#REF!</v>
      </c>
      <c r="AV34" s="292" t="e">
        <f t="shared" ca="1" si="21"/>
        <v>#REF!</v>
      </c>
      <c r="AW34" s="292" t="e">
        <f t="shared" ca="1" si="21"/>
        <v>#REF!</v>
      </c>
      <c r="AX34" s="292" t="e">
        <f t="shared" ca="1" si="21"/>
        <v>#REF!</v>
      </c>
      <c r="AY34" s="292" t="e">
        <f t="shared" ca="1" si="21"/>
        <v>#REF!</v>
      </c>
      <c r="AZ34" s="292" t="e">
        <f t="shared" ca="1" si="21"/>
        <v>#REF!</v>
      </c>
      <c r="BA34" s="292" t="e">
        <f t="shared" ca="1" si="21"/>
        <v>#REF!</v>
      </c>
      <c r="BB34" s="292" t="e">
        <f t="shared" ca="1" si="21"/>
        <v>#REF!</v>
      </c>
      <c r="BC34" s="292" t="e">
        <f t="shared" ca="1" si="21"/>
        <v>#REF!</v>
      </c>
      <c r="BD34" s="292" t="e">
        <f t="shared" ca="1" si="21"/>
        <v>#REF!</v>
      </c>
      <c r="BE34" s="292" t="e">
        <f t="shared" ca="1" si="21"/>
        <v>#REF!</v>
      </c>
      <c r="BF34" s="292" t="e">
        <f t="shared" ca="1" si="21"/>
        <v>#REF!</v>
      </c>
      <c r="BG34" s="292" t="e">
        <f t="shared" ca="1" si="21"/>
        <v>#REF!</v>
      </c>
      <c r="BH34" s="292" t="e">
        <f t="shared" ca="1" si="21"/>
        <v>#REF!</v>
      </c>
      <c r="BI34" s="292" t="e">
        <f t="shared" ca="1" si="21"/>
        <v>#REF!</v>
      </c>
      <c r="BJ34" s="292" t="e">
        <f t="shared" ca="1" si="21"/>
        <v>#REF!</v>
      </c>
      <c r="BK34" s="292" t="e">
        <f t="shared" ca="1" si="21"/>
        <v>#REF!</v>
      </c>
      <c r="BL34" s="292" t="e">
        <f t="shared" ca="1" si="21"/>
        <v>#REF!</v>
      </c>
      <c r="BM34" s="292" t="e">
        <f t="shared" ca="1" si="21"/>
        <v>#REF!</v>
      </c>
    </row>
    <row r="35" spans="1:68" outlineLevel="1">
      <c r="C35" s="316" t="s">
        <v>340</v>
      </c>
      <c r="E35" s="276"/>
      <c r="F35" s="292">
        <v>0</v>
      </c>
      <c r="G35" s="292" t="e">
        <f t="shared" ref="G35:V35" si="22">IF(AND(G30&gt;0,F42&lt;&gt;0,-F42&lt;G30),G30+F42,0)</f>
        <v>#REF!</v>
      </c>
      <c r="H35" s="292" t="e">
        <f t="shared" si="22"/>
        <v>#REF!</v>
      </c>
      <c r="I35" s="292" t="e">
        <f t="shared" si="22"/>
        <v>#REF!</v>
      </c>
      <c r="J35" s="292" t="e">
        <f t="shared" si="22"/>
        <v>#REF!</v>
      </c>
      <c r="K35" s="292" t="e">
        <f t="shared" si="22"/>
        <v>#REF!</v>
      </c>
      <c r="L35" s="292" t="e">
        <f t="shared" si="22"/>
        <v>#REF!</v>
      </c>
      <c r="M35" s="292" t="e">
        <f t="shared" si="22"/>
        <v>#REF!</v>
      </c>
      <c r="N35" s="292" t="e">
        <f t="shared" si="22"/>
        <v>#REF!</v>
      </c>
      <c r="O35" s="292" t="e">
        <f t="shared" si="22"/>
        <v>#REF!</v>
      </c>
      <c r="P35" s="292" t="e">
        <f t="shared" si="22"/>
        <v>#REF!</v>
      </c>
      <c r="Q35" s="292" t="e">
        <f t="shared" si="22"/>
        <v>#REF!</v>
      </c>
      <c r="R35" s="292" t="e">
        <f t="shared" si="22"/>
        <v>#REF!</v>
      </c>
      <c r="S35" s="292" t="e">
        <f t="shared" si="22"/>
        <v>#REF!</v>
      </c>
      <c r="T35" s="292" t="e">
        <f t="shared" ca="1" si="22"/>
        <v>#REF!</v>
      </c>
      <c r="U35" s="292" t="e">
        <f t="shared" ca="1" si="22"/>
        <v>#REF!</v>
      </c>
      <c r="V35" s="292" t="e">
        <f t="shared" ca="1" si="22"/>
        <v>#REF!</v>
      </c>
      <c r="W35" s="292" t="e">
        <f t="shared" ref="W35:BM35" ca="1" si="23">IF(AND(W30&gt;0,V42&lt;&gt;0,-V42&lt;W30),W30+V42,0)</f>
        <v>#REF!</v>
      </c>
      <c r="X35" s="292" t="e">
        <f t="shared" ca="1" si="23"/>
        <v>#REF!</v>
      </c>
      <c r="Y35" s="292" t="e">
        <f t="shared" ca="1" si="23"/>
        <v>#REF!</v>
      </c>
      <c r="Z35" s="292" t="e">
        <f t="shared" ca="1" si="23"/>
        <v>#REF!</v>
      </c>
      <c r="AA35" s="292" t="e">
        <f t="shared" ca="1" si="23"/>
        <v>#REF!</v>
      </c>
      <c r="AB35" s="292" t="e">
        <f t="shared" ca="1" si="23"/>
        <v>#REF!</v>
      </c>
      <c r="AC35" s="292" t="e">
        <f t="shared" ca="1" si="23"/>
        <v>#REF!</v>
      </c>
      <c r="AD35" s="292" t="e">
        <f t="shared" ca="1" si="23"/>
        <v>#REF!</v>
      </c>
      <c r="AE35" s="292" t="e">
        <f t="shared" ca="1" si="23"/>
        <v>#REF!</v>
      </c>
      <c r="AF35" s="292" t="e">
        <f t="shared" ca="1" si="23"/>
        <v>#REF!</v>
      </c>
      <c r="AG35" s="292" t="e">
        <f t="shared" ca="1" si="23"/>
        <v>#REF!</v>
      </c>
      <c r="AH35" s="292" t="e">
        <f t="shared" ca="1" si="23"/>
        <v>#REF!</v>
      </c>
      <c r="AI35" s="292" t="e">
        <f t="shared" ca="1" si="23"/>
        <v>#REF!</v>
      </c>
      <c r="AJ35" s="292" t="e">
        <f t="shared" ca="1" si="23"/>
        <v>#REF!</v>
      </c>
      <c r="AK35" s="292" t="e">
        <f t="shared" ca="1" si="23"/>
        <v>#REF!</v>
      </c>
      <c r="AL35" s="292" t="e">
        <f t="shared" ca="1" si="23"/>
        <v>#REF!</v>
      </c>
      <c r="AM35" s="292" t="e">
        <f t="shared" ca="1" si="23"/>
        <v>#REF!</v>
      </c>
      <c r="AN35" s="292" t="e">
        <f t="shared" ca="1" si="23"/>
        <v>#REF!</v>
      </c>
      <c r="AO35" s="292" t="e">
        <f t="shared" ca="1" si="23"/>
        <v>#REF!</v>
      </c>
      <c r="AP35" s="292" t="e">
        <f t="shared" ca="1" si="23"/>
        <v>#REF!</v>
      </c>
      <c r="AQ35" s="292" t="e">
        <f t="shared" ca="1" si="23"/>
        <v>#REF!</v>
      </c>
      <c r="AR35" s="292" t="e">
        <f t="shared" ca="1" si="23"/>
        <v>#REF!</v>
      </c>
      <c r="AS35" s="292" t="e">
        <f t="shared" ca="1" si="23"/>
        <v>#REF!</v>
      </c>
      <c r="AT35" s="292" t="e">
        <f t="shared" ca="1" si="23"/>
        <v>#REF!</v>
      </c>
      <c r="AU35" s="292" t="e">
        <f t="shared" ca="1" si="23"/>
        <v>#REF!</v>
      </c>
      <c r="AV35" s="292" t="e">
        <f t="shared" ca="1" si="23"/>
        <v>#REF!</v>
      </c>
      <c r="AW35" s="292" t="e">
        <f t="shared" ca="1" si="23"/>
        <v>#REF!</v>
      </c>
      <c r="AX35" s="292" t="e">
        <f t="shared" ca="1" si="23"/>
        <v>#REF!</v>
      </c>
      <c r="AY35" s="292" t="e">
        <f t="shared" ca="1" si="23"/>
        <v>#REF!</v>
      </c>
      <c r="AZ35" s="292" t="e">
        <f t="shared" ca="1" si="23"/>
        <v>#REF!</v>
      </c>
      <c r="BA35" s="292" t="e">
        <f t="shared" ca="1" si="23"/>
        <v>#REF!</v>
      </c>
      <c r="BB35" s="292" t="e">
        <f t="shared" ca="1" si="23"/>
        <v>#REF!</v>
      </c>
      <c r="BC35" s="292" t="e">
        <f t="shared" ca="1" si="23"/>
        <v>#REF!</v>
      </c>
      <c r="BD35" s="292" t="e">
        <f t="shared" ca="1" si="23"/>
        <v>#REF!</v>
      </c>
      <c r="BE35" s="292" t="e">
        <f t="shared" ca="1" si="23"/>
        <v>#REF!</v>
      </c>
      <c r="BF35" s="292" t="e">
        <f t="shared" ca="1" si="23"/>
        <v>#REF!</v>
      </c>
      <c r="BG35" s="292" t="e">
        <f t="shared" ca="1" si="23"/>
        <v>#REF!</v>
      </c>
      <c r="BH35" s="292" t="e">
        <f t="shared" ca="1" si="23"/>
        <v>#REF!</v>
      </c>
      <c r="BI35" s="292" t="e">
        <f t="shared" ca="1" si="23"/>
        <v>#REF!</v>
      </c>
      <c r="BJ35" s="292" t="e">
        <f t="shared" ca="1" si="23"/>
        <v>#REF!</v>
      </c>
      <c r="BK35" s="292" t="e">
        <f t="shared" ca="1" si="23"/>
        <v>#REF!</v>
      </c>
      <c r="BL35" s="292" t="e">
        <f t="shared" ca="1" si="23"/>
        <v>#REF!</v>
      </c>
      <c r="BM35" s="292" t="e">
        <f t="shared" ca="1" si="23"/>
        <v>#REF!</v>
      </c>
    </row>
    <row r="36" spans="1:68" ht="14.3" thickBot="1">
      <c r="C36" s="269"/>
      <c r="D36" s="278"/>
      <c r="E36" s="276"/>
      <c r="BN36" s="276"/>
      <c r="BP36" s="309"/>
    </row>
    <row r="37" spans="1:68">
      <c r="C37" s="269"/>
      <c r="D37" s="278"/>
      <c r="E37" s="317" t="s">
        <v>325</v>
      </c>
      <c r="Q37" s="294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  <c r="AT37" s="279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79"/>
      <c r="BH37" s="279"/>
      <c r="BI37" s="279"/>
      <c r="BJ37" s="279"/>
      <c r="BK37" s="279"/>
      <c r="BL37" s="279"/>
      <c r="BM37" s="279"/>
      <c r="BN37" s="312"/>
      <c r="BP37" s="309"/>
    </row>
    <row r="38" spans="1:68" ht="14.3" thickBot="1">
      <c r="A38" s="318"/>
      <c r="B38" s="319"/>
      <c r="C38" s="320" t="s">
        <v>341</v>
      </c>
      <c r="D38" s="320"/>
      <c r="E38" s="321" t="e">
        <f>SUM(F38:BM38)</f>
        <v>#REF!</v>
      </c>
      <c r="F38" s="322" t="e">
        <f t="shared" ref="F38:BM38" si="24">SUM(F32:F35)</f>
        <v>#REF!</v>
      </c>
      <c r="G38" s="322" t="e">
        <f t="shared" si="24"/>
        <v>#REF!</v>
      </c>
      <c r="H38" s="322" t="e">
        <f t="shared" si="24"/>
        <v>#REF!</v>
      </c>
      <c r="I38" s="322" t="e">
        <f t="shared" si="24"/>
        <v>#REF!</v>
      </c>
      <c r="J38" s="322" t="e">
        <f t="shared" si="24"/>
        <v>#REF!</v>
      </c>
      <c r="K38" s="322" t="e">
        <f t="shared" si="24"/>
        <v>#REF!</v>
      </c>
      <c r="L38" s="322" t="e">
        <f t="shared" si="24"/>
        <v>#REF!</v>
      </c>
      <c r="M38" s="322" t="e">
        <f t="shared" si="24"/>
        <v>#REF!</v>
      </c>
      <c r="N38" s="322" t="e">
        <f t="shared" si="24"/>
        <v>#REF!</v>
      </c>
      <c r="O38" s="322" t="e">
        <f t="shared" si="24"/>
        <v>#REF!</v>
      </c>
      <c r="P38" s="322" t="e">
        <f t="shared" si="24"/>
        <v>#REF!</v>
      </c>
      <c r="Q38" s="322" t="e">
        <f t="shared" si="24"/>
        <v>#REF!</v>
      </c>
      <c r="R38" s="322" t="e">
        <f t="shared" si="24"/>
        <v>#REF!</v>
      </c>
      <c r="S38" s="322" t="e">
        <f t="shared" si="24"/>
        <v>#REF!</v>
      </c>
      <c r="T38" s="322" t="e">
        <f t="shared" ca="1" si="24"/>
        <v>#REF!</v>
      </c>
      <c r="U38" s="322" t="e">
        <f t="shared" ca="1" si="24"/>
        <v>#REF!</v>
      </c>
      <c r="V38" s="322" t="e">
        <f t="shared" ca="1" si="24"/>
        <v>#REF!</v>
      </c>
      <c r="W38" s="322" t="e">
        <f t="shared" ca="1" si="24"/>
        <v>#REF!</v>
      </c>
      <c r="X38" s="322" t="e">
        <f t="shared" ca="1" si="24"/>
        <v>#REF!</v>
      </c>
      <c r="Y38" s="322" t="e">
        <f t="shared" ca="1" si="24"/>
        <v>#REF!</v>
      </c>
      <c r="Z38" s="322" t="e">
        <f t="shared" ca="1" si="24"/>
        <v>#REF!</v>
      </c>
      <c r="AA38" s="322" t="e">
        <f t="shared" ca="1" si="24"/>
        <v>#REF!</v>
      </c>
      <c r="AB38" s="322" t="e">
        <f t="shared" ca="1" si="24"/>
        <v>#REF!</v>
      </c>
      <c r="AC38" s="323" t="e">
        <f t="shared" ca="1" si="24"/>
        <v>#REF!</v>
      </c>
      <c r="AD38" s="323" t="e">
        <f t="shared" ca="1" si="24"/>
        <v>#REF!</v>
      </c>
      <c r="AE38" s="323" t="e">
        <f t="shared" ca="1" si="24"/>
        <v>#REF!</v>
      </c>
      <c r="AF38" s="323" t="e">
        <f t="shared" ca="1" si="24"/>
        <v>#REF!</v>
      </c>
      <c r="AG38" s="323" t="e">
        <f t="shared" ca="1" si="24"/>
        <v>#REF!</v>
      </c>
      <c r="AH38" s="323" t="e">
        <f t="shared" ca="1" si="24"/>
        <v>#REF!</v>
      </c>
      <c r="AI38" s="323" t="e">
        <f t="shared" ca="1" si="24"/>
        <v>#REF!</v>
      </c>
      <c r="AJ38" s="323" t="e">
        <f t="shared" ca="1" si="24"/>
        <v>#REF!</v>
      </c>
      <c r="AK38" s="323" t="e">
        <f t="shared" ca="1" si="24"/>
        <v>#REF!</v>
      </c>
      <c r="AL38" s="323" t="e">
        <f t="shared" ca="1" si="24"/>
        <v>#REF!</v>
      </c>
      <c r="AM38" s="323" t="e">
        <f t="shared" ca="1" si="24"/>
        <v>#REF!</v>
      </c>
      <c r="AN38" s="323" t="e">
        <f t="shared" ca="1" si="24"/>
        <v>#REF!</v>
      </c>
      <c r="AO38" s="323" t="e">
        <f t="shared" ca="1" si="24"/>
        <v>#REF!</v>
      </c>
      <c r="AP38" s="323" t="e">
        <f t="shared" ca="1" si="24"/>
        <v>#REF!</v>
      </c>
      <c r="AQ38" s="323" t="e">
        <f t="shared" ca="1" si="24"/>
        <v>#REF!</v>
      </c>
      <c r="AR38" s="323" t="e">
        <f t="shared" ca="1" si="24"/>
        <v>#REF!</v>
      </c>
      <c r="AS38" s="323" t="e">
        <f t="shared" ca="1" si="24"/>
        <v>#REF!</v>
      </c>
      <c r="AT38" s="323" t="e">
        <f t="shared" ca="1" si="24"/>
        <v>#REF!</v>
      </c>
      <c r="AU38" s="323" t="e">
        <f t="shared" ca="1" si="24"/>
        <v>#REF!</v>
      </c>
      <c r="AV38" s="323" t="e">
        <f t="shared" ca="1" si="24"/>
        <v>#REF!</v>
      </c>
      <c r="AW38" s="323" t="e">
        <f t="shared" ca="1" si="24"/>
        <v>#REF!</v>
      </c>
      <c r="AX38" s="323" t="e">
        <f t="shared" ca="1" si="24"/>
        <v>#REF!</v>
      </c>
      <c r="AY38" s="323" t="e">
        <f t="shared" ca="1" si="24"/>
        <v>#REF!</v>
      </c>
      <c r="AZ38" s="323" t="e">
        <f t="shared" ca="1" si="24"/>
        <v>#REF!</v>
      </c>
      <c r="BA38" s="323" t="e">
        <f t="shared" ca="1" si="24"/>
        <v>#REF!</v>
      </c>
      <c r="BB38" s="323" t="e">
        <f t="shared" ca="1" si="24"/>
        <v>#REF!</v>
      </c>
      <c r="BC38" s="323" t="e">
        <f t="shared" ca="1" si="24"/>
        <v>#REF!</v>
      </c>
      <c r="BD38" s="323" t="e">
        <f t="shared" ca="1" si="24"/>
        <v>#REF!</v>
      </c>
      <c r="BE38" s="323" t="e">
        <f t="shared" ca="1" si="24"/>
        <v>#REF!</v>
      </c>
      <c r="BF38" s="323" t="e">
        <f t="shared" ca="1" si="24"/>
        <v>#REF!</v>
      </c>
      <c r="BG38" s="323" t="e">
        <f t="shared" ca="1" si="24"/>
        <v>#REF!</v>
      </c>
      <c r="BH38" s="323" t="e">
        <f t="shared" ca="1" si="24"/>
        <v>#REF!</v>
      </c>
      <c r="BI38" s="323" t="e">
        <f t="shared" ca="1" si="24"/>
        <v>#REF!</v>
      </c>
      <c r="BJ38" s="323" t="e">
        <f t="shared" ca="1" si="24"/>
        <v>#REF!</v>
      </c>
      <c r="BK38" s="323" t="e">
        <f t="shared" ca="1" si="24"/>
        <v>#REF!</v>
      </c>
      <c r="BL38" s="323" t="e">
        <f t="shared" ca="1" si="24"/>
        <v>#REF!</v>
      </c>
      <c r="BM38" s="323" t="e">
        <f t="shared" ca="1" si="24"/>
        <v>#REF!</v>
      </c>
      <c r="BN38" s="324" t="e">
        <f>SUM(F38:BM38)</f>
        <v>#REF!</v>
      </c>
      <c r="BP38" s="309"/>
    </row>
    <row r="39" spans="1:68" ht="14.3" thickBot="1">
      <c r="A39" s="325"/>
      <c r="B39" s="256"/>
      <c r="C39" s="290" t="s">
        <v>342</v>
      </c>
      <c r="D39" s="278"/>
      <c r="E39" s="326"/>
      <c r="F39" s="292" t="e">
        <f>F38</f>
        <v>#REF!</v>
      </c>
      <c r="G39" s="292" t="e">
        <f t="shared" ref="G39:V39" si="25">F39+G38</f>
        <v>#REF!</v>
      </c>
      <c r="H39" s="292" t="e">
        <f t="shared" si="25"/>
        <v>#REF!</v>
      </c>
      <c r="I39" s="292" t="e">
        <f t="shared" si="25"/>
        <v>#REF!</v>
      </c>
      <c r="J39" s="292" t="e">
        <f t="shared" si="25"/>
        <v>#REF!</v>
      </c>
      <c r="K39" s="292" t="e">
        <f t="shared" si="25"/>
        <v>#REF!</v>
      </c>
      <c r="L39" s="292" t="e">
        <f t="shared" si="25"/>
        <v>#REF!</v>
      </c>
      <c r="M39" s="292" t="e">
        <f t="shared" si="25"/>
        <v>#REF!</v>
      </c>
      <c r="N39" s="292" t="e">
        <f t="shared" si="25"/>
        <v>#REF!</v>
      </c>
      <c r="O39" s="292" t="e">
        <f t="shared" si="25"/>
        <v>#REF!</v>
      </c>
      <c r="P39" s="292" t="e">
        <f t="shared" si="25"/>
        <v>#REF!</v>
      </c>
      <c r="Q39" s="292" t="e">
        <f t="shared" si="25"/>
        <v>#REF!</v>
      </c>
      <c r="R39" s="292" t="e">
        <f t="shared" si="25"/>
        <v>#REF!</v>
      </c>
      <c r="S39" s="292" t="e">
        <f t="shared" si="25"/>
        <v>#REF!</v>
      </c>
      <c r="T39" s="292" t="e">
        <f t="shared" ca="1" si="25"/>
        <v>#REF!</v>
      </c>
      <c r="U39" s="292" t="e">
        <f t="shared" ca="1" si="25"/>
        <v>#REF!</v>
      </c>
      <c r="V39" s="292" t="e">
        <f t="shared" ca="1" si="25"/>
        <v>#REF!</v>
      </c>
      <c r="W39" s="292" t="e">
        <f t="shared" ref="W39:BM39" ca="1" si="26">V39+W38</f>
        <v>#REF!</v>
      </c>
      <c r="X39" s="292" t="e">
        <f t="shared" ca="1" si="26"/>
        <v>#REF!</v>
      </c>
      <c r="Y39" s="292" t="e">
        <f t="shared" ca="1" si="26"/>
        <v>#REF!</v>
      </c>
      <c r="Z39" s="292" t="e">
        <f t="shared" ca="1" si="26"/>
        <v>#REF!</v>
      </c>
      <c r="AA39" s="292" t="e">
        <f t="shared" ca="1" si="26"/>
        <v>#REF!</v>
      </c>
      <c r="AB39" s="292" t="e">
        <f t="shared" ca="1" si="26"/>
        <v>#REF!</v>
      </c>
      <c r="AC39" s="292" t="e">
        <f t="shared" ca="1" si="26"/>
        <v>#REF!</v>
      </c>
      <c r="AD39" s="292" t="e">
        <f t="shared" ca="1" si="26"/>
        <v>#REF!</v>
      </c>
      <c r="AE39" s="292" t="e">
        <f t="shared" ca="1" si="26"/>
        <v>#REF!</v>
      </c>
      <c r="AF39" s="292" t="e">
        <f t="shared" ca="1" si="26"/>
        <v>#REF!</v>
      </c>
      <c r="AG39" s="292" t="e">
        <f t="shared" ca="1" si="26"/>
        <v>#REF!</v>
      </c>
      <c r="AH39" s="292" t="e">
        <f t="shared" ca="1" si="26"/>
        <v>#REF!</v>
      </c>
      <c r="AI39" s="292" t="e">
        <f t="shared" ca="1" si="26"/>
        <v>#REF!</v>
      </c>
      <c r="AJ39" s="292" t="e">
        <f t="shared" ca="1" si="26"/>
        <v>#REF!</v>
      </c>
      <c r="AK39" s="292" t="e">
        <f t="shared" ca="1" si="26"/>
        <v>#REF!</v>
      </c>
      <c r="AL39" s="292" t="e">
        <f t="shared" ca="1" si="26"/>
        <v>#REF!</v>
      </c>
      <c r="AM39" s="292" t="e">
        <f t="shared" ca="1" si="26"/>
        <v>#REF!</v>
      </c>
      <c r="AN39" s="292" t="e">
        <f t="shared" ca="1" si="26"/>
        <v>#REF!</v>
      </c>
      <c r="AO39" s="292" t="e">
        <f t="shared" ca="1" si="26"/>
        <v>#REF!</v>
      </c>
      <c r="AP39" s="292" t="e">
        <f t="shared" ca="1" si="26"/>
        <v>#REF!</v>
      </c>
      <c r="AQ39" s="292" t="e">
        <f t="shared" ca="1" si="26"/>
        <v>#REF!</v>
      </c>
      <c r="AR39" s="292" t="e">
        <f t="shared" ca="1" si="26"/>
        <v>#REF!</v>
      </c>
      <c r="AS39" s="292" t="e">
        <f t="shared" ca="1" si="26"/>
        <v>#REF!</v>
      </c>
      <c r="AT39" s="292" t="e">
        <f t="shared" ca="1" si="26"/>
        <v>#REF!</v>
      </c>
      <c r="AU39" s="292" t="e">
        <f t="shared" ca="1" si="26"/>
        <v>#REF!</v>
      </c>
      <c r="AV39" s="292" t="e">
        <f t="shared" ca="1" si="26"/>
        <v>#REF!</v>
      </c>
      <c r="AW39" s="292" t="e">
        <f t="shared" ca="1" si="26"/>
        <v>#REF!</v>
      </c>
      <c r="AX39" s="292" t="e">
        <f t="shared" ca="1" si="26"/>
        <v>#REF!</v>
      </c>
      <c r="AY39" s="292" t="e">
        <f t="shared" ca="1" si="26"/>
        <v>#REF!</v>
      </c>
      <c r="AZ39" s="292" t="e">
        <f t="shared" ca="1" si="26"/>
        <v>#REF!</v>
      </c>
      <c r="BA39" s="292" t="e">
        <f t="shared" ca="1" si="26"/>
        <v>#REF!</v>
      </c>
      <c r="BB39" s="292" t="e">
        <f t="shared" ca="1" si="26"/>
        <v>#REF!</v>
      </c>
      <c r="BC39" s="292" t="e">
        <f t="shared" ca="1" si="26"/>
        <v>#REF!</v>
      </c>
      <c r="BD39" s="292" t="e">
        <f t="shared" ca="1" si="26"/>
        <v>#REF!</v>
      </c>
      <c r="BE39" s="292" t="e">
        <f t="shared" ca="1" si="26"/>
        <v>#REF!</v>
      </c>
      <c r="BF39" s="292" t="e">
        <f t="shared" ca="1" si="26"/>
        <v>#REF!</v>
      </c>
      <c r="BG39" s="292" t="e">
        <f t="shared" ca="1" si="26"/>
        <v>#REF!</v>
      </c>
      <c r="BH39" s="292" t="e">
        <f t="shared" ca="1" si="26"/>
        <v>#REF!</v>
      </c>
      <c r="BI39" s="292" t="e">
        <f t="shared" ca="1" si="26"/>
        <v>#REF!</v>
      </c>
      <c r="BJ39" s="292" t="e">
        <f t="shared" ca="1" si="26"/>
        <v>#REF!</v>
      </c>
      <c r="BK39" s="292" t="e">
        <f t="shared" ca="1" si="26"/>
        <v>#REF!</v>
      </c>
      <c r="BL39" s="292" t="e">
        <f t="shared" ca="1" si="26"/>
        <v>#REF!</v>
      </c>
      <c r="BM39" s="292" t="e">
        <f t="shared" ca="1" si="26"/>
        <v>#REF!</v>
      </c>
      <c r="BN39" s="291"/>
      <c r="BP39" s="309"/>
    </row>
    <row r="40" spans="1:68">
      <c r="C40" s="269"/>
      <c r="D40" s="278"/>
      <c r="E40" s="284" t="s">
        <v>325</v>
      </c>
      <c r="F40" s="315"/>
      <c r="G40" s="315"/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  <c r="V40" s="315"/>
      <c r="W40" s="315"/>
      <c r="X40" s="315"/>
      <c r="Y40" s="315"/>
      <c r="Z40" s="315"/>
      <c r="AA40" s="315"/>
      <c r="AB40" s="315"/>
      <c r="AC40" s="315"/>
      <c r="AD40" s="315"/>
      <c r="AE40" s="315"/>
      <c r="AF40" s="315"/>
      <c r="AG40" s="315"/>
      <c r="AH40" s="315"/>
      <c r="AI40" s="315"/>
      <c r="AJ40" s="315"/>
      <c r="AK40" s="315"/>
      <c r="AL40" s="315"/>
      <c r="AM40" s="315"/>
      <c r="AN40" s="315"/>
      <c r="AO40" s="315"/>
      <c r="AP40" s="315"/>
      <c r="AQ40" s="315"/>
      <c r="AR40" s="315"/>
      <c r="AS40" s="315"/>
      <c r="AT40" s="315"/>
      <c r="AU40" s="315"/>
      <c r="AV40" s="315"/>
      <c r="AW40" s="315"/>
      <c r="AX40" s="315"/>
      <c r="AY40" s="315"/>
      <c r="AZ40" s="315"/>
      <c r="BA40" s="315"/>
      <c r="BB40" s="315"/>
      <c r="BC40" s="315"/>
      <c r="BD40" s="315"/>
      <c r="BE40" s="315"/>
      <c r="BF40" s="315"/>
      <c r="BG40" s="315"/>
      <c r="BH40" s="315"/>
      <c r="BI40" s="315"/>
      <c r="BJ40" s="315"/>
      <c r="BK40" s="315"/>
      <c r="BL40" s="315"/>
      <c r="BM40" s="315"/>
      <c r="BN40" s="312"/>
      <c r="BP40" s="309"/>
    </row>
    <row r="41" spans="1:68" ht="14.3" thickBot="1">
      <c r="A41" s="285"/>
      <c r="B41" s="286"/>
      <c r="C41" s="287" t="s">
        <v>343</v>
      </c>
      <c r="D41" s="287"/>
      <c r="E41" s="288" t="e">
        <f>SUM(F41:BM41)</f>
        <v>#REF!</v>
      </c>
      <c r="F41" s="289" t="e">
        <f t="shared" ref="F41:BM41" si="27">IF(AND(E42&lt;0,F30&lt;0),F30,IF(AND(E42&lt;0,F30&gt;0,F30&lt;-E42),F30,IF(AND(E42&lt;0,F30&gt;0,F30&gt;-E42),-E42,IF(AND(E42=0,E39=0,F30&lt;0),F30,IF(AND(E42=0,F30&lt;0,F38&lt;-F39),F30-F38,IF(E42&gt;0,"ERROR",0))))))</f>
        <v>#REF!</v>
      </c>
      <c r="G41" s="289" t="e">
        <f t="shared" ref="G41:V41" si="28">IF(AND(F42&lt;0,G30&lt;0),G30,IF(AND(F42&lt;0,G30&gt;0,G30&lt;-F42),G30,IF(AND(F42&lt;0,G30&gt;0,G30&gt;-F42),-F42,IF(AND(F42=0,F39=0,G30&lt;0),G30,IF(AND(F42=0,G30&lt;0,G38&lt;-G39),G30-G38,IF(F42&gt;0,"ERROR",0))))))</f>
        <v>#REF!</v>
      </c>
      <c r="H41" s="289" t="e">
        <f t="shared" si="28"/>
        <v>#REF!</v>
      </c>
      <c r="I41" s="289" t="e">
        <f t="shared" si="28"/>
        <v>#REF!</v>
      </c>
      <c r="J41" s="289" t="e">
        <f t="shared" si="28"/>
        <v>#REF!</v>
      </c>
      <c r="K41" s="289" t="e">
        <f t="shared" si="28"/>
        <v>#REF!</v>
      </c>
      <c r="L41" s="289" t="e">
        <f t="shared" si="28"/>
        <v>#REF!</v>
      </c>
      <c r="M41" s="289" t="e">
        <f t="shared" si="28"/>
        <v>#REF!</v>
      </c>
      <c r="N41" s="289" t="e">
        <f t="shared" si="28"/>
        <v>#REF!</v>
      </c>
      <c r="O41" s="289" t="e">
        <f t="shared" si="28"/>
        <v>#REF!</v>
      </c>
      <c r="P41" s="289" t="e">
        <f t="shared" si="28"/>
        <v>#REF!</v>
      </c>
      <c r="Q41" s="289" t="e">
        <f t="shared" si="28"/>
        <v>#REF!</v>
      </c>
      <c r="R41" s="289" t="e">
        <f t="shared" si="28"/>
        <v>#REF!</v>
      </c>
      <c r="S41" s="289" t="e">
        <f t="shared" si="28"/>
        <v>#REF!</v>
      </c>
      <c r="T41" s="289" t="e">
        <f t="shared" ca="1" si="28"/>
        <v>#REF!</v>
      </c>
      <c r="U41" s="289" t="e">
        <f t="shared" ca="1" si="28"/>
        <v>#REF!</v>
      </c>
      <c r="V41" s="289" t="e">
        <f t="shared" ca="1" si="28"/>
        <v>#REF!</v>
      </c>
      <c r="W41" s="289" t="e">
        <f t="shared" ca="1" si="27"/>
        <v>#REF!</v>
      </c>
      <c r="X41" s="289" t="e">
        <f t="shared" ca="1" si="27"/>
        <v>#REF!</v>
      </c>
      <c r="Y41" s="289" t="e">
        <f t="shared" ca="1" si="27"/>
        <v>#REF!</v>
      </c>
      <c r="Z41" s="289" t="e">
        <f t="shared" ca="1" si="27"/>
        <v>#REF!</v>
      </c>
      <c r="AA41" s="289" t="e">
        <f t="shared" ca="1" si="27"/>
        <v>#REF!</v>
      </c>
      <c r="AB41" s="289" t="e">
        <f t="shared" ca="1" si="27"/>
        <v>#REF!</v>
      </c>
      <c r="AC41" s="289" t="e">
        <f t="shared" ca="1" si="27"/>
        <v>#REF!</v>
      </c>
      <c r="AD41" s="289" t="e">
        <f t="shared" ca="1" si="27"/>
        <v>#REF!</v>
      </c>
      <c r="AE41" s="289" t="e">
        <f t="shared" ca="1" si="27"/>
        <v>#REF!</v>
      </c>
      <c r="AF41" s="289" t="e">
        <f t="shared" ca="1" si="27"/>
        <v>#REF!</v>
      </c>
      <c r="AG41" s="289" t="e">
        <f t="shared" ca="1" si="27"/>
        <v>#REF!</v>
      </c>
      <c r="AH41" s="289" t="e">
        <f t="shared" ca="1" si="27"/>
        <v>#REF!</v>
      </c>
      <c r="AI41" s="289" t="e">
        <f t="shared" ca="1" si="27"/>
        <v>#REF!</v>
      </c>
      <c r="AJ41" s="289" t="e">
        <f t="shared" ca="1" si="27"/>
        <v>#REF!</v>
      </c>
      <c r="AK41" s="289" t="e">
        <f t="shared" ca="1" si="27"/>
        <v>#REF!</v>
      </c>
      <c r="AL41" s="289" t="e">
        <f t="shared" ca="1" si="27"/>
        <v>#REF!</v>
      </c>
      <c r="AM41" s="289" t="e">
        <f t="shared" ca="1" si="27"/>
        <v>#REF!</v>
      </c>
      <c r="AN41" s="289" t="e">
        <f t="shared" ca="1" si="27"/>
        <v>#REF!</v>
      </c>
      <c r="AO41" s="289" t="e">
        <f t="shared" ca="1" si="27"/>
        <v>#REF!</v>
      </c>
      <c r="AP41" s="289" t="e">
        <f t="shared" ca="1" si="27"/>
        <v>#REF!</v>
      </c>
      <c r="AQ41" s="289" t="e">
        <f t="shared" ca="1" si="27"/>
        <v>#REF!</v>
      </c>
      <c r="AR41" s="289" t="e">
        <f t="shared" ca="1" si="27"/>
        <v>#REF!</v>
      </c>
      <c r="AS41" s="289" t="e">
        <f t="shared" ca="1" si="27"/>
        <v>#REF!</v>
      </c>
      <c r="AT41" s="289" t="e">
        <f t="shared" ca="1" si="27"/>
        <v>#REF!</v>
      </c>
      <c r="AU41" s="289" t="e">
        <f t="shared" ca="1" si="27"/>
        <v>#REF!</v>
      </c>
      <c r="AV41" s="289" t="e">
        <f t="shared" ca="1" si="27"/>
        <v>#REF!</v>
      </c>
      <c r="AW41" s="289" t="e">
        <f t="shared" ca="1" si="27"/>
        <v>#REF!</v>
      </c>
      <c r="AX41" s="289" t="e">
        <f t="shared" ca="1" si="27"/>
        <v>#REF!</v>
      </c>
      <c r="AY41" s="289" t="e">
        <f t="shared" ca="1" si="27"/>
        <v>#REF!</v>
      </c>
      <c r="AZ41" s="289" t="e">
        <f t="shared" ca="1" si="27"/>
        <v>#REF!</v>
      </c>
      <c r="BA41" s="289" t="e">
        <f t="shared" ca="1" si="27"/>
        <v>#REF!</v>
      </c>
      <c r="BB41" s="289" t="e">
        <f t="shared" ca="1" si="27"/>
        <v>#REF!</v>
      </c>
      <c r="BC41" s="289" t="e">
        <f t="shared" ca="1" si="27"/>
        <v>#REF!</v>
      </c>
      <c r="BD41" s="289" t="e">
        <f t="shared" ca="1" si="27"/>
        <v>#REF!</v>
      </c>
      <c r="BE41" s="289" t="e">
        <f t="shared" ca="1" si="27"/>
        <v>#REF!</v>
      </c>
      <c r="BF41" s="289" t="e">
        <f t="shared" ca="1" si="27"/>
        <v>#REF!</v>
      </c>
      <c r="BG41" s="289" t="e">
        <f t="shared" ca="1" si="27"/>
        <v>#REF!</v>
      </c>
      <c r="BH41" s="289" t="e">
        <f t="shared" ca="1" si="27"/>
        <v>#REF!</v>
      </c>
      <c r="BI41" s="289" t="e">
        <f t="shared" ca="1" si="27"/>
        <v>#REF!</v>
      </c>
      <c r="BJ41" s="289" t="e">
        <f t="shared" ca="1" si="27"/>
        <v>#REF!</v>
      </c>
      <c r="BK41" s="289" t="e">
        <f t="shared" ca="1" si="27"/>
        <v>#REF!</v>
      </c>
      <c r="BL41" s="289" t="e">
        <f t="shared" ca="1" si="27"/>
        <v>#REF!</v>
      </c>
      <c r="BM41" s="289" t="e">
        <f t="shared" ca="1" si="27"/>
        <v>#REF!</v>
      </c>
      <c r="BN41" s="327" t="e">
        <f>SUM(F41:BM41)</f>
        <v>#REF!</v>
      </c>
      <c r="BP41" s="309"/>
    </row>
    <row r="42" spans="1:68">
      <c r="A42" s="325"/>
      <c r="B42" s="256"/>
      <c r="C42" s="290" t="s">
        <v>327</v>
      </c>
      <c r="D42" s="278"/>
      <c r="E42" s="291"/>
      <c r="F42" s="292" t="e">
        <f t="shared" ref="F42:BM42" si="29">E42+F41</f>
        <v>#REF!</v>
      </c>
      <c r="G42" s="292" t="e">
        <f t="shared" ref="G42:V42" si="30">F42+G41</f>
        <v>#REF!</v>
      </c>
      <c r="H42" s="292" t="e">
        <f t="shared" si="30"/>
        <v>#REF!</v>
      </c>
      <c r="I42" s="292" t="e">
        <f t="shared" si="30"/>
        <v>#REF!</v>
      </c>
      <c r="J42" s="292" t="e">
        <f t="shared" si="30"/>
        <v>#REF!</v>
      </c>
      <c r="K42" s="292" t="e">
        <f t="shared" si="30"/>
        <v>#REF!</v>
      </c>
      <c r="L42" s="292" t="e">
        <f t="shared" si="30"/>
        <v>#REF!</v>
      </c>
      <c r="M42" s="292" t="e">
        <f t="shared" si="30"/>
        <v>#REF!</v>
      </c>
      <c r="N42" s="292" t="e">
        <f t="shared" si="30"/>
        <v>#REF!</v>
      </c>
      <c r="O42" s="292" t="e">
        <f t="shared" si="30"/>
        <v>#REF!</v>
      </c>
      <c r="P42" s="292" t="e">
        <f t="shared" si="30"/>
        <v>#REF!</v>
      </c>
      <c r="Q42" s="292" t="e">
        <f t="shared" si="30"/>
        <v>#REF!</v>
      </c>
      <c r="R42" s="292" t="e">
        <f t="shared" si="30"/>
        <v>#REF!</v>
      </c>
      <c r="S42" s="292" t="e">
        <f t="shared" si="30"/>
        <v>#REF!</v>
      </c>
      <c r="T42" s="292" t="e">
        <f t="shared" ca="1" si="30"/>
        <v>#REF!</v>
      </c>
      <c r="U42" s="292" t="e">
        <f t="shared" ca="1" si="30"/>
        <v>#REF!</v>
      </c>
      <c r="V42" s="292" t="e">
        <f t="shared" ca="1" si="30"/>
        <v>#REF!</v>
      </c>
      <c r="W42" s="292" t="e">
        <f t="shared" ca="1" si="29"/>
        <v>#REF!</v>
      </c>
      <c r="X42" s="292" t="e">
        <f t="shared" ca="1" si="29"/>
        <v>#REF!</v>
      </c>
      <c r="Y42" s="292" t="e">
        <f t="shared" ca="1" si="29"/>
        <v>#REF!</v>
      </c>
      <c r="Z42" s="292" t="e">
        <f t="shared" ca="1" si="29"/>
        <v>#REF!</v>
      </c>
      <c r="AA42" s="292" t="e">
        <f t="shared" ca="1" si="29"/>
        <v>#REF!</v>
      </c>
      <c r="AB42" s="292" t="e">
        <f t="shared" ca="1" si="29"/>
        <v>#REF!</v>
      </c>
      <c r="AC42" s="292" t="e">
        <f t="shared" ca="1" si="29"/>
        <v>#REF!</v>
      </c>
      <c r="AD42" s="292" t="e">
        <f t="shared" ca="1" si="29"/>
        <v>#REF!</v>
      </c>
      <c r="AE42" s="292" t="e">
        <f t="shared" ca="1" si="29"/>
        <v>#REF!</v>
      </c>
      <c r="AF42" s="292" t="e">
        <f t="shared" ca="1" si="29"/>
        <v>#REF!</v>
      </c>
      <c r="AG42" s="292" t="e">
        <f t="shared" ca="1" si="29"/>
        <v>#REF!</v>
      </c>
      <c r="AH42" s="292" t="e">
        <f t="shared" ca="1" si="29"/>
        <v>#REF!</v>
      </c>
      <c r="AI42" s="292" t="e">
        <f t="shared" ca="1" si="29"/>
        <v>#REF!</v>
      </c>
      <c r="AJ42" s="292" t="e">
        <f t="shared" ca="1" si="29"/>
        <v>#REF!</v>
      </c>
      <c r="AK42" s="292" t="e">
        <f t="shared" ca="1" si="29"/>
        <v>#REF!</v>
      </c>
      <c r="AL42" s="292" t="e">
        <f t="shared" ca="1" si="29"/>
        <v>#REF!</v>
      </c>
      <c r="AM42" s="292" t="e">
        <f t="shared" ca="1" si="29"/>
        <v>#REF!</v>
      </c>
      <c r="AN42" s="292" t="e">
        <f t="shared" ca="1" si="29"/>
        <v>#REF!</v>
      </c>
      <c r="AO42" s="292" t="e">
        <f t="shared" ca="1" si="29"/>
        <v>#REF!</v>
      </c>
      <c r="AP42" s="292" t="e">
        <f t="shared" ca="1" si="29"/>
        <v>#REF!</v>
      </c>
      <c r="AQ42" s="292" t="e">
        <f t="shared" ca="1" si="29"/>
        <v>#REF!</v>
      </c>
      <c r="AR42" s="292" t="e">
        <f t="shared" ca="1" si="29"/>
        <v>#REF!</v>
      </c>
      <c r="AS42" s="292" t="e">
        <f t="shared" ca="1" si="29"/>
        <v>#REF!</v>
      </c>
      <c r="AT42" s="292" t="e">
        <f t="shared" ca="1" si="29"/>
        <v>#REF!</v>
      </c>
      <c r="AU42" s="292" t="e">
        <f t="shared" ca="1" si="29"/>
        <v>#REF!</v>
      </c>
      <c r="AV42" s="292" t="e">
        <f t="shared" ca="1" si="29"/>
        <v>#REF!</v>
      </c>
      <c r="AW42" s="292" t="e">
        <f t="shared" ca="1" si="29"/>
        <v>#REF!</v>
      </c>
      <c r="AX42" s="292" t="e">
        <f t="shared" ca="1" si="29"/>
        <v>#REF!</v>
      </c>
      <c r="AY42" s="292" t="e">
        <f t="shared" ca="1" si="29"/>
        <v>#REF!</v>
      </c>
      <c r="AZ42" s="292" t="e">
        <f t="shared" ca="1" si="29"/>
        <v>#REF!</v>
      </c>
      <c r="BA42" s="292" t="e">
        <f t="shared" ca="1" si="29"/>
        <v>#REF!</v>
      </c>
      <c r="BB42" s="292" t="e">
        <f t="shared" ca="1" si="29"/>
        <v>#REF!</v>
      </c>
      <c r="BC42" s="292" t="e">
        <f t="shared" ca="1" si="29"/>
        <v>#REF!</v>
      </c>
      <c r="BD42" s="292" t="e">
        <f t="shared" ca="1" si="29"/>
        <v>#REF!</v>
      </c>
      <c r="BE42" s="292" t="e">
        <f t="shared" ca="1" si="29"/>
        <v>#REF!</v>
      </c>
      <c r="BF42" s="292" t="e">
        <f t="shared" ca="1" si="29"/>
        <v>#REF!</v>
      </c>
      <c r="BG42" s="292" t="e">
        <f t="shared" ca="1" si="29"/>
        <v>#REF!</v>
      </c>
      <c r="BH42" s="292" t="e">
        <f t="shared" ca="1" si="29"/>
        <v>#REF!</v>
      </c>
      <c r="BI42" s="292" t="e">
        <f t="shared" ca="1" si="29"/>
        <v>#REF!</v>
      </c>
      <c r="BJ42" s="292" t="e">
        <f t="shared" ca="1" si="29"/>
        <v>#REF!</v>
      </c>
      <c r="BK42" s="292" t="e">
        <f t="shared" ca="1" si="29"/>
        <v>#REF!</v>
      </c>
      <c r="BL42" s="292" t="e">
        <f t="shared" ca="1" si="29"/>
        <v>#REF!</v>
      </c>
      <c r="BM42" s="292" t="e">
        <f t="shared" ca="1" si="29"/>
        <v>#REF!</v>
      </c>
      <c r="BN42" s="291"/>
      <c r="BP42" s="309"/>
    </row>
    <row r="43" spans="1:68">
      <c r="C43" s="328"/>
      <c r="D43" s="278"/>
      <c r="E43" s="276"/>
      <c r="X43" s="279"/>
      <c r="Y43" s="279"/>
      <c r="Z43" s="279"/>
      <c r="AA43" s="279"/>
      <c r="AB43" s="279"/>
      <c r="AC43" s="279"/>
      <c r="AD43" s="279"/>
      <c r="AE43" s="279"/>
      <c r="AF43" s="279"/>
      <c r="AG43" s="279"/>
      <c r="AH43" s="279"/>
      <c r="AI43" s="279"/>
      <c r="AJ43" s="279"/>
      <c r="AK43" s="279"/>
      <c r="AL43" s="279"/>
      <c r="AM43" s="279"/>
      <c r="AN43" s="279"/>
      <c r="AO43" s="279"/>
      <c r="AP43" s="279"/>
      <c r="AQ43" s="279"/>
      <c r="AR43" s="279"/>
      <c r="AS43" s="279"/>
      <c r="AT43" s="279"/>
      <c r="AU43" s="279"/>
      <c r="AV43" s="279"/>
      <c r="AW43" s="279"/>
      <c r="AX43" s="279"/>
      <c r="AY43" s="279"/>
      <c r="AZ43" s="279"/>
      <c r="BA43" s="279"/>
      <c r="BB43" s="279"/>
      <c r="BC43" s="279"/>
      <c r="BD43" s="279"/>
      <c r="BE43" s="279"/>
      <c r="BF43" s="279"/>
      <c r="BG43" s="279"/>
      <c r="BH43" s="279"/>
      <c r="BI43" s="279"/>
      <c r="BJ43" s="279"/>
      <c r="BK43" s="279"/>
      <c r="BL43" s="279"/>
      <c r="BM43" s="279"/>
      <c r="BN43" s="329"/>
      <c r="BP43" s="309"/>
    </row>
    <row r="44" spans="1:68">
      <c r="C44" s="269" t="s">
        <v>344</v>
      </c>
      <c r="D44" s="278"/>
      <c r="E44" s="276" t="e">
        <f>SUM(F44:BM44)</f>
        <v>#REF!</v>
      </c>
      <c r="F44" s="292" t="e">
        <f t="shared" ref="F44:BM44" si="31">F19+F41+F38</f>
        <v>#REF!</v>
      </c>
      <c r="G44" s="292" t="e">
        <f t="shared" si="31"/>
        <v>#REF!</v>
      </c>
      <c r="H44" s="292" t="e">
        <f t="shared" si="31"/>
        <v>#REF!</v>
      </c>
      <c r="I44" s="292" t="e">
        <f t="shared" si="31"/>
        <v>#REF!</v>
      </c>
      <c r="J44" s="292" t="e">
        <f t="shared" si="31"/>
        <v>#REF!</v>
      </c>
      <c r="K44" s="292" t="e">
        <f t="shared" si="31"/>
        <v>#REF!</v>
      </c>
      <c r="L44" s="292" t="e">
        <f t="shared" si="31"/>
        <v>#REF!</v>
      </c>
      <c r="M44" s="292" t="e">
        <f t="shared" si="31"/>
        <v>#REF!</v>
      </c>
      <c r="N44" s="292" t="e">
        <f t="shared" si="31"/>
        <v>#REF!</v>
      </c>
      <c r="O44" s="292" t="e">
        <f t="shared" si="31"/>
        <v>#REF!</v>
      </c>
      <c r="P44" s="292" t="e">
        <f t="shared" si="31"/>
        <v>#REF!</v>
      </c>
      <c r="Q44" s="292" t="e">
        <f t="shared" si="31"/>
        <v>#REF!</v>
      </c>
      <c r="R44" s="292" t="e">
        <f t="shared" si="31"/>
        <v>#REF!</v>
      </c>
      <c r="S44" s="292" t="e">
        <f t="shared" si="31"/>
        <v>#REF!</v>
      </c>
      <c r="T44" s="292" t="e">
        <f t="shared" ca="1" si="31"/>
        <v>#REF!</v>
      </c>
      <c r="U44" s="292" t="e">
        <f t="shared" ca="1" si="31"/>
        <v>#REF!</v>
      </c>
      <c r="V44" s="292" t="e">
        <f t="shared" ca="1" si="31"/>
        <v>#REF!</v>
      </c>
      <c r="W44" s="292" t="e">
        <f t="shared" ca="1" si="31"/>
        <v>#REF!</v>
      </c>
      <c r="X44" s="292" t="e">
        <f t="shared" ca="1" si="31"/>
        <v>#REF!</v>
      </c>
      <c r="Y44" s="292" t="e">
        <f t="shared" ca="1" si="31"/>
        <v>#REF!</v>
      </c>
      <c r="Z44" s="292" t="e">
        <f t="shared" ca="1" si="31"/>
        <v>#REF!</v>
      </c>
      <c r="AA44" s="292" t="e">
        <f t="shared" ca="1" si="31"/>
        <v>#REF!</v>
      </c>
      <c r="AB44" s="292" t="e">
        <f t="shared" ca="1" si="31"/>
        <v>#REF!</v>
      </c>
      <c r="AC44" s="292" t="e">
        <f t="shared" ca="1" si="31"/>
        <v>#REF!</v>
      </c>
      <c r="AD44" s="292" t="e">
        <f t="shared" ca="1" si="31"/>
        <v>#REF!</v>
      </c>
      <c r="AE44" s="292" t="e">
        <f t="shared" ca="1" si="31"/>
        <v>#REF!</v>
      </c>
      <c r="AF44" s="292" t="e">
        <f t="shared" ca="1" si="31"/>
        <v>#REF!</v>
      </c>
      <c r="AG44" s="292" t="e">
        <f t="shared" ca="1" si="31"/>
        <v>#REF!</v>
      </c>
      <c r="AH44" s="292" t="e">
        <f t="shared" ca="1" si="31"/>
        <v>#REF!</v>
      </c>
      <c r="AI44" s="292" t="e">
        <f t="shared" ca="1" si="31"/>
        <v>#REF!</v>
      </c>
      <c r="AJ44" s="292" t="e">
        <f t="shared" ca="1" si="31"/>
        <v>#REF!</v>
      </c>
      <c r="AK44" s="292" t="e">
        <f t="shared" ca="1" si="31"/>
        <v>#REF!</v>
      </c>
      <c r="AL44" s="292" t="e">
        <f t="shared" ca="1" si="31"/>
        <v>#REF!</v>
      </c>
      <c r="AM44" s="292" t="e">
        <f t="shared" ca="1" si="31"/>
        <v>#REF!</v>
      </c>
      <c r="AN44" s="292" t="e">
        <f t="shared" ca="1" si="31"/>
        <v>#REF!</v>
      </c>
      <c r="AO44" s="292" t="e">
        <f t="shared" ca="1" si="31"/>
        <v>#REF!</v>
      </c>
      <c r="AP44" s="292" t="e">
        <f t="shared" ca="1" si="31"/>
        <v>#REF!</v>
      </c>
      <c r="AQ44" s="292" t="e">
        <f t="shared" ca="1" si="31"/>
        <v>#REF!</v>
      </c>
      <c r="AR44" s="292" t="e">
        <f t="shared" ca="1" si="31"/>
        <v>#REF!</v>
      </c>
      <c r="AS44" s="292" t="e">
        <f t="shared" ca="1" si="31"/>
        <v>#REF!</v>
      </c>
      <c r="AT44" s="292" t="e">
        <f t="shared" ca="1" si="31"/>
        <v>#REF!</v>
      </c>
      <c r="AU44" s="292" t="e">
        <f t="shared" ca="1" si="31"/>
        <v>#REF!</v>
      </c>
      <c r="AV44" s="292" t="e">
        <f t="shared" ca="1" si="31"/>
        <v>#REF!</v>
      </c>
      <c r="AW44" s="292" t="e">
        <f t="shared" ca="1" si="31"/>
        <v>#REF!</v>
      </c>
      <c r="AX44" s="292" t="e">
        <f t="shared" ca="1" si="31"/>
        <v>#REF!</v>
      </c>
      <c r="AY44" s="292" t="e">
        <f t="shared" ca="1" si="31"/>
        <v>#REF!</v>
      </c>
      <c r="AZ44" s="292" t="e">
        <f t="shared" ca="1" si="31"/>
        <v>#REF!</v>
      </c>
      <c r="BA44" s="292" t="e">
        <f t="shared" ca="1" si="31"/>
        <v>#REF!</v>
      </c>
      <c r="BB44" s="292" t="e">
        <f t="shared" ca="1" si="31"/>
        <v>#REF!</v>
      </c>
      <c r="BC44" s="292" t="e">
        <f t="shared" ca="1" si="31"/>
        <v>#REF!</v>
      </c>
      <c r="BD44" s="292" t="e">
        <f t="shared" ca="1" si="31"/>
        <v>#REF!</v>
      </c>
      <c r="BE44" s="292" t="e">
        <f t="shared" ca="1" si="31"/>
        <v>#REF!</v>
      </c>
      <c r="BF44" s="292" t="e">
        <f t="shared" ca="1" si="31"/>
        <v>#REF!</v>
      </c>
      <c r="BG44" s="292" t="e">
        <f t="shared" ca="1" si="31"/>
        <v>#REF!</v>
      </c>
      <c r="BH44" s="292" t="e">
        <f t="shared" ca="1" si="31"/>
        <v>#REF!</v>
      </c>
      <c r="BI44" s="292" t="e">
        <f t="shared" ca="1" si="31"/>
        <v>#REF!</v>
      </c>
      <c r="BJ44" s="292" t="e">
        <f t="shared" ca="1" si="31"/>
        <v>#REF!</v>
      </c>
      <c r="BK44" s="292" t="e">
        <f t="shared" ca="1" si="31"/>
        <v>#REF!</v>
      </c>
      <c r="BL44" s="292" t="e">
        <f t="shared" ca="1" si="31"/>
        <v>#REF!</v>
      </c>
      <c r="BM44" s="292" t="e">
        <f t="shared" ca="1" si="31"/>
        <v>#REF!</v>
      </c>
      <c r="BN44" s="276" t="e">
        <f>SUM(F44:BM44)</f>
        <v>#REF!</v>
      </c>
      <c r="BP44" s="309"/>
    </row>
    <row r="45" spans="1:68">
      <c r="A45" s="325"/>
      <c r="B45" s="325"/>
      <c r="C45" s="290" t="s">
        <v>345</v>
      </c>
      <c r="D45" s="330"/>
      <c r="E45" s="276" t="e">
        <f>SUM(F45:BM45)</f>
        <v>#REF!</v>
      </c>
      <c r="F45" s="331" t="e">
        <f t="shared" ref="F45:BM45" si="32">F44-F25</f>
        <v>#REF!</v>
      </c>
      <c r="G45" s="331" t="e">
        <f t="shared" si="32"/>
        <v>#REF!</v>
      </c>
      <c r="H45" s="331" t="e">
        <f t="shared" si="32"/>
        <v>#REF!</v>
      </c>
      <c r="I45" s="331" t="e">
        <f t="shared" si="32"/>
        <v>#REF!</v>
      </c>
      <c r="J45" s="331" t="e">
        <f t="shared" si="32"/>
        <v>#REF!</v>
      </c>
      <c r="K45" s="331" t="e">
        <f t="shared" si="32"/>
        <v>#REF!</v>
      </c>
      <c r="L45" s="331" t="e">
        <f t="shared" si="32"/>
        <v>#REF!</v>
      </c>
      <c r="M45" s="331" t="e">
        <f t="shared" si="32"/>
        <v>#REF!</v>
      </c>
      <c r="N45" s="331" t="e">
        <f t="shared" si="32"/>
        <v>#REF!</v>
      </c>
      <c r="O45" s="331" t="e">
        <f t="shared" si="32"/>
        <v>#REF!</v>
      </c>
      <c r="P45" s="331" t="e">
        <f t="shared" si="32"/>
        <v>#REF!</v>
      </c>
      <c r="Q45" s="331" t="e">
        <f t="shared" si="32"/>
        <v>#REF!</v>
      </c>
      <c r="R45" s="331" t="e">
        <f t="shared" si="32"/>
        <v>#REF!</v>
      </c>
      <c r="S45" s="331" t="e">
        <f t="shared" si="32"/>
        <v>#REF!</v>
      </c>
      <c r="T45" s="331" t="e">
        <f t="shared" ca="1" si="32"/>
        <v>#REF!</v>
      </c>
      <c r="U45" s="331" t="e">
        <f t="shared" ca="1" si="32"/>
        <v>#REF!</v>
      </c>
      <c r="V45" s="331" t="e">
        <f t="shared" ca="1" si="32"/>
        <v>#REF!</v>
      </c>
      <c r="W45" s="331" t="e">
        <f t="shared" ca="1" si="32"/>
        <v>#REF!</v>
      </c>
      <c r="X45" s="331" t="e">
        <f t="shared" ca="1" si="32"/>
        <v>#REF!</v>
      </c>
      <c r="Y45" s="331" t="e">
        <f t="shared" ca="1" si="32"/>
        <v>#REF!</v>
      </c>
      <c r="Z45" s="331" t="e">
        <f t="shared" ca="1" si="32"/>
        <v>#REF!</v>
      </c>
      <c r="AA45" s="331" t="e">
        <f t="shared" ca="1" si="32"/>
        <v>#REF!</v>
      </c>
      <c r="AB45" s="331" t="e">
        <f t="shared" ca="1" si="32"/>
        <v>#REF!</v>
      </c>
      <c r="AC45" s="331" t="e">
        <f t="shared" ca="1" si="32"/>
        <v>#REF!</v>
      </c>
      <c r="AD45" s="331" t="e">
        <f t="shared" ca="1" si="32"/>
        <v>#REF!</v>
      </c>
      <c r="AE45" s="331" t="e">
        <f t="shared" ca="1" si="32"/>
        <v>#REF!</v>
      </c>
      <c r="AF45" s="331" t="e">
        <f t="shared" ca="1" si="32"/>
        <v>#REF!</v>
      </c>
      <c r="AG45" s="331" t="e">
        <f t="shared" ca="1" si="32"/>
        <v>#REF!</v>
      </c>
      <c r="AH45" s="331" t="e">
        <f t="shared" ca="1" si="32"/>
        <v>#REF!</v>
      </c>
      <c r="AI45" s="331" t="e">
        <f t="shared" ca="1" si="32"/>
        <v>#REF!</v>
      </c>
      <c r="AJ45" s="331" t="e">
        <f t="shared" ca="1" si="32"/>
        <v>#REF!</v>
      </c>
      <c r="AK45" s="331" t="e">
        <f t="shared" ca="1" si="32"/>
        <v>#REF!</v>
      </c>
      <c r="AL45" s="331" t="e">
        <f t="shared" ca="1" si="32"/>
        <v>#REF!</v>
      </c>
      <c r="AM45" s="331" t="e">
        <f t="shared" ca="1" si="32"/>
        <v>#REF!</v>
      </c>
      <c r="AN45" s="331" t="e">
        <f t="shared" ca="1" si="32"/>
        <v>#REF!</v>
      </c>
      <c r="AO45" s="331" t="e">
        <f t="shared" ca="1" si="32"/>
        <v>#REF!</v>
      </c>
      <c r="AP45" s="331" t="e">
        <f t="shared" ca="1" si="32"/>
        <v>#REF!</v>
      </c>
      <c r="AQ45" s="331" t="e">
        <f t="shared" ca="1" si="32"/>
        <v>#REF!</v>
      </c>
      <c r="AR45" s="331" t="e">
        <f t="shared" ca="1" si="32"/>
        <v>#REF!</v>
      </c>
      <c r="AS45" s="331" t="e">
        <f t="shared" ca="1" si="32"/>
        <v>#REF!</v>
      </c>
      <c r="AT45" s="331" t="e">
        <f t="shared" ca="1" si="32"/>
        <v>#REF!</v>
      </c>
      <c r="AU45" s="331" t="e">
        <f t="shared" ca="1" si="32"/>
        <v>#REF!</v>
      </c>
      <c r="AV45" s="331" t="e">
        <f t="shared" ca="1" si="32"/>
        <v>#REF!</v>
      </c>
      <c r="AW45" s="331" t="e">
        <f t="shared" ca="1" si="32"/>
        <v>#REF!</v>
      </c>
      <c r="AX45" s="331" t="e">
        <f t="shared" ca="1" si="32"/>
        <v>#REF!</v>
      </c>
      <c r="AY45" s="331" t="e">
        <f t="shared" ca="1" si="32"/>
        <v>#REF!</v>
      </c>
      <c r="AZ45" s="331" t="e">
        <f t="shared" ca="1" si="32"/>
        <v>#REF!</v>
      </c>
      <c r="BA45" s="331" t="e">
        <f t="shared" ca="1" si="32"/>
        <v>#REF!</v>
      </c>
      <c r="BB45" s="331" t="e">
        <f t="shared" ca="1" si="32"/>
        <v>#REF!</v>
      </c>
      <c r="BC45" s="331" t="e">
        <f t="shared" ca="1" si="32"/>
        <v>#REF!</v>
      </c>
      <c r="BD45" s="331" t="e">
        <f t="shared" ca="1" si="32"/>
        <v>#REF!</v>
      </c>
      <c r="BE45" s="331" t="e">
        <f t="shared" ca="1" si="32"/>
        <v>#REF!</v>
      </c>
      <c r="BF45" s="331" t="e">
        <f t="shared" ca="1" si="32"/>
        <v>#REF!</v>
      </c>
      <c r="BG45" s="331" t="e">
        <f t="shared" ca="1" si="32"/>
        <v>#REF!</v>
      </c>
      <c r="BH45" s="331" t="e">
        <f t="shared" ca="1" si="32"/>
        <v>#REF!</v>
      </c>
      <c r="BI45" s="331" t="e">
        <f t="shared" ca="1" si="32"/>
        <v>#REF!</v>
      </c>
      <c r="BJ45" s="331" t="e">
        <f t="shared" ca="1" si="32"/>
        <v>#REF!</v>
      </c>
      <c r="BK45" s="331" t="e">
        <f t="shared" ca="1" si="32"/>
        <v>#REF!</v>
      </c>
      <c r="BL45" s="331" t="e">
        <f t="shared" ca="1" si="32"/>
        <v>#REF!</v>
      </c>
      <c r="BM45" s="331" t="e">
        <f t="shared" ca="1" si="32"/>
        <v>#REF!</v>
      </c>
      <c r="BN45" s="332" t="e">
        <f>SUM(F45:BM45)</f>
        <v>#REF!</v>
      </c>
      <c r="BP45" s="309"/>
    </row>
    <row r="46" spans="1:68">
      <c r="E46" s="276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AK46" s="333"/>
      <c r="AL46" s="333"/>
      <c r="AM46" s="333"/>
      <c r="AN46" s="333"/>
      <c r="AO46" s="333"/>
      <c r="AP46" s="333"/>
      <c r="AQ46" s="333"/>
      <c r="AR46" s="333"/>
      <c r="AS46" s="333"/>
      <c r="AT46" s="333"/>
      <c r="AU46" s="333"/>
      <c r="AV46" s="333"/>
      <c r="AW46" s="333"/>
      <c r="AX46" s="333"/>
      <c r="AY46" s="333"/>
      <c r="AZ46" s="333"/>
      <c r="BA46" s="334"/>
      <c r="BB46" s="334"/>
      <c r="BC46" s="334"/>
      <c r="BD46" s="334"/>
      <c r="BE46" s="334"/>
      <c r="BF46" s="334"/>
      <c r="BG46" s="334"/>
      <c r="BH46" s="334"/>
      <c r="BI46" s="334"/>
      <c r="BJ46" s="334"/>
      <c r="BK46" s="334"/>
      <c r="BL46" s="334"/>
      <c r="BM46" s="334"/>
      <c r="BN46" s="276"/>
    </row>
    <row r="47" spans="1:68" hidden="1">
      <c r="C47" s="335" t="s">
        <v>346</v>
      </c>
      <c r="E47" s="276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  <c r="AA47" s="333"/>
      <c r="AB47" s="333"/>
      <c r="AC47" s="333"/>
      <c r="AD47" s="333"/>
      <c r="AE47" s="333"/>
      <c r="AF47" s="333"/>
      <c r="AG47" s="333"/>
      <c r="AH47" s="333"/>
      <c r="AI47" s="333"/>
      <c r="AJ47" s="333"/>
      <c r="AK47" s="333"/>
      <c r="AL47" s="333"/>
      <c r="AM47" s="333"/>
      <c r="AN47" s="333"/>
      <c r="AO47" s="333"/>
      <c r="AP47" s="333"/>
      <c r="AQ47" s="333"/>
      <c r="AR47" s="333"/>
      <c r="AS47" s="333"/>
      <c r="AT47" s="333"/>
      <c r="AU47" s="333"/>
      <c r="AV47" s="333"/>
      <c r="AW47" s="333"/>
      <c r="AX47" s="333"/>
      <c r="AY47" s="333"/>
      <c r="AZ47" s="333"/>
      <c r="BA47" s="334"/>
      <c r="BB47" s="334"/>
      <c r="BC47" s="334"/>
      <c r="BD47" s="334"/>
      <c r="BE47" s="334"/>
      <c r="BF47" s="334"/>
      <c r="BG47" s="334"/>
      <c r="BH47" s="334"/>
      <c r="BI47" s="334"/>
      <c r="BJ47" s="334"/>
      <c r="BK47" s="334"/>
      <c r="BL47" s="334"/>
      <c r="BM47" s="334"/>
      <c r="BN47" s="276"/>
    </row>
    <row r="48" spans="1:68" hidden="1" outlineLevel="1">
      <c r="C48" s="336" t="s">
        <v>347</v>
      </c>
      <c r="D48" s="337"/>
      <c r="E48" s="338"/>
      <c r="F48" s="337"/>
      <c r="G48" s="339"/>
      <c r="H48" s="337"/>
      <c r="I48" s="337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7"/>
      <c r="AA48" s="339"/>
      <c r="AB48" s="340"/>
      <c r="AC48" s="337"/>
      <c r="AD48" s="337"/>
      <c r="AE48" s="341"/>
      <c r="AF48" s="337"/>
      <c r="AG48" s="337"/>
      <c r="AH48" s="337"/>
      <c r="AI48" s="337"/>
      <c r="AJ48" s="337"/>
      <c r="AK48" s="337"/>
      <c r="AL48" s="337"/>
      <c r="AM48" s="337"/>
      <c r="AN48" s="337"/>
      <c r="AO48" s="337"/>
      <c r="AP48" s="337"/>
      <c r="AQ48" s="337"/>
      <c r="AR48" s="337"/>
      <c r="AS48" s="337"/>
      <c r="AT48" s="337"/>
      <c r="AU48" s="337"/>
      <c r="AV48" s="337"/>
      <c r="AW48" s="337"/>
      <c r="AX48" s="337"/>
      <c r="AY48" s="337"/>
      <c r="AZ48" s="337"/>
      <c r="BA48" s="337"/>
      <c r="BB48" s="337"/>
      <c r="BC48" s="337"/>
      <c r="BD48" s="337"/>
      <c r="BE48" s="337"/>
      <c r="BF48" s="337"/>
      <c r="BG48" s="337"/>
      <c r="BH48" s="337"/>
      <c r="BI48" s="337"/>
      <c r="BJ48" s="337"/>
      <c r="BK48" s="337"/>
      <c r="BL48" s="337"/>
      <c r="BM48" s="337"/>
      <c r="BN48" s="342"/>
    </row>
    <row r="49" spans="3:66" collapsed="1">
      <c r="C49" s="336" t="s">
        <v>347</v>
      </c>
      <c r="D49" s="337"/>
      <c r="E49" s="343"/>
      <c r="F49" s="337"/>
      <c r="G49" s="339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7"/>
      <c r="Z49" s="337"/>
      <c r="AA49" s="339"/>
      <c r="AB49" s="340"/>
      <c r="AC49" s="337"/>
      <c r="AD49" s="337"/>
      <c r="AE49" s="341"/>
      <c r="AF49" s="337"/>
      <c r="AG49" s="337"/>
      <c r="AH49" s="337"/>
      <c r="AI49" s="337"/>
      <c r="AJ49" s="337"/>
      <c r="AK49" s="337"/>
      <c r="AL49" s="337"/>
      <c r="AM49" s="337"/>
      <c r="AN49" s="337"/>
      <c r="AO49" s="337"/>
      <c r="AP49" s="337"/>
      <c r="AQ49" s="337"/>
      <c r="AR49" s="337"/>
      <c r="AS49" s="337"/>
      <c r="AT49" s="337"/>
      <c r="AU49" s="337"/>
      <c r="AV49" s="337"/>
      <c r="AW49" s="337"/>
      <c r="AX49" s="337"/>
      <c r="AY49" s="337"/>
      <c r="AZ49" s="337"/>
      <c r="BA49" s="337"/>
      <c r="BB49" s="337"/>
      <c r="BC49" s="337"/>
      <c r="BD49" s="337"/>
      <c r="BE49" s="337"/>
      <c r="BF49" s="337"/>
      <c r="BG49" s="337"/>
      <c r="BH49" s="337"/>
      <c r="BI49" s="337"/>
      <c r="BJ49" s="337"/>
      <c r="BK49" s="337"/>
      <c r="BL49" s="337"/>
      <c r="BM49" s="337"/>
      <c r="BN49" s="342"/>
    </row>
    <row r="50" spans="3:66">
      <c r="C50" s="336" t="s">
        <v>347</v>
      </c>
      <c r="D50" s="337"/>
      <c r="E50" s="343"/>
      <c r="F50" s="337"/>
      <c r="G50" s="339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7"/>
      <c r="AA50" s="339"/>
      <c r="AB50" s="340"/>
      <c r="AC50" s="337"/>
      <c r="AD50" s="337"/>
      <c r="AE50" s="341"/>
      <c r="AF50" s="337"/>
      <c r="AG50" s="337"/>
      <c r="AH50" s="337"/>
      <c r="AI50" s="337"/>
      <c r="AJ50" s="337"/>
      <c r="AK50" s="337"/>
      <c r="AL50" s="337"/>
      <c r="AM50" s="337"/>
      <c r="AN50" s="337"/>
      <c r="AO50" s="337"/>
      <c r="AP50" s="337"/>
      <c r="AQ50" s="337"/>
      <c r="AR50" s="337"/>
      <c r="AS50" s="337"/>
      <c r="AT50" s="337"/>
      <c r="AU50" s="337"/>
      <c r="AV50" s="337"/>
      <c r="AW50" s="337"/>
      <c r="AX50" s="337"/>
      <c r="AY50" s="337"/>
      <c r="AZ50" s="337"/>
      <c r="BA50" s="337"/>
      <c r="BB50" s="337"/>
      <c r="BC50" s="337"/>
      <c r="BD50" s="337"/>
      <c r="BE50" s="337"/>
      <c r="BF50" s="337"/>
      <c r="BG50" s="337"/>
      <c r="BH50" s="337"/>
      <c r="BI50" s="337"/>
      <c r="BJ50" s="337"/>
      <c r="BK50" s="337"/>
      <c r="BL50" s="337"/>
      <c r="BM50" s="337"/>
      <c r="BN50" s="342"/>
    </row>
    <row r="51" spans="3:66">
      <c r="C51" s="336" t="s">
        <v>347</v>
      </c>
      <c r="D51" s="337"/>
      <c r="E51" s="343"/>
      <c r="F51" s="337"/>
      <c r="G51" s="339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9"/>
      <c r="AB51" s="340"/>
      <c r="AC51" s="337"/>
      <c r="AD51" s="337"/>
      <c r="AE51" s="341"/>
      <c r="AF51" s="337"/>
      <c r="AG51" s="337"/>
      <c r="AH51" s="337"/>
      <c r="AI51" s="337"/>
      <c r="AJ51" s="337"/>
      <c r="AK51" s="337"/>
      <c r="AL51" s="337"/>
      <c r="AM51" s="337"/>
      <c r="AN51" s="337"/>
      <c r="AO51" s="337"/>
      <c r="AP51" s="337"/>
      <c r="AQ51" s="337"/>
      <c r="AR51" s="337"/>
      <c r="AS51" s="337"/>
      <c r="AT51" s="337"/>
      <c r="AU51" s="337"/>
      <c r="AV51" s="337"/>
      <c r="AW51" s="337"/>
      <c r="AX51" s="337"/>
      <c r="AY51" s="337"/>
      <c r="AZ51" s="337"/>
      <c r="BA51" s="337"/>
      <c r="BB51" s="337"/>
      <c r="BC51" s="337"/>
      <c r="BD51" s="337"/>
      <c r="BE51" s="337"/>
      <c r="BF51" s="337"/>
      <c r="BG51" s="337"/>
      <c r="BH51" s="337"/>
      <c r="BI51" s="337"/>
      <c r="BJ51" s="337"/>
      <c r="BK51" s="337"/>
      <c r="BL51" s="337"/>
      <c r="BM51" s="337"/>
      <c r="BN51" s="342"/>
    </row>
    <row r="52" spans="3:66">
      <c r="C52" s="336" t="s">
        <v>347</v>
      </c>
      <c r="D52" s="337"/>
      <c r="E52" s="343"/>
      <c r="F52" s="337"/>
      <c r="G52" s="339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7"/>
      <c r="Y52" s="337"/>
      <c r="Z52" s="337"/>
      <c r="AA52" s="339"/>
      <c r="AB52" s="340"/>
      <c r="AC52" s="337"/>
      <c r="AD52" s="337"/>
      <c r="AE52" s="341"/>
      <c r="AF52" s="337"/>
      <c r="AG52" s="337"/>
      <c r="AH52" s="337"/>
      <c r="AI52" s="337"/>
      <c r="AJ52" s="337"/>
      <c r="AK52" s="337"/>
      <c r="AL52" s="337"/>
      <c r="AM52" s="337"/>
      <c r="AN52" s="337"/>
      <c r="AO52" s="337"/>
      <c r="AP52" s="337"/>
      <c r="AQ52" s="337"/>
      <c r="AR52" s="337"/>
      <c r="AS52" s="337"/>
      <c r="AT52" s="337"/>
      <c r="AU52" s="337"/>
      <c r="AV52" s="337"/>
      <c r="AW52" s="337"/>
      <c r="AX52" s="337"/>
      <c r="AY52" s="337"/>
      <c r="AZ52" s="337"/>
      <c r="BA52" s="337"/>
      <c r="BB52" s="337"/>
      <c r="BC52" s="337"/>
      <c r="BD52" s="337"/>
      <c r="BE52" s="337"/>
      <c r="BF52" s="337"/>
      <c r="BG52" s="337"/>
      <c r="BH52" s="337"/>
      <c r="BI52" s="337"/>
      <c r="BJ52" s="337"/>
      <c r="BK52" s="337"/>
      <c r="BL52" s="337"/>
      <c r="BM52" s="337"/>
      <c r="BN52" s="342"/>
    </row>
    <row r="53" spans="3:66">
      <c r="C53" s="336" t="s">
        <v>347</v>
      </c>
      <c r="D53" s="337"/>
      <c r="E53" s="343"/>
      <c r="F53" s="337"/>
      <c r="G53" s="339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7"/>
      <c r="AA53" s="339"/>
      <c r="AB53" s="340"/>
      <c r="AC53" s="337"/>
      <c r="AD53" s="337"/>
      <c r="AE53" s="341"/>
      <c r="AF53" s="337"/>
      <c r="AG53" s="344"/>
      <c r="AH53" s="337"/>
      <c r="AI53" s="344"/>
      <c r="AJ53" s="337"/>
      <c r="AK53" s="337"/>
      <c r="AL53" s="337"/>
      <c r="AM53" s="337"/>
      <c r="AN53" s="344"/>
      <c r="AO53" s="337"/>
      <c r="AP53" s="337"/>
      <c r="AQ53" s="337"/>
      <c r="AR53" s="337"/>
      <c r="AS53" s="337"/>
      <c r="AT53" s="337"/>
      <c r="AU53" s="337"/>
      <c r="AV53" s="337"/>
      <c r="AW53" s="337"/>
      <c r="AX53" s="337"/>
      <c r="AY53" s="337"/>
      <c r="AZ53" s="337"/>
      <c r="BA53" s="337"/>
      <c r="BB53" s="337"/>
      <c r="BC53" s="337"/>
      <c r="BD53" s="337"/>
      <c r="BE53" s="337"/>
      <c r="BF53" s="337"/>
      <c r="BG53" s="337"/>
      <c r="BH53" s="337"/>
      <c r="BI53" s="337"/>
      <c r="BJ53" s="337"/>
      <c r="BK53" s="337"/>
      <c r="BL53" s="337"/>
      <c r="BM53" s="337"/>
      <c r="BN53" s="342"/>
    </row>
    <row r="54" spans="3:66">
      <c r="C54" s="336" t="s">
        <v>347</v>
      </c>
      <c r="D54" s="337"/>
      <c r="E54" s="343"/>
      <c r="F54" s="337"/>
      <c r="G54" s="339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  <c r="AA54" s="339"/>
      <c r="AB54" s="340"/>
      <c r="AC54" s="337"/>
      <c r="AD54" s="337"/>
      <c r="AE54" s="337"/>
      <c r="AF54" s="337"/>
      <c r="AG54" s="337"/>
      <c r="AH54" s="337"/>
      <c r="AI54" s="337"/>
      <c r="AJ54" s="337"/>
      <c r="AK54" s="337"/>
      <c r="AL54" s="337"/>
      <c r="AM54" s="337"/>
      <c r="AN54" s="337"/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42"/>
    </row>
    <row r="55" spans="3:66">
      <c r="C55" s="290" t="s">
        <v>348</v>
      </c>
      <c r="E55" s="345"/>
      <c r="F55" s="292" t="e">
        <f>IF(F39=0,0,IF(F4&lt;E66,F39-(E55-(F$4-E56)),F25-(F4-E66)-F41))</f>
        <v>#REF!</v>
      </c>
      <c r="G55" s="292" t="e">
        <f t="shared" ref="G55:V55" si="33">IF(G39=0,0,IF(G4&lt;F66,G39-(INDEX(F48:F64,MATCH(0,F48:F64,0)-2,1)-(G$4-INDEX(F48:F64,MATCH(0,F48:F64,0)-1,1)))-INDEX(F48:F64,MATCH(0,F48:F64,0)-3,1)-INDEX(F48:F64,MATCH(0,F48:F64,0)-4,1)-INDEX(F48:F64,MATCH(0,F48:F64,0)-5,1)-INDEX(F48:F64,MATCH(0,F48:F64,0)-6,1)-INDEX(F48:F64,MATCH(0,F48:F64,0)-7,1),G25-(G4-F66)-G41))</f>
        <v>#REF!</v>
      </c>
      <c r="H55" s="292" t="e">
        <f t="shared" si="33"/>
        <v>#REF!</v>
      </c>
      <c r="I55" s="292" t="e">
        <f t="shared" si="33"/>
        <v>#REF!</v>
      </c>
      <c r="J55" s="292" t="e">
        <f t="shared" si="33"/>
        <v>#REF!</v>
      </c>
      <c r="K55" s="292" t="e">
        <f t="shared" si="33"/>
        <v>#REF!</v>
      </c>
      <c r="L55" s="292" t="e">
        <f t="shared" si="33"/>
        <v>#REF!</v>
      </c>
      <c r="M55" s="292" t="e">
        <f t="shared" si="33"/>
        <v>#REF!</v>
      </c>
      <c r="N55" s="292" t="e">
        <f t="shared" si="33"/>
        <v>#REF!</v>
      </c>
      <c r="O55" s="292" t="e">
        <f t="shared" si="33"/>
        <v>#REF!</v>
      </c>
      <c r="P55" s="292" t="e">
        <f t="shared" si="33"/>
        <v>#REF!</v>
      </c>
      <c r="Q55" s="292" t="e">
        <f t="shared" si="33"/>
        <v>#REF!</v>
      </c>
      <c r="R55" s="292" t="e">
        <f t="shared" si="33"/>
        <v>#REF!</v>
      </c>
      <c r="S55" s="292" t="e">
        <f t="shared" si="33"/>
        <v>#REF!</v>
      </c>
      <c r="T55" s="292" t="e">
        <f t="shared" ca="1" si="33"/>
        <v>#REF!</v>
      </c>
      <c r="U55" s="292" t="e">
        <f t="shared" ca="1" si="33"/>
        <v>#REF!</v>
      </c>
      <c r="V55" s="292" t="e">
        <f t="shared" ca="1" si="33"/>
        <v>#REF!</v>
      </c>
      <c r="W55" s="292" t="e">
        <f t="shared" ref="W55:BM55" ca="1" si="34">IF(W39=0,0,IF(W4&lt;V66,W39-(INDEX(V48:V64,MATCH(0,V48:V64,0)-2,1)-(W$4-INDEX(V48:V64,MATCH(0,V48:V64,0)-1,1)))-INDEX(V48:V64,MATCH(0,V48:V64,0)-3,1)-INDEX(V48:V64,MATCH(0,V48:V64,0)-4,1)-INDEX(V48:V64,MATCH(0,V48:V64,0)-5,1)-INDEX(V48:V64,MATCH(0,V48:V64,0)-6,1)-INDEX(V48:V64,MATCH(0,V48:V64,0)-7,1),W25-(W4-V66)-W41))</f>
        <v>#REF!</v>
      </c>
      <c r="X55" s="292" t="e">
        <f t="shared" ca="1" si="34"/>
        <v>#REF!</v>
      </c>
      <c r="Y55" s="292" t="e">
        <f t="shared" ca="1" si="34"/>
        <v>#REF!</v>
      </c>
      <c r="Z55" s="292" t="e">
        <f t="shared" ca="1" si="34"/>
        <v>#REF!</v>
      </c>
      <c r="AA55" s="292" t="e">
        <f t="shared" ca="1" si="34"/>
        <v>#REF!</v>
      </c>
      <c r="AB55" s="292" t="e">
        <f t="shared" ca="1" si="34"/>
        <v>#REF!</v>
      </c>
      <c r="AC55" s="292" t="e">
        <f t="shared" ca="1" si="34"/>
        <v>#REF!</v>
      </c>
      <c r="AD55" s="292" t="e">
        <f t="shared" ca="1" si="34"/>
        <v>#REF!</v>
      </c>
      <c r="AE55" s="292" t="e">
        <f t="shared" ca="1" si="34"/>
        <v>#REF!</v>
      </c>
      <c r="AF55" s="292" t="e">
        <f t="shared" ca="1" si="34"/>
        <v>#REF!</v>
      </c>
      <c r="AG55" s="292" t="e">
        <f t="shared" ca="1" si="34"/>
        <v>#REF!</v>
      </c>
      <c r="AH55" s="292" t="e">
        <f t="shared" ca="1" si="34"/>
        <v>#REF!</v>
      </c>
      <c r="AI55" s="292" t="e">
        <f t="shared" ca="1" si="34"/>
        <v>#REF!</v>
      </c>
      <c r="AJ55" s="292" t="e">
        <f t="shared" ca="1" si="34"/>
        <v>#REF!</v>
      </c>
      <c r="AK55" s="292" t="e">
        <f t="shared" ca="1" si="34"/>
        <v>#REF!</v>
      </c>
      <c r="AL55" s="292" t="e">
        <f t="shared" ca="1" si="34"/>
        <v>#REF!</v>
      </c>
      <c r="AM55" s="292" t="e">
        <f t="shared" ca="1" si="34"/>
        <v>#REF!</v>
      </c>
      <c r="AN55" s="292" t="e">
        <f t="shared" ca="1" si="34"/>
        <v>#REF!</v>
      </c>
      <c r="AO55" s="292" t="e">
        <f t="shared" ca="1" si="34"/>
        <v>#REF!</v>
      </c>
      <c r="AP55" s="292" t="e">
        <f t="shared" ca="1" si="34"/>
        <v>#REF!</v>
      </c>
      <c r="AQ55" s="292" t="e">
        <f t="shared" ca="1" si="34"/>
        <v>#REF!</v>
      </c>
      <c r="AR55" s="292" t="e">
        <f t="shared" ca="1" si="34"/>
        <v>#REF!</v>
      </c>
      <c r="AS55" s="292" t="e">
        <f t="shared" ca="1" si="34"/>
        <v>#REF!</v>
      </c>
      <c r="AT55" s="292" t="e">
        <f t="shared" ca="1" si="34"/>
        <v>#REF!</v>
      </c>
      <c r="AU55" s="292" t="e">
        <f t="shared" ca="1" si="34"/>
        <v>#REF!</v>
      </c>
      <c r="AV55" s="292" t="e">
        <f t="shared" ca="1" si="34"/>
        <v>#REF!</v>
      </c>
      <c r="AW55" s="292" t="e">
        <f t="shared" ca="1" si="34"/>
        <v>#REF!</v>
      </c>
      <c r="AX55" s="292" t="e">
        <f t="shared" ca="1" si="34"/>
        <v>#REF!</v>
      </c>
      <c r="AY55" s="292" t="e">
        <f t="shared" ca="1" si="34"/>
        <v>#REF!</v>
      </c>
      <c r="AZ55" s="292" t="e">
        <f t="shared" ca="1" si="34"/>
        <v>#REF!</v>
      </c>
      <c r="BA55" s="292" t="e">
        <f t="shared" ca="1" si="34"/>
        <v>#REF!</v>
      </c>
      <c r="BB55" s="292" t="e">
        <f t="shared" ca="1" si="34"/>
        <v>#REF!</v>
      </c>
      <c r="BC55" s="292" t="e">
        <f t="shared" ca="1" si="34"/>
        <v>#REF!</v>
      </c>
      <c r="BD55" s="292" t="e">
        <f t="shared" ca="1" si="34"/>
        <v>#REF!</v>
      </c>
      <c r="BE55" s="292" t="e">
        <f t="shared" ca="1" si="34"/>
        <v>#REF!</v>
      </c>
      <c r="BF55" s="292" t="e">
        <f t="shared" ca="1" si="34"/>
        <v>#REF!</v>
      </c>
      <c r="BG55" s="292" t="e">
        <f t="shared" ca="1" si="34"/>
        <v>#REF!</v>
      </c>
      <c r="BH55" s="292" t="e">
        <f t="shared" ca="1" si="34"/>
        <v>#REF!</v>
      </c>
      <c r="BI55" s="292" t="e">
        <f t="shared" ca="1" si="34"/>
        <v>#REF!</v>
      </c>
      <c r="BJ55" s="292" t="e">
        <f t="shared" ca="1" si="34"/>
        <v>#REF!</v>
      </c>
      <c r="BK55" s="292" t="e">
        <f t="shared" ca="1" si="34"/>
        <v>#REF!</v>
      </c>
      <c r="BL55" s="292" t="e">
        <f t="shared" ca="1" si="34"/>
        <v>#REF!</v>
      </c>
      <c r="BM55" s="292" t="e">
        <f t="shared" ca="1" si="34"/>
        <v>#REF!</v>
      </c>
      <c r="BN55" s="276"/>
    </row>
    <row r="56" spans="3:66">
      <c r="C56" s="290" t="s">
        <v>349</v>
      </c>
      <c r="E56" s="345"/>
      <c r="F56" s="292">
        <v>0</v>
      </c>
      <c r="G56" s="292" t="e">
        <f>IF(SUM(F56:F$64)&lt;G$4,G$39-SUM(G$55:G55),F55)</f>
        <v>#REF!</v>
      </c>
      <c r="H56" s="292" t="e">
        <f>IF(SUM(G56:G$64)&lt;H$4,H$39-SUM(H$55:H55),G55)</f>
        <v>#REF!</v>
      </c>
      <c r="I56" s="292" t="e">
        <f>IF(SUM(H56:H$64)&lt;I$4,I$39-SUM(I$55:I55),H55)</f>
        <v>#REF!</v>
      </c>
      <c r="J56" s="292" t="e">
        <f>IF(SUM(I56:I$64)&lt;J$4,J$39-SUM(J$55:J55),I55)</f>
        <v>#REF!</v>
      </c>
      <c r="K56" s="292" t="e">
        <f>IF(SUM(J56:J$64)&lt;K$4,K$39-SUM(K$55:K55),J55)</f>
        <v>#REF!</v>
      </c>
      <c r="L56" s="292" t="e">
        <f>IF(SUM(K56:K$64)&lt;L$4,L$39-SUM(L$55:L55),K55)</f>
        <v>#REF!</v>
      </c>
      <c r="M56" s="292" t="e">
        <f>IF(SUM(L56:L$64)&lt;M$4,M$39-SUM(M$55:M55),L55)</f>
        <v>#REF!</v>
      </c>
      <c r="N56" s="292" t="e">
        <f>IF(SUM(M56:M$64)&lt;N$4,N$39-SUM(N$55:N55),M55)</f>
        <v>#REF!</v>
      </c>
      <c r="O56" s="292" t="e">
        <f>IF(SUM(N56:N$64)&lt;O$4,O$39-SUM(O$55:O55),N55)</f>
        <v>#REF!</v>
      </c>
      <c r="P56" s="292" t="e">
        <f>IF(SUM(O56:O$64)&lt;P$4,P$39-SUM(P$55:P55),O55)</f>
        <v>#REF!</v>
      </c>
      <c r="Q56" s="292" t="e">
        <f>IF(SUM(P56:P$64)&lt;Q$4,Q$39-SUM(Q$55:Q55),P55)</f>
        <v>#REF!</v>
      </c>
      <c r="R56" s="292" t="e">
        <f>IF(SUM(Q56:Q$64)&lt;R$4,R$39-SUM(R$55:R55),Q55)</f>
        <v>#REF!</v>
      </c>
      <c r="S56" s="292" t="e">
        <f>IF(SUM(R56:R$64)&lt;S$4,S$39-SUM(S$55:S55),R55)</f>
        <v>#REF!</v>
      </c>
      <c r="T56" s="292" t="e">
        <f>IF(SUM(S56:S$64)&lt;T$4,T$39-SUM(T$55:T55),S55)</f>
        <v>#REF!</v>
      </c>
      <c r="U56" s="292" t="e">
        <f>IF(SUM(T56:T$64)&lt;U$4,U$39-SUM(U$55:U55),T55)</f>
        <v>#REF!</v>
      </c>
      <c r="V56" s="292" t="e">
        <f>IF(SUM(U56:U$64)&lt;V$4,V$39-SUM(V$55:V55),U55)</f>
        <v>#REF!</v>
      </c>
      <c r="W56" s="292" t="e">
        <f>IF(SUM(V56:V$64)&lt;W$4,W$39-SUM(W$55:W55),V55)</f>
        <v>#REF!</v>
      </c>
      <c r="X56" s="292" t="e">
        <f>IF(SUM(W56:W$64)&lt;X$4,X$39-SUM(X$55:X55),W55)</f>
        <v>#REF!</v>
      </c>
      <c r="Y56" s="292" t="e">
        <f>IF(SUM(X56:X$64)&lt;Y$4,Y$39-SUM(Y$55:Y55),X55)</f>
        <v>#REF!</v>
      </c>
      <c r="Z56" s="292" t="e">
        <f>IF(SUM(Y56:Y$64)&lt;Z$4,Z$39-SUM(Z$55:Z55),Y55)</f>
        <v>#REF!</v>
      </c>
      <c r="AA56" s="292" t="e">
        <f>IF(SUM(Z56:Z$64)&lt;AA$4,AA$39-SUM(AA$55:AA55),Z55)</f>
        <v>#REF!</v>
      </c>
      <c r="AB56" s="292" t="e">
        <f>IF(SUM(AA56:AA$64)&lt;AB$4,AB$39-SUM(AB$55:AB55),AA55)</f>
        <v>#REF!</v>
      </c>
      <c r="AC56" s="292" t="e">
        <f>IF(SUM(AB56:AB$64)&lt;AC$4,AC$39-SUM(AC$55:AC55),AB55)</f>
        <v>#REF!</v>
      </c>
      <c r="AD56" s="292" t="e">
        <f>IF(SUM(AC56:AC$64)&lt;AD$4,AD$39-SUM(AD$55:AD55),AC55)</f>
        <v>#REF!</v>
      </c>
      <c r="AE56" s="292" t="e">
        <f>IF(SUM(AD56:AD$64)&lt;AE$4,AE$39-SUM(AE$55:AE55),AD55)</f>
        <v>#REF!</v>
      </c>
      <c r="AF56" s="292" t="e">
        <f>IF(SUM(AE56:AE$64)&lt;AF$4,AF$39-SUM(AF$55:AF55),AE55)</f>
        <v>#REF!</v>
      </c>
      <c r="AG56" s="292" t="e">
        <f>IF(SUM(AF56:AF$64)&lt;AG$4,AG$39-SUM(AG$55:AG55),AF55)</f>
        <v>#REF!</v>
      </c>
      <c r="AH56" s="292" t="e">
        <f>IF(SUM(AG56:AG$64)&lt;AH$4,AH$39-SUM(AH$55:AH55),AG55)</f>
        <v>#REF!</v>
      </c>
      <c r="AI56" s="292" t="e">
        <f>IF(SUM(AH56:AH$64)&lt;AI$4,AI$39-SUM(AI$55:AI55),AH55)</f>
        <v>#REF!</v>
      </c>
      <c r="AJ56" s="292" t="e">
        <f>IF(SUM(AI56:AI$64)&lt;AJ$4,AJ$39-SUM(AJ$55:AJ55),AI55)</f>
        <v>#REF!</v>
      </c>
      <c r="AK56" s="292" t="e">
        <f>IF(SUM(AJ56:AJ$64)&lt;AK$4,AK$39-SUM(AK$55:AK55),AJ55)</f>
        <v>#REF!</v>
      </c>
      <c r="AL56" s="292" t="e">
        <f>IF(SUM(AK56:AK$64)&lt;AL$4,AL$39-SUM(AL$55:AL55),AK55)</f>
        <v>#REF!</v>
      </c>
      <c r="AM56" s="292" t="e">
        <f>IF(SUM(AL56:AL$64)&lt;AM$4,AM$39-SUM(AM$55:AM55),AL55)</f>
        <v>#REF!</v>
      </c>
      <c r="AN56" s="292" t="e">
        <f>IF(SUM(AM56:AM$64)&lt;AN$4,AN$39-SUM(AN$55:AN55),AM55)</f>
        <v>#REF!</v>
      </c>
      <c r="AO56" s="292" t="e">
        <f>IF(SUM(AN56:AN$64)&lt;AO$4,AO$39-SUM(AO$55:AO55),AN55)</f>
        <v>#REF!</v>
      </c>
      <c r="AP56" s="292" t="e">
        <f>IF(SUM(AO56:AO$64)&lt;AP$4,AP$39-SUM(AP$55:AP55),AO55)</f>
        <v>#REF!</v>
      </c>
      <c r="AQ56" s="292" t="e">
        <f>IF(SUM(AP56:AP$64)&lt;AQ$4,AQ$39-SUM(AQ$55:AQ55),AP55)</f>
        <v>#REF!</v>
      </c>
      <c r="AR56" s="292" t="e">
        <f>IF(SUM(AQ56:AQ$64)&lt;AR$4,AR$39-SUM(AR$55:AR55),AQ55)</f>
        <v>#REF!</v>
      </c>
      <c r="AS56" s="292" t="e">
        <f>IF(SUM(AR56:AR$64)&lt;AS$4,AS$39-SUM(AS$55:AS55),AR55)</f>
        <v>#REF!</v>
      </c>
      <c r="AT56" s="292" t="e">
        <f>IF(SUM(AS56:AS$64)&lt;AT$4,AT$39-SUM(AT$55:AT55),AS55)</f>
        <v>#REF!</v>
      </c>
      <c r="AU56" s="292" t="e">
        <f>IF(SUM(AT56:AT$64)&lt;AU$4,AU$39-SUM(AU$55:AU55),AT55)</f>
        <v>#REF!</v>
      </c>
      <c r="AV56" s="292" t="e">
        <f>IF(SUM(AU56:AU$64)&lt;AV$4,AV$39-SUM(AV$55:AV55),AU55)</f>
        <v>#REF!</v>
      </c>
      <c r="AW56" s="292" t="e">
        <f>IF(SUM(AV56:AV$64)&lt;AW$4,AW$39-SUM(AW$55:AW55),AV55)</f>
        <v>#REF!</v>
      </c>
      <c r="AX56" s="292" t="e">
        <f>IF(SUM(AW56:AW$64)&lt;AX$4,AX$39-SUM(AX$55:AX55),AW55)</f>
        <v>#REF!</v>
      </c>
      <c r="AY56" s="292" t="e">
        <f>IF(SUM(AX56:AX$64)&lt;AY$4,AY$39-SUM(AY$55:AY55),AX55)</f>
        <v>#REF!</v>
      </c>
      <c r="AZ56" s="292" t="e">
        <f>IF(SUM(AY56:AY$64)&lt;AZ$4,AZ$39-SUM(AZ$55:AZ55),AY55)</f>
        <v>#REF!</v>
      </c>
      <c r="BA56" s="292" t="e">
        <f>IF(SUM(AZ56:AZ$64)&lt;BA$4,BA$39-SUM(BA$55:BA55),AZ55)</f>
        <v>#REF!</v>
      </c>
      <c r="BB56" s="292" t="e">
        <f>IF(SUM(BA56:BA$64)&lt;BB$4,BB$39-SUM(BB$55:BB55),BA55)</f>
        <v>#REF!</v>
      </c>
      <c r="BC56" s="292" t="e">
        <f>IF(SUM(BB56:BB$64)&lt;BC$4,BC$39-SUM(BC$55:BC55),BB55)</f>
        <v>#REF!</v>
      </c>
      <c r="BD56" s="292" t="e">
        <f>IF(SUM(BC56:BC$64)&lt;BD$4,BD$39-SUM(BD$55:BD55),BC55)</f>
        <v>#REF!</v>
      </c>
      <c r="BE56" s="292" t="e">
        <f>IF(SUM(BD56:BD$64)&lt;BE$4,BE$39-SUM(BE$55:BE55),BD55)</f>
        <v>#REF!</v>
      </c>
      <c r="BF56" s="292" t="e">
        <f>IF(SUM(BE56:BE$64)&lt;BF$4,BF$39-SUM(BF$55:BF55),BE55)</f>
        <v>#REF!</v>
      </c>
      <c r="BG56" s="292" t="e">
        <f>IF(SUM(BF56:BF$64)&lt;BG$4,BG$39-SUM(BG$55:BG55),BF55)</f>
        <v>#REF!</v>
      </c>
      <c r="BH56" s="292" t="e">
        <f>IF(SUM(BG56:BG$64)&lt;BH$4,BH$39-SUM(BH$55:BH55),BG55)</f>
        <v>#REF!</v>
      </c>
      <c r="BI56" s="292" t="e">
        <f>IF(SUM(BH56:BH$64)&lt;BI$4,BI$39-SUM(BI$55:BI55),BH55)</f>
        <v>#REF!</v>
      </c>
      <c r="BJ56" s="292" t="e">
        <f>IF(SUM(BI56:BI$64)&lt;BJ$4,BJ$39-SUM(BJ$55:BJ55),BI55)</f>
        <v>#REF!</v>
      </c>
      <c r="BK56" s="292" t="e">
        <f>IF(SUM(BJ56:BJ$64)&lt;BK$4,BK$39-SUM(BK$55:BK55),BJ55)</f>
        <v>#REF!</v>
      </c>
      <c r="BL56" s="292" t="e">
        <f>IF(SUM(BK56:BK$64)&lt;BL$4,BL$39-SUM(BL$55:BL55),BK55)</f>
        <v>#REF!</v>
      </c>
      <c r="BM56" s="292" t="e">
        <f>IF(SUM(BL56:BL$64)&lt;BM$4,BM$39-SUM(BM$55:BM55),BL55)</f>
        <v>#REF!</v>
      </c>
      <c r="BN56" s="276"/>
    </row>
    <row r="57" spans="3:66">
      <c r="C57" s="290" t="s">
        <v>350</v>
      </c>
      <c r="E57" s="345"/>
      <c r="F57" s="292">
        <v>0</v>
      </c>
      <c r="G57" s="292" t="e">
        <f>IF(SUM(F57:F$64)&lt;G$4,G$39-SUM(G$55:G56),F56)</f>
        <v>#REF!</v>
      </c>
      <c r="H57" s="292" t="e">
        <f>IF(SUM(G57:G$64)&lt;H$4,H$39-SUM(H$55:H56),G56)</f>
        <v>#REF!</v>
      </c>
      <c r="I57" s="292" t="e">
        <f>IF(SUM(H57:H$64)&lt;I$4,I$39-SUM(I$55:I56),H56)</f>
        <v>#REF!</v>
      </c>
      <c r="J57" s="292" t="e">
        <f>IF(SUM(I57:I$64)&lt;J$4,J$39-SUM(J$55:J56),I56)</f>
        <v>#REF!</v>
      </c>
      <c r="K57" s="292" t="e">
        <f>IF(SUM(J57:J$64)&lt;K$4,K$39-SUM(K$55:K56),J56)</f>
        <v>#REF!</v>
      </c>
      <c r="L57" s="292" t="e">
        <f>IF(SUM(K57:K$64)&lt;L$4,L$39-SUM(L$55:L56),K56)</f>
        <v>#REF!</v>
      </c>
      <c r="M57" s="292" t="e">
        <f>IF(SUM(L57:L$64)&lt;M$4,M$39-SUM(M$55:M56),L56)</f>
        <v>#REF!</v>
      </c>
      <c r="N57" s="292" t="e">
        <f>IF(SUM(M57:M$64)&lt;N$4,N$39-SUM(N$55:N56),M56)</f>
        <v>#REF!</v>
      </c>
      <c r="O57" s="292" t="e">
        <f>IF(SUM(N57:N$64)&lt;O$4,O$39-SUM(O$55:O56),N56)</f>
        <v>#REF!</v>
      </c>
      <c r="P57" s="292" t="e">
        <f>IF(SUM(O57:O$64)&lt;P$4,P$39-SUM(P$55:P56),O56)</f>
        <v>#REF!</v>
      </c>
      <c r="Q57" s="292" t="e">
        <f>IF(SUM(P57:P$64)&lt;Q$4,Q$39-SUM(Q$55:Q56),P56)</f>
        <v>#REF!</v>
      </c>
      <c r="R57" s="292" t="e">
        <f>IF(SUM(Q57:Q$64)&lt;R$4,R$39-SUM(R$55:R56),Q56)</f>
        <v>#REF!</v>
      </c>
      <c r="S57" s="292" t="e">
        <f>IF(SUM(R57:R$64)&lt;S$4,S$39-SUM(S$55:S56),R56)</f>
        <v>#REF!</v>
      </c>
      <c r="T57" s="292" t="e">
        <f>IF(SUM(S57:S$64)&lt;T$4,T$39-SUM(T$55:T56),S56)</f>
        <v>#REF!</v>
      </c>
      <c r="U57" s="292" t="e">
        <f>IF(SUM(T57:T$64)&lt;U$4,U$39-SUM(U$55:U56),T56)</f>
        <v>#REF!</v>
      </c>
      <c r="V57" s="292" t="e">
        <f>IF(SUM(U57:U$64)&lt;V$4,V$39-SUM(V$55:V56),U56)</f>
        <v>#REF!</v>
      </c>
      <c r="W57" s="292" t="e">
        <f>IF(SUM(V57:V$64)&lt;W$4,W$39-SUM(W$55:W56),V56)</f>
        <v>#REF!</v>
      </c>
      <c r="X57" s="292" t="e">
        <f>IF(SUM(W57:W$64)&lt;X$4,X$39-SUM(X$55:X56),W56)</f>
        <v>#REF!</v>
      </c>
      <c r="Y57" s="292" t="e">
        <f>IF(SUM(X57:X$64)&lt;Y$4,Y$39-SUM(Y$55:Y56),X56)</f>
        <v>#REF!</v>
      </c>
      <c r="Z57" s="292" t="e">
        <f>IF(SUM(Y57:Y$64)&lt;Z$4,Z$39-SUM(Z$55:Z56),Y56)</f>
        <v>#REF!</v>
      </c>
      <c r="AA57" s="292" t="e">
        <f>IF(SUM(Z57:Z$64)&lt;AA$4,AA$39-SUM(AA$55:AA56),Z56)</f>
        <v>#REF!</v>
      </c>
      <c r="AB57" s="292" t="e">
        <f>IF(SUM(AA57:AA$64)&lt;AB$4,AB$39-SUM(AB$55:AB56),AA56)</f>
        <v>#REF!</v>
      </c>
      <c r="AC57" s="292" t="e">
        <f>IF(SUM(AB57:AB$64)&lt;AC$4,AC$39-SUM(AC$55:AC56),AB56)</f>
        <v>#REF!</v>
      </c>
      <c r="AD57" s="292" t="e">
        <f>IF(SUM(AC57:AC$64)&lt;AD$4,AD$39-SUM(AD$55:AD56),AC56)</f>
        <v>#REF!</v>
      </c>
      <c r="AE57" s="292" t="e">
        <f>IF(SUM(AD57:AD$64)&lt;AE$4,AE$39-SUM(AE$55:AE56),AD56)</f>
        <v>#REF!</v>
      </c>
      <c r="AF57" s="292" t="e">
        <f>IF(SUM(AE57:AE$64)&lt;AF$4,AF$39-SUM(AF$55:AF56),AE56)</f>
        <v>#REF!</v>
      </c>
      <c r="AG57" s="292" t="e">
        <f>IF(SUM(AF57:AF$64)&lt;AG$4,AG$39-SUM(AG$55:AG56),AF56)</f>
        <v>#REF!</v>
      </c>
      <c r="AH57" s="292" t="e">
        <f>IF(SUM(AG57:AG$64)&lt;AH$4,AH$39-SUM(AH$55:AH56),AG56)</f>
        <v>#REF!</v>
      </c>
      <c r="AI57" s="292" t="e">
        <f>IF(SUM(AH57:AH$64)&lt;AI$4,AI$39-SUM(AI$55:AI56),AH56)</f>
        <v>#REF!</v>
      </c>
      <c r="AJ57" s="292" t="e">
        <f>IF(SUM(AI57:AI$64)&lt;AJ$4,AJ$39-SUM(AJ$55:AJ56),AI56)</f>
        <v>#REF!</v>
      </c>
      <c r="AK57" s="292" t="e">
        <f>IF(SUM(AJ57:AJ$64)&lt;AK$4,AK$39-SUM(AK$55:AK56),AJ56)</f>
        <v>#REF!</v>
      </c>
      <c r="AL57" s="292" t="e">
        <f>IF(SUM(AK57:AK$64)&lt;AL$4,AL$39-SUM(AL$55:AL56),AK56)</f>
        <v>#REF!</v>
      </c>
      <c r="AM57" s="292" t="e">
        <f>IF(SUM(AL57:AL$64)&lt;AM$4,AM$39-SUM(AM$55:AM56),AL56)</f>
        <v>#REF!</v>
      </c>
      <c r="AN57" s="292" t="e">
        <f>IF(SUM(AM57:AM$64)&lt;AN$4,AN$39-SUM(AN$55:AN56),AM56)</f>
        <v>#REF!</v>
      </c>
      <c r="AO57" s="292" t="e">
        <f>IF(SUM(AN57:AN$64)&lt;AO$4,AO$39-SUM(AO$55:AO56),AN56)</f>
        <v>#REF!</v>
      </c>
      <c r="AP57" s="292" t="e">
        <f>IF(SUM(AO57:AO$64)&lt;AP$4,AP$39-SUM(AP$55:AP56),AO56)</f>
        <v>#REF!</v>
      </c>
      <c r="AQ57" s="292" t="e">
        <f>IF(SUM(AP57:AP$64)&lt;AQ$4,AQ$39-SUM(AQ$55:AQ56),AP56)</f>
        <v>#REF!</v>
      </c>
      <c r="AR57" s="292" t="e">
        <f>IF(SUM(AQ57:AQ$64)&lt;AR$4,AR$39-SUM(AR$55:AR56),AQ56)</f>
        <v>#REF!</v>
      </c>
      <c r="AS57" s="292" t="e">
        <f>IF(SUM(AR57:AR$64)&lt;AS$4,AS$39-SUM(AS$55:AS56),AR56)</f>
        <v>#REF!</v>
      </c>
      <c r="AT57" s="292" t="e">
        <f>IF(SUM(AS57:AS$64)&lt;AT$4,AT$39-SUM(AT$55:AT56),AS56)</f>
        <v>#REF!</v>
      </c>
      <c r="AU57" s="292" t="e">
        <f>IF(SUM(AT57:AT$64)&lt;AU$4,AU$39-SUM(AU$55:AU56),AT56)</f>
        <v>#REF!</v>
      </c>
      <c r="AV57" s="292" t="e">
        <f>IF(SUM(AU57:AU$64)&lt;AV$4,AV$39-SUM(AV$55:AV56),AU56)</f>
        <v>#REF!</v>
      </c>
      <c r="AW57" s="292" t="e">
        <f>IF(SUM(AV57:AV$64)&lt;AW$4,AW$39-SUM(AW$55:AW56),AV56)</f>
        <v>#REF!</v>
      </c>
      <c r="AX57" s="292" t="e">
        <f>IF(SUM(AW57:AW$64)&lt;AX$4,AX$39-SUM(AX$55:AX56),AW56)</f>
        <v>#REF!</v>
      </c>
      <c r="AY57" s="292" t="e">
        <f>IF(SUM(AX57:AX$64)&lt;AY$4,AY$39-SUM(AY$55:AY56),AX56)</f>
        <v>#REF!</v>
      </c>
      <c r="AZ57" s="292" t="e">
        <f>IF(SUM(AY57:AY$64)&lt;AZ$4,AZ$39-SUM(AZ$55:AZ56),AY56)</f>
        <v>#REF!</v>
      </c>
      <c r="BA57" s="292" t="e">
        <f>IF(SUM(AZ57:AZ$64)&lt;BA$4,BA$39-SUM(BA$55:BA56),AZ56)</f>
        <v>#REF!</v>
      </c>
      <c r="BB57" s="292" t="e">
        <f>IF(SUM(BA57:BA$64)&lt;BB$4,BB$39-SUM(BB$55:BB56),BA56)</f>
        <v>#REF!</v>
      </c>
      <c r="BC57" s="292" t="e">
        <f>IF(SUM(BB57:BB$64)&lt;BC$4,BC$39-SUM(BC$55:BC56),BB56)</f>
        <v>#REF!</v>
      </c>
      <c r="BD57" s="292" t="e">
        <f>IF(SUM(BC57:BC$64)&lt;BD$4,BD$39-SUM(BD$55:BD56),BC56)</f>
        <v>#REF!</v>
      </c>
      <c r="BE57" s="292" t="e">
        <f>IF(SUM(BD57:BD$64)&lt;BE$4,BE$39-SUM(BE$55:BE56),BD56)</f>
        <v>#REF!</v>
      </c>
      <c r="BF57" s="292" t="e">
        <f>IF(SUM(BE57:BE$64)&lt;BF$4,BF$39-SUM(BF$55:BF56),BE56)</f>
        <v>#REF!</v>
      </c>
      <c r="BG57" s="292" t="e">
        <f>IF(SUM(BF57:BF$64)&lt;BG$4,BG$39-SUM(BG$55:BG56),BF56)</f>
        <v>#REF!</v>
      </c>
      <c r="BH57" s="292" t="e">
        <f>IF(SUM(BG57:BG$64)&lt;BH$4,BH$39-SUM(BH$55:BH56),BG56)</f>
        <v>#REF!</v>
      </c>
      <c r="BI57" s="292" t="e">
        <f>IF(SUM(BH57:BH$64)&lt;BI$4,BI$39-SUM(BI$55:BI56),BH56)</f>
        <v>#REF!</v>
      </c>
      <c r="BJ57" s="292" t="e">
        <f>IF(SUM(BI57:BI$64)&lt;BJ$4,BJ$39-SUM(BJ$55:BJ56),BI56)</f>
        <v>#REF!</v>
      </c>
      <c r="BK57" s="292" t="e">
        <f>IF(SUM(BJ57:BJ$64)&lt;BK$4,BK$39-SUM(BK$55:BK56),BJ56)</f>
        <v>#REF!</v>
      </c>
      <c r="BL57" s="292" t="e">
        <f>IF(SUM(BK57:BK$64)&lt;BL$4,BL$39-SUM(BL$55:BL56),BK56)</f>
        <v>#REF!</v>
      </c>
      <c r="BM57" s="292" t="e">
        <f>IF(SUM(BL57:BL$64)&lt;BM$4,BM$39-SUM(BM$55:BM56),BL56)</f>
        <v>#REF!</v>
      </c>
      <c r="BN57" s="276"/>
    </row>
    <row r="58" spans="3:66">
      <c r="C58" s="290" t="s">
        <v>351</v>
      </c>
      <c r="E58" s="345"/>
      <c r="F58" s="292">
        <v>0</v>
      </c>
      <c r="G58" s="292" t="e">
        <f>IF(SUM(F58:F$64)&lt;G$4,G$39-SUM(G$55:G57),F57)</f>
        <v>#REF!</v>
      </c>
      <c r="H58" s="292" t="e">
        <f>IF(SUM(G58:G$64)&lt;H$4,H$39-SUM(H$55:H57),G57)</f>
        <v>#REF!</v>
      </c>
      <c r="I58" s="292" t="e">
        <f>IF(SUM(H58:H$64)&lt;I$4,I$39-SUM(I$55:I57),H57)</f>
        <v>#REF!</v>
      </c>
      <c r="J58" s="292" t="e">
        <f>IF(SUM(I58:I$64)&lt;J$4,J$39-SUM(J$55:J57),I57)</f>
        <v>#REF!</v>
      </c>
      <c r="K58" s="292" t="e">
        <f>IF(SUM(J58:J$64)&lt;K$4,K$39-SUM(K$55:K57),J57)</f>
        <v>#REF!</v>
      </c>
      <c r="L58" s="292" t="e">
        <f>IF(SUM(K58:K$64)&lt;L$4,L$39-SUM(L$55:L57),K57)</f>
        <v>#REF!</v>
      </c>
      <c r="M58" s="292" t="e">
        <f>IF(SUM(L58:L$64)&lt;M$4,M$39-SUM(M$55:M57),L57)</f>
        <v>#REF!</v>
      </c>
      <c r="N58" s="292" t="e">
        <f>IF(SUM(M58:M$64)&lt;N$4,N$39-SUM(N$55:N57),M57)</f>
        <v>#REF!</v>
      </c>
      <c r="O58" s="292" t="e">
        <f>IF(SUM(N58:N$64)&lt;O$4,O$39-SUM(O$55:O57),N57)</f>
        <v>#REF!</v>
      </c>
      <c r="P58" s="292" t="e">
        <f>IF(SUM(O58:O$64)&lt;P$4,P$39-SUM(P$55:P57),O57)</f>
        <v>#REF!</v>
      </c>
      <c r="Q58" s="292" t="e">
        <f>IF(SUM(P58:P$64)&lt;Q$4,Q$39-SUM(Q$55:Q57),P57)</f>
        <v>#REF!</v>
      </c>
      <c r="R58" s="292" t="e">
        <f>IF(SUM(Q58:Q$64)&lt;R$4,R$39-SUM(R$55:R57),Q57)</f>
        <v>#REF!</v>
      </c>
      <c r="S58" s="292" t="e">
        <f>IF(SUM(R58:R$64)&lt;S$4,S$39-SUM(S$55:S57),R57)</f>
        <v>#REF!</v>
      </c>
      <c r="T58" s="292" t="e">
        <f>IF(SUM(S58:S$64)&lt;T$4,T$39-SUM(T$55:T57),S57)</f>
        <v>#REF!</v>
      </c>
      <c r="U58" s="292" t="e">
        <f>IF(SUM(T58:T$64)&lt;U$4,U$39-SUM(U$55:U57),T57)</f>
        <v>#REF!</v>
      </c>
      <c r="V58" s="292" t="e">
        <f>IF(SUM(U58:U$64)&lt;V$4,V$39-SUM(V$55:V57),U57)</f>
        <v>#REF!</v>
      </c>
      <c r="W58" s="292" t="e">
        <f>IF(SUM(V58:V$64)&lt;W$4,W$39-SUM(W$55:W57),V57)</f>
        <v>#REF!</v>
      </c>
      <c r="X58" s="292" t="e">
        <f>IF(SUM(W58:W$64)&lt;X$4,X$39-SUM(X$55:X57),W57)</f>
        <v>#REF!</v>
      </c>
      <c r="Y58" s="292" t="e">
        <f>IF(SUM(X58:X$64)&lt;Y$4,Y$39-SUM(Y$55:Y57),X57)</f>
        <v>#REF!</v>
      </c>
      <c r="Z58" s="292" t="e">
        <f>IF(SUM(Y58:Y$64)&lt;Z$4,Z$39-SUM(Z$55:Z57),Y57)</f>
        <v>#REF!</v>
      </c>
      <c r="AA58" s="292" t="e">
        <f>IF(SUM(Z58:Z$64)&lt;AA$4,AA$39-SUM(AA$55:AA57),Z57)</f>
        <v>#REF!</v>
      </c>
      <c r="AB58" s="292" t="e">
        <f>IF(SUM(AA58:AA$64)&lt;AB$4,AB$39-SUM(AB$55:AB57),AA57)</f>
        <v>#REF!</v>
      </c>
      <c r="AC58" s="292" t="e">
        <f>IF(SUM(AB58:AB$64)&lt;AC$4,AC$39-SUM(AC$55:AC57),AB57)</f>
        <v>#REF!</v>
      </c>
      <c r="AD58" s="292" t="e">
        <f>IF(SUM(AC58:AC$64)&lt;AD$4,AD$39-SUM(AD$55:AD57),AC57)</f>
        <v>#REF!</v>
      </c>
      <c r="AE58" s="292" t="e">
        <f>IF(SUM(AD58:AD$64)&lt;AE$4,AE$39-SUM(AE$55:AE57),AD57)</f>
        <v>#REF!</v>
      </c>
      <c r="AF58" s="292" t="e">
        <f>IF(SUM(AE58:AE$64)&lt;AF$4,AF$39-SUM(AF$55:AF57),AE57)</f>
        <v>#REF!</v>
      </c>
      <c r="AG58" s="292" t="e">
        <f>IF(SUM(AF58:AF$64)&lt;AG$4,AG$39-SUM(AG$55:AG57),AF57)</f>
        <v>#REF!</v>
      </c>
      <c r="AH58" s="292" t="e">
        <f>IF(SUM(AG58:AG$64)&lt;AH$4,AH$39-SUM(AH$55:AH57),AG57)</f>
        <v>#REF!</v>
      </c>
      <c r="AI58" s="292" t="e">
        <f>IF(SUM(AH58:AH$64)&lt;AI$4,AI$39-SUM(AI$55:AI57),AH57)</f>
        <v>#REF!</v>
      </c>
      <c r="AJ58" s="292" t="e">
        <f>IF(SUM(AI58:AI$64)&lt;AJ$4,AJ$39-SUM(AJ$55:AJ57),AI57)</f>
        <v>#REF!</v>
      </c>
      <c r="AK58" s="292" t="e">
        <f>IF(SUM(AJ58:AJ$64)&lt;AK$4,AK$39-SUM(AK$55:AK57),AJ57)</f>
        <v>#REF!</v>
      </c>
      <c r="AL58" s="292" t="e">
        <f>IF(SUM(AK58:AK$64)&lt;AL$4,AL$39-SUM(AL$55:AL57),AK57)</f>
        <v>#REF!</v>
      </c>
      <c r="AM58" s="292" t="e">
        <f>IF(SUM(AL58:AL$64)&lt;AM$4,AM$39-SUM(AM$55:AM57),AL57)</f>
        <v>#REF!</v>
      </c>
      <c r="AN58" s="292" t="e">
        <f>IF(SUM(AM58:AM$64)&lt;AN$4,AN$39-SUM(AN$55:AN57),AM57)</f>
        <v>#REF!</v>
      </c>
      <c r="AO58" s="292" t="e">
        <f>IF(SUM(AN58:AN$64)&lt;AO$4,AO$39-SUM(AO$55:AO57),AN57)</f>
        <v>#REF!</v>
      </c>
      <c r="AP58" s="292" t="e">
        <f>IF(SUM(AO58:AO$64)&lt;AP$4,AP$39-SUM(AP$55:AP57),AO57)</f>
        <v>#REF!</v>
      </c>
      <c r="AQ58" s="292" t="e">
        <f>IF(SUM(AP58:AP$64)&lt;AQ$4,AQ$39-SUM(AQ$55:AQ57),AP57)</f>
        <v>#REF!</v>
      </c>
      <c r="AR58" s="292" t="e">
        <f>IF(SUM(AQ58:AQ$64)&lt;AR$4,AR$39-SUM(AR$55:AR57),AQ57)</f>
        <v>#REF!</v>
      </c>
      <c r="AS58" s="292" t="e">
        <f>IF(SUM(AR58:AR$64)&lt;AS$4,AS$39-SUM(AS$55:AS57),AR57)</f>
        <v>#REF!</v>
      </c>
      <c r="AT58" s="292" t="e">
        <f>IF(SUM(AS58:AS$64)&lt;AT$4,AT$39-SUM(AT$55:AT57),AS57)</f>
        <v>#REF!</v>
      </c>
      <c r="AU58" s="292" t="e">
        <f>IF(SUM(AT58:AT$64)&lt;AU$4,AU$39-SUM(AU$55:AU57),AT57)</f>
        <v>#REF!</v>
      </c>
      <c r="AV58" s="292" t="e">
        <f>IF(SUM(AU58:AU$64)&lt;AV$4,AV$39-SUM(AV$55:AV57),AU57)</f>
        <v>#REF!</v>
      </c>
      <c r="AW58" s="292" t="e">
        <f>IF(SUM(AV58:AV$64)&lt;AW$4,AW$39-SUM(AW$55:AW57),AV57)</f>
        <v>#REF!</v>
      </c>
      <c r="AX58" s="292" t="e">
        <f>IF(SUM(AW58:AW$64)&lt;AX$4,AX$39-SUM(AX$55:AX57),AW57)</f>
        <v>#REF!</v>
      </c>
      <c r="AY58" s="292" t="e">
        <f>IF(SUM(AX58:AX$64)&lt;AY$4,AY$39-SUM(AY$55:AY57),AX57)</f>
        <v>#REF!</v>
      </c>
      <c r="AZ58" s="292" t="e">
        <f>IF(SUM(AY58:AY$64)&lt;AZ$4,AZ$39-SUM(AZ$55:AZ57),AY57)</f>
        <v>#REF!</v>
      </c>
      <c r="BA58" s="292" t="e">
        <f>IF(SUM(AZ58:AZ$64)&lt;BA$4,BA$39-SUM(BA$55:BA57),AZ57)</f>
        <v>#REF!</v>
      </c>
      <c r="BB58" s="292" t="e">
        <f>IF(SUM(BA58:BA$64)&lt;BB$4,BB$39-SUM(BB$55:BB57),BA57)</f>
        <v>#REF!</v>
      </c>
      <c r="BC58" s="292" t="e">
        <f>IF(SUM(BB58:BB$64)&lt;BC$4,BC$39-SUM(BC$55:BC57),BB57)</f>
        <v>#REF!</v>
      </c>
      <c r="BD58" s="292" t="e">
        <f>IF(SUM(BC58:BC$64)&lt;BD$4,BD$39-SUM(BD$55:BD57),BC57)</f>
        <v>#REF!</v>
      </c>
      <c r="BE58" s="292" t="e">
        <f>IF(SUM(BD58:BD$64)&lt;BE$4,BE$39-SUM(BE$55:BE57),BD57)</f>
        <v>#REF!</v>
      </c>
      <c r="BF58" s="292" t="e">
        <f>IF(SUM(BE58:BE$64)&lt;BF$4,BF$39-SUM(BF$55:BF57),BE57)</f>
        <v>#REF!</v>
      </c>
      <c r="BG58" s="292" t="e">
        <f>IF(SUM(BF58:BF$64)&lt;BG$4,BG$39-SUM(BG$55:BG57),BF57)</f>
        <v>#REF!</v>
      </c>
      <c r="BH58" s="292" t="e">
        <f>IF(SUM(BG58:BG$64)&lt;BH$4,BH$39-SUM(BH$55:BH57),BG57)</f>
        <v>#REF!</v>
      </c>
      <c r="BI58" s="292" t="e">
        <f>IF(SUM(BH58:BH$64)&lt;BI$4,BI$39-SUM(BI$55:BI57),BH57)</f>
        <v>#REF!</v>
      </c>
      <c r="BJ58" s="292" t="e">
        <f>IF(SUM(BI58:BI$64)&lt;BJ$4,BJ$39-SUM(BJ$55:BJ57),BI57)</f>
        <v>#REF!</v>
      </c>
      <c r="BK58" s="292" t="e">
        <f>IF(SUM(BJ58:BJ$64)&lt;BK$4,BK$39-SUM(BK$55:BK57),BJ57)</f>
        <v>#REF!</v>
      </c>
      <c r="BL58" s="292" t="e">
        <f>IF(SUM(BK58:BK$64)&lt;BL$4,BL$39-SUM(BL$55:BL57),BK57)</f>
        <v>#REF!</v>
      </c>
      <c r="BM58" s="292" t="e">
        <f>IF(SUM(BL58:BL$64)&lt;BM$4,BM$39-SUM(BM$55:BM57),BL57)</f>
        <v>#REF!</v>
      </c>
      <c r="BN58" s="276"/>
    </row>
    <row r="59" spans="3:66">
      <c r="C59" s="290" t="s">
        <v>352</v>
      </c>
      <c r="E59" s="345"/>
      <c r="F59" s="292">
        <v>0</v>
      </c>
      <c r="G59" s="292" t="e">
        <f>IF(SUM(F59:F$64)&lt;G$4,G$39-SUM(G$55:G58),F58)</f>
        <v>#REF!</v>
      </c>
      <c r="H59" s="292" t="e">
        <f>IF(SUM(G59:G$64)&lt;H$4,H$39-SUM(H$55:H58),G58)</f>
        <v>#REF!</v>
      </c>
      <c r="I59" s="292" t="e">
        <f>IF(SUM(H59:H$64)&lt;I$4,I$39-SUM(I$55:I58),H58)</f>
        <v>#REF!</v>
      </c>
      <c r="J59" s="292" t="e">
        <f>IF(SUM(I59:I$64)&lt;J$4,J$39-SUM(J$55:J58),I58)</f>
        <v>#REF!</v>
      </c>
      <c r="K59" s="292" t="e">
        <f>IF(SUM(J59:J$64)&lt;K$4,K$39-SUM(K$55:K58),J58)</f>
        <v>#REF!</v>
      </c>
      <c r="L59" s="292" t="e">
        <f>IF(SUM(K59:K$64)&lt;L$4,L$39-SUM(L$55:L58),K58)</f>
        <v>#REF!</v>
      </c>
      <c r="M59" s="292" t="e">
        <f>IF(SUM(L59:L$64)&lt;M$4,M$39-SUM(M$55:M58),L58)</f>
        <v>#REF!</v>
      </c>
      <c r="N59" s="292" t="e">
        <f>IF(SUM(M59:M$64)&lt;N$4,N$39-SUM(N$55:N58),M58)</f>
        <v>#REF!</v>
      </c>
      <c r="O59" s="292" t="e">
        <f>IF(SUM(N59:N$64)&lt;O$4,O$39-SUM(O$55:O58),N58)</f>
        <v>#REF!</v>
      </c>
      <c r="P59" s="292" t="e">
        <f>IF(SUM(O59:O$64)&lt;P$4,P$39-SUM(P$55:P58),O58)</f>
        <v>#REF!</v>
      </c>
      <c r="Q59" s="292" t="e">
        <f>IF(SUM(P59:P$64)&lt;Q$4,Q$39-SUM(Q$55:Q58),P58)</f>
        <v>#REF!</v>
      </c>
      <c r="R59" s="292" t="e">
        <f>IF(SUM(Q59:Q$64)&lt;R$4,R$39-SUM(R$55:R58),Q58)</f>
        <v>#REF!</v>
      </c>
      <c r="S59" s="292" t="e">
        <f>IF(SUM(R59:R$64)&lt;S$4,S$39-SUM(S$55:S58),R58)</f>
        <v>#REF!</v>
      </c>
      <c r="T59" s="292" t="e">
        <f>IF(SUM(S59:S$64)&lt;T$4,T$39-SUM(T$55:T58),S58)</f>
        <v>#REF!</v>
      </c>
      <c r="U59" s="292" t="e">
        <f>IF(SUM(T59:T$64)&lt;U$4,U$39-SUM(U$55:U58),T58)</f>
        <v>#REF!</v>
      </c>
      <c r="V59" s="292" t="e">
        <f>IF(SUM(U59:U$64)&lt;V$4,V$39-SUM(V$55:V58),U58)</f>
        <v>#REF!</v>
      </c>
      <c r="W59" s="292" t="e">
        <f>IF(SUM(V59:V$64)&lt;W$4,W$39-SUM(W$55:W58),V58)</f>
        <v>#REF!</v>
      </c>
      <c r="X59" s="292" t="e">
        <f>IF(SUM(W59:W$64)&lt;X$4,X$39-SUM(X$55:X58),W58)</f>
        <v>#REF!</v>
      </c>
      <c r="Y59" s="292" t="e">
        <f>IF(SUM(X59:X$64)&lt;Y$4,Y$39-SUM(Y$55:Y58),X58)</f>
        <v>#REF!</v>
      </c>
      <c r="Z59" s="292" t="e">
        <f>IF(SUM(Y59:Y$64)&lt;Z$4,Z$39-SUM(Z$55:Z58),Y58)</f>
        <v>#REF!</v>
      </c>
      <c r="AA59" s="292" t="e">
        <f>IF(SUM(Z59:Z$64)&lt;AA$4,AA$39-SUM(AA$55:AA58),Z58)</f>
        <v>#REF!</v>
      </c>
      <c r="AB59" s="292" t="e">
        <f>IF(SUM(AA59:AA$64)&lt;AB$4,AB$39-SUM(AB$55:AB58),AA58)</f>
        <v>#REF!</v>
      </c>
      <c r="AC59" s="292" t="e">
        <f>IF(SUM(AB59:AB$64)&lt;AC$4,AC$39-SUM(AC$55:AC58),AB58)</f>
        <v>#REF!</v>
      </c>
      <c r="AD59" s="292" t="e">
        <f>IF(SUM(AC59:AC$64)&lt;AD$4,AD$39-SUM(AD$55:AD58),AC58)</f>
        <v>#REF!</v>
      </c>
      <c r="AE59" s="292" t="e">
        <f>IF(SUM(AD59:AD$64)&lt;AE$4,AE$39-SUM(AE$55:AE58),AD58)</f>
        <v>#REF!</v>
      </c>
      <c r="AF59" s="292" t="e">
        <f>IF(SUM(AE59:AE$64)&lt;AF$4,AF$39-SUM(AF$55:AF58),AE58)</f>
        <v>#REF!</v>
      </c>
      <c r="AG59" s="292" t="e">
        <f>IF(SUM(AF59:AF$64)&lt;AG$4,AG$39-SUM(AG$55:AG58),AF58)</f>
        <v>#REF!</v>
      </c>
      <c r="AH59" s="292" t="e">
        <f>IF(SUM(AG59:AG$64)&lt;AH$4,AH$39-SUM(AH$55:AH58),AG58)</f>
        <v>#REF!</v>
      </c>
      <c r="AI59" s="292" t="e">
        <f>IF(SUM(AH59:AH$64)&lt;AI$4,AI$39-SUM(AI$55:AI58),AH58)</f>
        <v>#REF!</v>
      </c>
      <c r="AJ59" s="292" t="e">
        <f>IF(SUM(AI59:AI$64)&lt;AJ$4,AJ$39-SUM(AJ$55:AJ58),AI58)</f>
        <v>#REF!</v>
      </c>
      <c r="AK59" s="292" t="e">
        <f>IF(SUM(AJ59:AJ$64)&lt;AK$4,AK$39-SUM(AK$55:AK58),AJ58)</f>
        <v>#REF!</v>
      </c>
      <c r="AL59" s="292" t="e">
        <f>IF(SUM(AK59:AK$64)&lt;AL$4,AL$39-SUM(AL$55:AL58),AK58)</f>
        <v>#REF!</v>
      </c>
      <c r="AM59" s="292" t="e">
        <f>IF(SUM(AL59:AL$64)&lt;AM$4,AM$39-SUM(AM$55:AM58),AL58)</f>
        <v>#REF!</v>
      </c>
      <c r="AN59" s="292" t="e">
        <f>IF(SUM(AM59:AM$64)&lt;AN$4,AN$39-SUM(AN$55:AN58),AM58)</f>
        <v>#REF!</v>
      </c>
      <c r="AO59" s="292" t="e">
        <f>IF(SUM(AN59:AN$64)&lt;AO$4,AO$39-SUM(AO$55:AO58),AN58)</f>
        <v>#REF!</v>
      </c>
      <c r="AP59" s="292" t="e">
        <f>IF(SUM(AO59:AO$64)&lt;AP$4,AP$39-SUM(AP$55:AP58),AO58)</f>
        <v>#REF!</v>
      </c>
      <c r="AQ59" s="292" t="e">
        <f>IF(SUM(AP59:AP$64)&lt;AQ$4,AQ$39-SUM(AQ$55:AQ58),AP58)</f>
        <v>#REF!</v>
      </c>
      <c r="AR59" s="292" t="e">
        <f>IF(SUM(AQ59:AQ$64)&lt;AR$4,AR$39-SUM(AR$55:AR58),AQ58)</f>
        <v>#REF!</v>
      </c>
      <c r="AS59" s="292" t="e">
        <f>IF(SUM(AR59:AR$64)&lt;AS$4,AS$39-SUM(AS$55:AS58),AR58)</f>
        <v>#REF!</v>
      </c>
      <c r="AT59" s="292" t="e">
        <f>IF(SUM(AS59:AS$64)&lt;AT$4,AT$39-SUM(AT$55:AT58),AS58)</f>
        <v>#REF!</v>
      </c>
      <c r="AU59" s="292" t="e">
        <f>IF(SUM(AT59:AT$64)&lt;AU$4,AU$39-SUM(AU$55:AU58),AT58)</f>
        <v>#REF!</v>
      </c>
      <c r="AV59" s="292" t="e">
        <f>IF(SUM(AU59:AU$64)&lt;AV$4,AV$39-SUM(AV$55:AV58),AU58)</f>
        <v>#REF!</v>
      </c>
      <c r="AW59" s="292" t="e">
        <f>IF(SUM(AV59:AV$64)&lt;AW$4,AW$39-SUM(AW$55:AW58),AV58)</f>
        <v>#REF!</v>
      </c>
      <c r="AX59" s="292" t="e">
        <f>IF(SUM(AW59:AW$64)&lt;AX$4,AX$39-SUM(AX$55:AX58),AW58)</f>
        <v>#REF!</v>
      </c>
      <c r="AY59" s="292" t="e">
        <f>IF(SUM(AX59:AX$64)&lt;AY$4,AY$39-SUM(AY$55:AY58),AX58)</f>
        <v>#REF!</v>
      </c>
      <c r="AZ59" s="292" t="e">
        <f>IF(SUM(AY59:AY$64)&lt;AZ$4,AZ$39-SUM(AZ$55:AZ58),AY58)</f>
        <v>#REF!</v>
      </c>
      <c r="BA59" s="292" t="e">
        <f>IF(SUM(AZ59:AZ$64)&lt;BA$4,BA$39-SUM(BA$55:BA58),AZ58)</f>
        <v>#REF!</v>
      </c>
      <c r="BB59" s="292" t="e">
        <f>IF(SUM(BA59:BA$64)&lt;BB$4,BB$39-SUM(BB$55:BB58),BA58)</f>
        <v>#REF!</v>
      </c>
      <c r="BC59" s="292" t="e">
        <f>IF(SUM(BB59:BB$64)&lt;BC$4,BC$39-SUM(BC$55:BC58),BB58)</f>
        <v>#REF!</v>
      </c>
      <c r="BD59" s="292" t="e">
        <f>IF(SUM(BC59:BC$64)&lt;BD$4,BD$39-SUM(BD$55:BD58),BC58)</f>
        <v>#REF!</v>
      </c>
      <c r="BE59" s="292" t="e">
        <f>IF(SUM(BD59:BD$64)&lt;BE$4,BE$39-SUM(BE$55:BE58),BD58)</f>
        <v>#REF!</v>
      </c>
      <c r="BF59" s="292" t="e">
        <f>IF(SUM(BE59:BE$64)&lt;BF$4,BF$39-SUM(BF$55:BF58),BE58)</f>
        <v>#REF!</v>
      </c>
      <c r="BG59" s="292" t="e">
        <f>IF(SUM(BF59:BF$64)&lt;BG$4,BG$39-SUM(BG$55:BG58),BF58)</f>
        <v>#REF!</v>
      </c>
      <c r="BH59" s="292" t="e">
        <f>IF(SUM(BG59:BG$64)&lt;BH$4,BH$39-SUM(BH$55:BH58),BG58)</f>
        <v>#REF!</v>
      </c>
      <c r="BI59" s="292" t="e">
        <f>IF(SUM(BH59:BH$64)&lt;BI$4,BI$39-SUM(BI$55:BI58),BH58)</f>
        <v>#REF!</v>
      </c>
      <c r="BJ59" s="292" t="e">
        <f>IF(SUM(BI59:BI$64)&lt;BJ$4,BJ$39-SUM(BJ$55:BJ58),BI58)</f>
        <v>#REF!</v>
      </c>
      <c r="BK59" s="292" t="e">
        <f>IF(SUM(BJ59:BJ$64)&lt;BK$4,BK$39-SUM(BK$55:BK58),BJ58)</f>
        <v>#REF!</v>
      </c>
      <c r="BL59" s="292" t="e">
        <f>IF(SUM(BK59:BK$64)&lt;BL$4,BL$39-SUM(BL$55:BL58),BK58)</f>
        <v>#REF!</v>
      </c>
      <c r="BM59" s="292" t="e">
        <f>IF(SUM(BL59:BL$64)&lt;BM$4,BM$39-SUM(BM$55:BM58),BL58)</f>
        <v>#REF!</v>
      </c>
      <c r="BN59" s="276"/>
    </row>
    <row r="60" spans="3:66">
      <c r="C60" s="290" t="s">
        <v>353</v>
      </c>
      <c r="E60" s="345"/>
      <c r="F60" s="292">
        <v>0</v>
      </c>
      <c r="G60" s="292" t="e">
        <f>IF(SUM(F60:F$64)&lt;G$4,G$39-SUM(G$55:G59),F59)</f>
        <v>#REF!</v>
      </c>
      <c r="H60" s="292" t="e">
        <f>IF(SUM(G60:G$64)&lt;H$4,H$39-SUM(H$55:H59),G59)</f>
        <v>#REF!</v>
      </c>
      <c r="I60" s="292" t="e">
        <f>IF(SUM(H60:H$64)&lt;I$4,I$39-SUM(I$55:I59),H59)</f>
        <v>#REF!</v>
      </c>
      <c r="J60" s="292" t="e">
        <f>IF(SUM(I60:I$64)&lt;J$4,J$39-SUM(J$55:J59),I59)</f>
        <v>#REF!</v>
      </c>
      <c r="K60" s="292" t="e">
        <f>IF(SUM(J60:J$64)&lt;K$4,K$39-SUM(K$55:K59),J59)</f>
        <v>#REF!</v>
      </c>
      <c r="L60" s="292" t="e">
        <f>IF(SUM(K60:K$64)&lt;L$4,L$39-SUM(L$55:L59),K59)</f>
        <v>#REF!</v>
      </c>
      <c r="M60" s="292" t="e">
        <f>IF(SUM(L60:L$64)&lt;M$4,M$39-SUM(M$55:M59),L59)</f>
        <v>#REF!</v>
      </c>
      <c r="N60" s="292" t="e">
        <f>IF(SUM(M60:M$64)&lt;N$4,N$39-SUM(N$55:N59),M59)</f>
        <v>#REF!</v>
      </c>
      <c r="O60" s="292" t="e">
        <f>IF(SUM(N60:N$64)&lt;O$4,O$39-SUM(O$55:O59),N59)</f>
        <v>#REF!</v>
      </c>
      <c r="P60" s="292" t="e">
        <f>IF(SUM(O60:O$64)&lt;P$4,P$39-SUM(P$55:P59),O59)</f>
        <v>#REF!</v>
      </c>
      <c r="Q60" s="292" t="e">
        <f>IF(SUM(P60:P$64)&lt;Q$4,Q$39-SUM(Q$55:Q59),P59)</f>
        <v>#REF!</v>
      </c>
      <c r="R60" s="292" t="e">
        <f>IF(SUM(Q60:Q$64)&lt;R$4,R$39-SUM(R$55:R59),Q59)</f>
        <v>#REF!</v>
      </c>
      <c r="S60" s="292" t="e">
        <f>IF(SUM(R60:R$64)&lt;S$4,S$39-SUM(S$55:S59),R59)</f>
        <v>#REF!</v>
      </c>
      <c r="T60" s="292" t="e">
        <f>IF(SUM(S60:S$64)&lt;T$4,T$39-SUM(T$55:T59),S59)</f>
        <v>#REF!</v>
      </c>
      <c r="U60" s="292" t="e">
        <f>IF(SUM(T60:T$64)&lt;U$4,U$39-SUM(U$55:U59),T59)</f>
        <v>#REF!</v>
      </c>
      <c r="V60" s="292" t="e">
        <f>IF(SUM(U60:U$64)&lt;V$4,V$39-SUM(V$55:V59),U59)</f>
        <v>#REF!</v>
      </c>
      <c r="W60" s="292" t="e">
        <f>IF(SUM(V60:V$64)&lt;W$4,W$39-SUM(W$55:W59),V59)</f>
        <v>#REF!</v>
      </c>
      <c r="X60" s="292" t="e">
        <f>IF(SUM(W60:W$64)&lt;X$4,X$39-SUM(X$55:X59),W59)</f>
        <v>#REF!</v>
      </c>
      <c r="Y60" s="292" t="e">
        <f>IF(SUM(X60:X$64)&lt;Y$4,Y$39-SUM(Y$55:Y59),X59)</f>
        <v>#REF!</v>
      </c>
      <c r="Z60" s="292" t="e">
        <f>IF(SUM(Y60:Y$64)&lt;Z$4,Z$39-SUM(Z$55:Z59),Y59)</f>
        <v>#REF!</v>
      </c>
      <c r="AA60" s="292" t="e">
        <f>IF(SUM(Z60:Z$64)&lt;AA$4,AA$39-SUM(AA$55:AA59),Z59)</f>
        <v>#REF!</v>
      </c>
      <c r="AB60" s="292" t="e">
        <f>IF(SUM(AA60:AA$64)&lt;AB$4,AB$39-SUM(AB$55:AB59),AA59)</f>
        <v>#REF!</v>
      </c>
      <c r="AC60" s="292" t="e">
        <f>IF(SUM(AB60:AB$64)&lt;AC$4,AC$39-SUM(AC$55:AC59),AB59)</f>
        <v>#REF!</v>
      </c>
      <c r="AD60" s="292" t="e">
        <f>IF(SUM(AC60:AC$64)&lt;AD$4,AD$39-SUM(AD$55:AD59),AC59)</f>
        <v>#REF!</v>
      </c>
      <c r="AE60" s="292" t="e">
        <f>IF(SUM(AD60:AD$64)&lt;AE$4,AE$39-SUM(AE$55:AE59),AD59)</f>
        <v>#REF!</v>
      </c>
      <c r="AF60" s="292" t="e">
        <f>IF(SUM(AE60:AE$64)&lt;AF$4,AF$39-SUM(AF$55:AF59),AE59)</f>
        <v>#REF!</v>
      </c>
      <c r="AG60" s="292" t="e">
        <f>IF(SUM(AF60:AF$64)&lt;AG$4,AG$39-SUM(AG$55:AG59),AF59)</f>
        <v>#REF!</v>
      </c>
      <c r="AH60" s="292" t="e">
        <f>IF(SUM(AG60:AG$64)&lt;AH$4,AH$39-SUM(AH$55:AH59),AG59)</f>
        <v>#REF!</v>
      </c>
      <c r="AI60" s="292" t="e">
        <f>IF(SUM(AH60:AH$64)&lt;AI$4,AI$39-SUM(AI$55:AI59),AH59)</f>
        <v>#REF!</v>
      </c>
      <c r="AJ60" s="292" t="e">
        <f>IF(SUM(AI60:AI$64)&lt;AJ$4,AJ$39-SUM(AJ$55:AJ59),AI59)</f>
        <v>#REF!</v>
      </c>
      <c r="AK60" s="292" t="e">
        <f>IF(SUM(AJ60:AJ$64)&lt;AK$4,AK$39-SUM(AK$55:AK59),AJ59)</f>
        <v>#REF!</v>
      </c>
      <c r="AL60" s="292" t="e">
        <f>IF(SUM(AK60:AK$64)&lt;AL$4,AL$39-SUM(AL$55:AL59),AK59)</f>
        <v>#REF!</v>
      </c>
      <c r="AM60" s="292" t="e">
        <f>IF(SUM(AL60:AL$64)&lt;AM$4,AM$39-SUM(AM$55:AM59),AL59)</f>
        <v>#REF!</v>
      </c>
      <c r="AN60" s="292" t="e">
        <f>IF(SUM(AM60:AM$64)&lt;AN$4,AN$39-SUM(AN$55:AN59),AM59)</f>
        <v>#REF!</v>
      </c>
      <c r="AO60" s="292" t="e">
        <f>IF(SUM(AN60:AN$64)&lt;AO$4,AO$39-SUM(AO$55:AO59),AN59)</f>
        <v>#REF!</v>
      </c>
      <c r="AP60" s="292" t="e">
        <f>IF(SUM(AO60:AO$64)&lt;AP$4,AP$39-SUM(AP$55:AP59),AO59)</f>
        <v>#REF!</v>
      </c>
      <c r="AQ60" s="292" t="e">
        <f>IF(SUM(AP60:AP$64)&lt;AQ$4,AQ$39-SUM(AQ$55:AQ59),AP59)</f>
        <v>#REF!</v>
      </c>
      <c r="AR60" s="292" t="e">
        <f>IF(SUM(AQ60:AQ$64)&lt;AR$4,AR$39-SUM(AR$55:AR59),AQ59)</f>
        <v>#REF!</v>
      </c>
      <c r="AS60" s="292" t="e">
        <f>IF(SUM(AR60:AR$64)&lt;AS$4,AS$39-SUM(AS$55:AS59),AR59)</f>
        <v>#REF!</v>
      </c>
      <c r="AT60" s="292" t="e">
        <f>IF(SUM(AS60:AS$64)&lt;AT$4,AT$39-SUM(AT$55:AT59),AS59)</f>
        <v>#REF!</v>
      </c>
      <c r="AU60" s="292" t="e">
        <f>IF(SUM(AT60:AT$64)&lt;AU$4,AU$39-SUM(AU$55:AU59),AT59)</f>
        <v>#REF!</v>
      </c>
      <c r="AV60" s="292" t="e">
        <f>IF(SUM(AU60:AU$64)&lt;AV$4,AV$39-SUM(AV$55:AV59),AU59)</f>
        <v>#REF!</v>
      </c>
      <c r="AW60" s="292" t="e">
        <f>IF(SUM(AV60:AV$64)&lt;AW$4,AW$39-SUM(AW$55:AW59),AV59)</f>
        <v>#REF!</v>
      </c>
      <c r="AX60" s="292" t="e">
        <f>IF(SUM(AW60:AW$64)&lt;AX$4,AX$39-SUM(AX$55:AX59),AW59)</f>
        <v>#REF!</v>
      </c>
      <c r="AY60" s="292" t="e">
        <f>IF(SUM(AX60:AX$64)&lt;AY$4,AY$39-SUM(AY$55:AY59),AX59)</f>
        <v>#REF!</v>
      </c>
      <c r="AZ60" s="292" t="e">
        <f>IF(SUM(AY60:AY$64)&lt;AZ$4,AZ$39-SUM(AZ$55:AZ59),AY59)</f>
        <v>#REF!</v>
      </c>
      <c r="BA60" s="292" t="e">
        <f>IF(SUM(AZ60:AZ$64)&lt;BA$4,BA$39-SUM(BA$55:BA59),AZ59)</f>
        <v>#REF!</v>
      </c>
      <c r="BB60" s="292" t="e">
        <f>IF(SUM(BA60:BA$64)&lt;BB$4,BB$39-SUM(BB$55:BB59),BA59)</f>
        <v>#REF!</v>
      </c>
      <c r="BC60" s="292" t="e">
        <f>IF(SUM(BB60:BB$64)&lt;BC$4,BC$39-SUM(BC$55:BC59),BB59)</f>
        <v>#REF!</v>
      </c>
      <c r="BD60" s="292" t="e">
        <f>IF(SUM(BC60:BC$64)&lt;BD$4,BD$39-SUM(BD$55:BD59),BC59)</f>
        <v>#REF!</v>
      </c>
      <c r="BE60" s="292" t="e">
        <f>IF(SUM(BD60:BD$64)&lt;BE$4,BE$39-SUM(BE$55:BE59),BD59)</f>
        <v>#REF!</v>
      </c>
      <c r="BF60" s="292" t="e">
        <f>IF(SUM(BE60:BE$64)&lt;BF$4,BF$39-SUM(BF$55:BF59),BE59)</f>
        <v>#REF!</v>
      </c>
      <c r="BG60" s="292" t="e">
        <f>IF(SUM(BF60:BF$64)&lt;BG$4,BG$39-SUM(BG$55:BG59),BF59)</f>
        <v>#REF!</v>
      </c>
      <c r="BH60" s="292" t="e">
        <f>IF(SUM(BG60:BG$64)&lt;BH$4,BH$39-SUM(BH$55:BH59),BG59)</f>
        <v>#REF!</v>
      </c>
      <c r="BI60" s="292" t="e">
        <f>IF(SUM(BH60:BH$64)&lt;BI$4,BI$39-SUM(BI$55:BI59),BH59)</f>
        <v>#REF!</v>
      </c>
      <c r="BJ60" s="292" t="e">
        <f>IF(SUM(BI60:BI$64)&lt;BJ$4,BJ$39-SUM(BJ$55:BJ59),BI59)</f>
        <v>#REF!</v>
      </c>
      <c r="BK60" s="292" t="e">
        <f>IF(SUM(BJ60:BJ$64)&lt;BK$4,BK$39-SUM(BK$55:BK59),BJ59)</f>
        <v>#REF!</v>
      </c>
      <c r="BL60" s="292" t="e">
        <f>IF(SUM(BK60:BK$64)&lt;BL$4,BL$39-SUM(BL$55:BL59),BK59)</f>
        <v>#REF!</v>
      </c>
      <c r="BM60" s="292" t="e">
        <f>IF(SUM(BL60:BL$64)&lt;BM$4,BM$39-SUM(BM$55:BM59),BL59)</f>
        <v>#REF!</v>
      </c>
      <c r="BN60" s="276"/>
    </row>
    <row r="61" spans="3:66">
      <c r="C61" s="290" t="s">
        <v>354</v>
      </c>
      <c r="E61" s="345"/>
      <c r="F61" s="292">
        <f t="shared" ref="F61:Z61" si="35">E60+E$69</f>
        <v>0</v>
      </c>
      <c r="G61" s="292">
        <f t="shared" ref="G61:V61" si="36">F60+F$69</f>
        <v>0</v>
      </c>
      <c r="H61" s="292" t="e">
        <f t="shared" si="36"/>
        <v>#REF!</v>
      </c>
      <c r="I61" s="292" t="e">
        <f t="shared" si="36"/>
        <v>#REF!</v>
      </c>
      <c r="J61" s="292" t="e">
        <f t="shared" si="36"/>
        <v>#REF!</v>
      </c>
      <c r="K61" s="292" t="e">
        <f t="shared" si="36"/>
        <v>#REF!</v>
      </c>
      <c r="L61" s="292" t="e">
        <f t="shared" si="36"/>
        <v>#REF!</v>
      </c>
      <c r="M61" s="292" t="e">
        <f t="shared" si="36"/>
        <v>#REF!</v>
      </c>
      <c r="N61" s="292" t="e">
        <f t="shared" si="36"/>
        <v>#REF!</v>
      </c>
      <c r="O61" s="292" t="e">
        <f t="shared" si="36"/>
        <v>#REF!</v>
      </c>
      <c r="P61" s="292" t="e">
        <f t="shared" si="36"/>
        <v>#REF!</v>
      </c>
      <c r="Q61" s="292" t="e">
        <f t="shared" si="36"/>
        <v>#REF!</v>
      </c>
      <c r="R61" s="292" t="e">
        <f t="shared" si="36"/>
        <v>#REF!</v>
      </c>
      <c r="S61" s="292" t="e">
        <f t="shared" si="36"/>
        <v>#REF!</v>
      </c>
      <c r="T61" s="292" t="e">
        <f t="shared" si="36"/>
        <v>#REF!</v>
      </c>
      <c r="U61" s="292" t="e">
        <f t="shared" si="36"/>
        <v>#REF!</v>
      </c>
      <c r="V61" s="292" t="e">
        <f t="shared" si="36"/>
        <v>#REF!</v>
      </c>
      <c r="W61" s="292" t="e">
        <f t="shared" si="35"/>
        <v>#REF!</v>
      </c>
      <c r="X61" s="292" t="e">
        <f t="shared" si="35"/>
        <v>#REF!</v>
      </c>
      <c r="Y61" s="292" t="e">
        <f t="shared" si="35"/>
        <v>#REF!</v>
      </c>
      <c r="Z61" s="292" t="e">
        <f t="shared" si="35"/>
        <v>#REF!</v>
      </c>
      <c r="AA61" s="292" t="e">
        <f>Z60+Z$69</f>
        <v>#REF!</v>
      </c>
      <c r="AB61" s="292" t="e">
        <f>AA60+AA69</f>
        <v>#REF!</v>
      </c>
      <c r="AC61" s="292" t="e">
        <f>AB60+AB69</f>
        <v>#REF!</v>
      </c>
      <c r="AD61" s="292" t="e">
        <f>AC60+AC69</f>
        <v>#REF!</v>
      </c>
      <c r="AE61" s="292" t="e">
        <f>AD60+AD69</f>
        <v>#REF!</v>
      </c>
      <c r="AF61" s="292" t="e">
        <f>IF(SUM(AE61:AE$64)&lt;AF$4,AF$39-SUM(AF$55:AF60),AE60)</f>
        <v>#REF!</v>
      </c>
      <c r="AG61" s="292" t="e">
        <f>IF(SUM(AF61:AF$64)&lt;AG$4,AG$39-SUM(AG$55:AG60),AF60)</f>
        <v>#REF!</v>
      </c>
      <c r="AH61" s="292" t="e">
        <f>IF(SUM(AG61:AG$64)&lt;AH$4,AH$39-SUM(AH$55:AH60),AG60)</f>
        <v>#REF!</v>
      </c>
      <c r="AI61" s="292" t="e">
        <f>IF(SUM(AH61:AH$64)&lt;AI$4,AI$39-SUM(AI$55:AI60),AH60)</f>
        <v>#REF!</v>
      </c>
      <c r="AJ61" s="292" t="e">
        <f>IF(SUM(AI61:AI$64)&lt;AJ$4,AJ$39-SUM(AJ$55:AJ60),AI60)</f>
        <v>#REF!</v>
      </c>
      <c r="AK61" s="292" t="e">
        <f>IF(SUM(AJ61:AJ$64)&lt;AK$4,AK$39-SUM(AK$55:AK60),AJ60)</f>
        <v>#REF!</v>
      </c>
      <c r="AL61" s="292" t="e">
        <f>IF(SUM(AK61:AK$64)&lt;AL$4,AL$39-SUM(AL$55:AL60),AK60)</f>
        <v>#REF!</v>
      </c>
      <c r="AM61" s="292" t="e">
        <f>IF(SUM(AL61:AL$64)&lt;AM$4,AM$39-SUM(AM$55:AM60),AL60)</f>
        <v>#REF!</v>
      </c>
      <c r="AN61" s="292" t="e">
        <f>IF(SUM(AM61:AM$64)&lt;AN$4,AN$39-SUM(AN$55:AN60),AM60)</f>
        <v>#REF!</v>
      </c>
      <c r="AO61" s="292" t="e">
        <f>IF(SUM(AN61:AN$64)&lt;AO$4,AO$39-SUM(AO$55:AO60),AN60)</f>
        <v>#REF!</v>
      </c>
      <c r="AP61" s="292" t="e">
        <f>IF(SUM(AO61:AO$64)&lt;AP$4,AP$39-SUM(AP$55:AP60),AO60)</f>
        <v>#REF!</v>
      </c>
      <c r="AQ61" s="292" t="e">
        <f>IF(SUM(AP61:AP$64)&lt;AQ$4,AQ$39-SUM(AQ$55:AQ60),AP60)</f>
        <v>#REF!</v>
      </c>
      <c r="AR61" s="292" t="e">
        <f>IF(SUM(AQ61:AQ$64)&lt;AR$4,AR$39-SUM(AR$55:AR60),AQ60)</f>
        <v>#REF!</v>
      </c>
      <c r="AS61" s="292" t="e">
        <f>IF(SUM(AR61:AR$64)&lt;AS$4,AS$39-SUM(AS$55:AS60),AR60)</f>
        <v>#REF!</v>
      </c>
      <c r="AT61" s="292" t="e">
        <f>IF(SUM(AS61:AS$64)&lt;AT$4,AT$39-SUM(AT$55:AT60),AS60)</f>
        <v>#REF!</v>
      </c>
      <c r="AU61" s="292" t="e">
        <f>IF(SUM(AT61:AT$64)&lt;AU$4,AU$39-SUM(AU$55:AU60),AT60)</f>
        <v>#REF!</v>
      </c>
      <c r="AV61" s="292" t="e">
        <f>IF(SUM(AU61:AU$64)&lt;AV$4,AV$39-SUM(AV$55:AV60),AU60)</f>
        <v>#REF!</v>
      </c>
      <c r="AW61" s="292" t="e">
        <f>IF(SUM(AV61:AV$64)&lt;AW$4,AW$39-SUM(AW$55:AW60),AV60)</f>
        <v>#REF!</v>
      </c>
      <c r="AX61" s="292" t="e">
        <f>IF(SUM(AW61:AW$64)&lt;AX$4,AX$39-SUM(AX$55:AX60),AW60)</f>
        <v>#REF!</v>
      </c>
      <c r="AY61" s="292" t="e">
        <f>IF(SUM(AX61:AX$64)&lt;AY$4,AY$39-SUM(AY$55:AY60),AX60)</f>
        <v>#REF!</v>
      </c>
      <c r="AZ61" s="292" t="e">
        <f>IF(SUM(AY61:AY$64)&lt;AZ$4,AZ$39-SUM(AZ$55:AZ60),AY60)</f>
        <v>#REF!</v>
      </c>
      <c r="BA61" s="292" t="e">
        <f>IF(SUM(AZ61:AZ$64)&lt;BA$4,BA$39-SUM(BA$55:BA60),AZ60)</f>
        <v>#REF!</v>
      </c>
      <c r="BB61" s="292" t="e">
        <f>IF(SUM(BA61:BA$64)&lt;BB$4,BB$39-SUM(BB$55:BB60),BA60)</f>
        <v>#REF!</v>
      </c>
      <c r="BC61" s="292" t="e">
        <f>IF(SUM(BB61:BB$64)&lt;BC$4,BC$39-SUM(BC$55:BC60),BB60)</f>
        <v>#REF!</v>
      </c>
      <c r="BD61" s="292" t="e">
        <f>IF(SUM(BC61:BC$64)&lt;BD$4,BD$39-SUM(BD$55:BD60),BC60)</f>
        <v>#REF!</v>
      </c>
      <c r="BE61" s="292" t="e">
        <f>IF(SUM(BD61:BD$64)&lt;BE$4,BE$39-SUM(BE$55:BE60),BD60)</f>
        <v>#REF!</v>
      </c>
      <c r="BF61" s="292" t="e">
        <f>IF(SUM(BE61:BE$64)&lt;BF$4,BF$39-SUM(BF$55:BF60),BE60)</f>
        <v>#REF!</v>
      </c>
      <c r="BG61" s="292" t="e">
        <f>IF(SUM(BF61:BF$64)&lt;BG$4,BG$39-SUM(BG$55:BG60),BF60)</f>
        <v>#REF!</v>
      </c>
      <c r="BH61" s="292" t="e">
        <f>IF(SUM(BG61:BG$64)&lt;BH$4,BH$39-SUM(BH$55:BH60),BG60)</f>
        <v>#REF!</v>
      </c>
      <c r="BI61" s="292" t="e">
        <f>IF(SUM(BH61:BH$64)&lt;BI$4,BI$39-SUM(BI$55:BI60),BH60)</f>
        <v>#REF!</v>
      </c>
      <c r="BJ61" s="292" t="e">
        <f>IF(SUM(BI61:BI$64)&lt;BJ$4,BJ$39-SUM(BJ$55:BJ60),BI60)</f>
        <v>#REF!</v>
      </c>
      <c r="BK61" s="292" t="e">
        <f>IF(SUM(BJ61:BJ$64)&lt;BK$4,BK$39-SUM(BK$55:BK60),BJ60)</f>
        <v>#REF!</v>
      </c>
      <c r="BL61" s="292" t="e">
        <f>IF(SUM(BK61:BK$64)&lt;BL$4,BL$39-SUM(BL$55:BL60),BK60)</f>
        <v>#REF!</v>
      </c>
      <c r="BM61" s="292" t="e">
        <f>IF(SUM(BL61:BL$64)&lt;BM$4,BM$39-SUM(BM$55:BM60),BL60)</f>
        <v>#REF!</v>
      </c>
      <c r="BN61" s="276"/>
    </row>
    <row r="62" spans="3:66">
      <c r="C62" s="290"/>
      <c r="E62" s="345"/>
      <c r="F62" s="292">
        <v>0</v>
      </c>
      <c r="G62" s="292">
        <v>0</v>
      </c>
      <c r="H62" s="292">
        <v>0</v>
      </c>
      <c r="I62" s="292">
        <v>0</v>
      </c>
      <c r="J62" s="292">
        <v>0</v>
      </c>
      <c r="K62" s="292">
        <v>0</v>
      </c>
      <c r="L62" s="292">
        <v>0</v>
      </c>
      <c r="M62" s="292">
        <v>0</v>
      </c>
      <c r="N62" s="292">
        <v>0</v>
      </c>
      <c r="O62" s="292">
        <v>0</v>
      </c>
      <c r="P62" s="292">
        <v>0</v>
      </c>
      <c r="Q62" s="292">
        <v>0</v>
      </c>
      <c r="R62" s="292">
        <v>0</v>
      </c>
      <c r="S62" s="292">
        <v>0</v>
      </c>
      <c r="T62" s="292">
        <v>0</v>
      </c>
      <c r="U62" s="292">
        <v>0</v>
      </c>
      <c r="V62" s="292">
        <v>0</v>
      </c>
      <c r="W62" s="292">
        <v>0</v>
      </c>
      <c r="X62" s="292">
        <v>0</v>
      </c>
      <c r="Y62" s="292">
        <v>0</v>
      </c>
      <c r="Z62" s="292">
        <v>0</v>
      </c>
      <c r="AA62" s="292">
        <v>0</v>
      </c>
      <c r="AB62" s="292">
        <v>0</v>
      </c>
      <c r="AC62" s="292">
        <v>0</v>
      </c>
      <c r="AD62" s="292">
        <v>0</v>
      </c>
      <c r="AE62" s="292">
        <v>0</v>
      </c>
      <c r="AF62" s="292">
        <v>0</v>
      </c>
      <c r="AG62" s="292">
        <v>0</v>
      </c>
      <c r="AH62" s="292">
        <v>0</v>
      </c>
      <c r="AI62" s="292">
        <v>0</v>
      </c>
      <c r="AJ62" s="292">
        <v>0</v>
      </c>
      <c r="AK62" s="292">
        <v>0</v>
      </c>
      <c r="AL62" s="292">
        <v>0</v>
      </c>
      <c r="AM62" s="292">
        <v>0</v>
      </c>
      <c r="AN62" s="292">
        <v>0</v>
      </c>
      <c r="AO62" s="292">
        <v>0</v>
      </c>
      <c r="AP62" s="292">
        <v>0</v>
      </c>
      <c r="AQ62" s="292">
        <v>0</v>
      </c>
      <c r="AR62" s="292">
        <v>0</v>
      </c>
      <c r="AS62" s="292">
        <v>0</v>
      </c>
      <c r="AT62" s="292">
        <v>0</v>
      </c>
      <c r="AU62" s="292">
        <v>0</v>
      </c>
      <c r="AV62" s="292">
        <v>0</v>
      </c>
      <c r="AW62" s="292">
        <v>0</v>
      </c>
      <c r="AX62" s="292">
        <v>0</v>
      </c>
      <c r="AY62" s="292">
        <v>0</v>
      </c>
      <c r="AZ62" s="292">
        <v>0</v>
      </c>
      <c r="BA62" s="292">
        <v>0</v>
      </c>
      <c r="BB62" s="292">
        <v>0</v>
      </c>
      <c r="BC62" s="292">
        <v>0</v>
      </c>
      <c r="BD62" s="292">
        <v>0</v>
      </c>
      <c r="BE62" s="292">
        <v>0</v>
      </c>
      <c r="BF62" s="292">
        <v>0</v>
      </c>
      <c r="BG62" s="292">
        <v>0</v>
      </c>
      <c r="BH62" s="292">
        <v>0</v>
      </c>
      <c r="BI62" s="292">
        <v>0</v>
      </c>
      <c r="BJ62" s="292">
        <v>0</v>
      </c>
      <c r="BK62" s="292">
        <v>0</v>
      </c>
      <c r="BL62" s="292">
        <v>0</v>
      </c>
      <c r="BM62" s="292">
        <v>0</v>
      </c>
      <c r="BN62" s="276"/>
    </row>
    <row r="63" spans="3:66">
      <c r="C63" s="290"/>
      <c r="E63" s="345"/>
      <c r="F63" s="292">
        <v>0</v>
      </c>
      <c r="G63" s="292">
        <v>0</v>
      </c>
      <c r="H63" s="292">
        <v>0</v>
      </c>
      <c r="I63" s="292">
        <v>0</v>
      </c>
      <c r="J63" s="292">
        <v>0</v>
      </c>
      <c r="K63" s="292">
        <v>0</v>
      </c>
      <c r="L63" s="292">
        <v>0</v>
      </c>
      <c r="M63" s="292">
        <v>0</v>
      </c>
      <c r="N63" s="292">
        <v>0</v>
      </c>
      <c r="O63" s="292">
        <v>0</v>
      </c>
      <c r="P63" s="292">
        <v>0</v>
      </c>
      <c r="Q63" s="292">
        <v>0</v>
      </c>
      <c r="R63" s="292">
        <v>0</v>
      </c>
      <c r="S63" s="292">
        <v>0</v>
      </c>
      <c r="T63" s="292">
        <v>0</v>
      </c>
      <c r="U63" s="292">
        <v>0</v>
      </c>
      <c r="V63" s="292">
        <v>0</v>
      </c>
      <c r="W63" s="292">
        <v>0</v>
      </c>
      <c r="X63" s="292">
        <v>0</v>
      </c>
      <c r="Y63" s="292">
        <v>0</v>
      </c>
      <c r="Z63" s="292">
        <v>0</v>
      </c>
      <c r="AA63" s="292">
        <v>0</v>
      </c>
      <c r="AB63" s="292">
        <v>0</v>
      </c>
      <c r="AC63" s="292">
        <v>0</v>
      </c>
      <c r="AD63" s="292">
        <v>0</v>
      </c>
      <c r="AE63" s="292">
        <v>0</v>
      </c>
      <c r="AF63" s="292">
        <v>0</v>
      </c>
      <c r="AG63" s="292">
        <v>0</v>
      </c>
      <c r="AH63" s="292">
        <v>0</v>
      </c>
      <c r="AI63" s="292">
        <v>0</v>
      </c>
      <c r="AJ63" s="292">
        <v>0</v>
      </c>
      <c r="AK63" s="292">
        <v>0</v>
      </c>
      <c r="AL63" s="292">
        <v>0</v>
      </c>
      <c r="AM63" s="292">
        <v>0</v>
      </c>
      <c r="AN63" s="292">
        <v>0</v>
      </c>
      <c r="AO63" s="292">
        <v>0</v>
      </c>
      <c r="AP63" s="292">
        <v>0</v>
      </c>
      <c r="AQ63" s="292">
        <v>0</v>
      </c>
      <c r="AR63" s="292">
        <v>0</v>
      </c>
      <c r="AS63" s="292">
        <v>0</v>
      </c>
      <c r="AT63" s="292">
        <v>0</v>
      </c>
      <c r="AU63" s="292">
        <v>0</v>
      </c>
      <c r="AV63" s="292">
        <v>0</v>
      </c>
      <c r="AW63" s="292">
        <v>0</v>
      </c>
      <c r="AX63" s="292">
        <v>0</v>
      </c>
      <c r="AY63" s="292">
        <v>0</v>
      </c>
      <c r="AZ63" s="292">
        <v>0</v>
      </c>
      <c r="BA63" s="292">
        <v>0</v>
      </c>
      <c r="BB63" s="292">
        <v>0</v>
      </c>
      <c r="BC63" s="292">
        <v>0</v>
      </c>
      <c r="BD63" s="292">
        <v>0</v>
      </c>
      <c r="BE63" s="292">
        <v>0</v>
      </c>
      <c r="BF63" s="292">
        <v>0</v>
      </c>
      <c r="BG63" s="292">
        <v>0</v>
      </c>
      <c r="BH63" s="292">
        <v>0</v>
      </c>
      <c r="BI63" s="292">
        <v>0</v>
      </c>
      <c r="BJ63" s="292">
        <v>0</v>
      </c>
      <c r="BK63" s="292">
        <v>0</v>
      </c>
      <c r="BL63" s="292">
        <v>0</v>
      </c>
      <c r="BM63" s="292">
        <v>0</v>
      </c>
      <c r="BN63" s="276"/>
    </row>
    <row r="64" spans="3:66">
      <c r="C64" s="290"/>
      <c r="E64" s="345"/>
      <c r="F64" s="292">
        <v>0</v>
      </c>
      <c r="G64" s="292">
        <v>0</v>
      </c>
      <c r="H64" s="292">
        <v>0</v>
      </c>
      <c r="I64" s="292">
        <v>0</v>
      </c>
      <c r="J64" s="292">
        <v>0</v>
      </c>
      <c r="K64" s="292">
        <v>0</v>
      </c>
      <c r="L64" s="292">
        <v>0</v>
      </c>
      <c r="M64" s="292">
        <v>0</v>
      </c>
      <c r="N64" s="292">
        <v>0</v>
      </c>
      <c r="O64" s="292">
        <v>0</v>
      </c>
      <c r="P64" s="292">
        <v>0</v>
      </c>
      <c r="Q64" s="292">
        <v>0</v>
      </c>
      <c r="R64" s="292">
        <v>0</v>
      </c>
      <c r="S64" s="292">
        <v>0</v>
      </c>
      <c r="T64" s="292">
        <v>0</v>
      </c>
      <c r="U64" s="292">
        <v>0</v>
      </c>
      <c r="V64" s="292">
        <v>0</v>
      </c>
      <c r="W64" s="292">
        <v>0</v>
      </c>
      <c r="X64" s="292">
        <v>0</v>
      </c>
      <c r="Y64" s="292">
        <v>0</v>
      </c>
      <c r="Z64" s="292">
        <v>0</v>
      </c>
      <c r="AA64" s="292">
        <v>0</v>
      </c>
      <c r="AB64" s="292">
        <v>0</v>
      </c>
      <c r="AC64" s="292">
        <v>0</v>
      </c>
      <c r="AD64" s="292">
        <v>0</v>
      </c>
      <c r="AE64" s="292">
        <v>0</v>
      </c>
      <c r="AF64" s="292">
        <v>0</v>
      </c>
      <c r="AG64" s="292">
        <v>0</v>
      </c>
      <c r="AH64" s="292">
        <v>0</v>
      </c>
      <c r="AI64" s="292">
        <v>0</v>
      </c>
      <c r="AJ64" s="292">
        <v>0</v>
      </c>
      <c r="AK64" s="292">
        <v>0</v>
      </c>
      <c r="AL64" s="292">
        <v>0</v>
      </c>
      <c r="AM64" s="292">
        <v>0</v>
      </c>
      <c r="AN64" s="292">
        <v>0</v>
      </c>
      <c r="AO64" s="292">
        <v>0</v>
      </c>
      <c r="AP64" s="292">
        <v>0</v>
      </c>
      <c r="AQ64" s="292">
        <v>0</v>
      </c>
      <c r="AR64" s="292">
        <v>0</v>
      </c>
      <c r="AS64" s="292">
        <v>0</v>
      </c>
      <c r="AT64" s="292">
        <v>0</v>
      </c>
      <c r="AU64" s="292">
        <v>0</v>
      </c>
      <c r="AV64" s="292">
        <v>0</v>
      </c>
      <c r="AW64" s="292">
        <v>0</v>
      </c>
      <c r="AX64" s="292">
        <v>0</v>
      </c>
      <c r="AY64" s="292">
        <v>0</v>
      </c>
      <c r="AZ64" s="292">
        <v>0</v>
      </c>
      <c r="BA64" s="292">
        <v>0</v>
      </c>
      <c r="BB64" s="292">
        <v>0</v>
      </c>
      <c r="BC64" s="292">
        <v>0</v>
      </c>
      <c r="BD64" s="292">
        <v>0</v>
      </c>
      <c r="BE64" s="292">
        <v>0</v>
      </c>
      <c r="BF64" s="292">
        <v>0</v>
      </c>
      <c r="BG64" s="292">
        <v>0</v>
      </c>
      <c r="BH64" s="292">
        <v>0</v>
      </c>
      <c r="BI64" s="292">
        <v>0</v>
      </c>
      <c r="BJ64" s="292">
        <v>0</v>
      </c>
      <c r="BK64" s="292">
        <v>0</v>
      </c>
      <c r="BL64" s="292">
        <v>0</v>
      </c>
      <c r="BM64" s="292">
        <v>0</v>
      </c>
      <c r="BN64" s="276"/>
    </row>
    <row r="65" spans="3:66">
      <c r="C65" s="325"/>
      <c r="E65" s="345"/>
      <c r="BN65" s="276"/>
    </row>
    <row r="66" spans="3:66">
      <c r="C66" s="290" t="s">
        <v>355</v>
      </c>
      <c r="E66" s="345"/>
      <c r="F66" s="346" t="e">
        <f>SUM(F55:F64)</f>
        <v>#REF!</v>
      </c>
      <c r="G66" s="346" t="e">
        <f t="shared" ref="G66:V66" si="37">SUM(G55:G64)-SUM(F60:F64)</f>
        <v>#REF!</v>
      </c>
      <c r="H66" s="346" t="e">
        <f t="shared" si="37"/>
        <v>#REF!</v>
      </c>
      <c r="I66" s="346" t="e">
        <f t="shared" si="37"/>
        <v>#REF!</v>
      </c>
      <c r="J66" s="346" t="e">
        <f t="shared" si="37"/>
        <v>#REF!</v>
      </c>
      <c r="K66" s="346" t="e">
        <f t="shared" si="37"/>
        <v>#REF!</v>
      </c>
      <c r="L66" s="346" t="e">
        <f t="shared" si="37"/>
        <v>#REF!</v>
      </c>
      <c r="M66" s="346" t="e">
        <f t="shared" si="37"/>
        <v>#REF!</v>
      </c>
      <c r="N66" s="346" t="e">
        <f t="shared" si="37"/>
        <v>#REF!</v>
      </c>
      <c r="O66" s="346" t="e">
        <f t="shared" si="37"/>
        <v>#REF!</v>
      </c>
      <c r="P66" s="346" t="e">
        <f t="shared" si="37"/>
        <v>#REF!</v>
      </c>
      <c r="Q66" s="346" t="e">
        <f t="shared" si="37"/>
        <v>#REF!</v>
      </c>
      <c r="R66" s="346" t="e">
        <f t="shared" si="37"/>
        <v>#REF!</v>
      </c>
      <c r="S66" s="346" t="e">
        <f t="shared" si="37"/>
        <v>#REF!</v>
      </c>
      <c r="T66" s="346" t="e">
        <f t="shared" ca="1" si="37"/>
        <v>#REF!</v>
      </c>
      <c r="U66" s="346" t="e">
        <f t="shared" ca="1" si="37"/>
        <v>#REF!</v>
      </c>
      <c r="V66" s="346" t="e">
        <f t="shared" ca="1" si="37"/>
        <v>#REF!</v>
      </c>
      <c r="W66" s="346" t="e">
        <f t="shared" ref="W66:AE66" ca="1" si="38">SUM(W55:W64)-SUM(V60:V64)</f>
        <v>#REF!</v>
      </c>
      <c r="X66" s="346" t="e">
        <f t="shared" ca="1" si="38"/>
        <v>#REF!</v>
      </c>
      <c r="Y66" s="346" t="e">
        <f t="shared" ca="1" si="38"/>
        <v>#REF!</v>
      </c>
      <c r="Z66" s="346" t="e">
        <f t="shared" ca="1" si="38"/>
        <v>#REF!</v>
      </c>
      <c r="AA66" s="346" t="e">
        <f t="shared" ca="1" si="38"/>
        <v>#REF!</v>
      </c>
      <c r="AB66" s="346" t="e">
        <f t="shared" ca="1" si="38"/>
        <v>#REF!</v>
      </c>
      <c r="AC66" s="346" t="e">
        <f t="shared" ca="1" si="38"/>
        <v>#REF!</v>
      </c>
      <c r="AD66" s="346" t="e">
        <f t="shared" ca="1" si="38"/>
        <v>#REF!</v>
      </c>
      <c r="AE66" s="346" t="e">
        <f t="shared" ca="1" si="38"/>
        <v>#REF!</v>
      </c>
      <c r="AF66" s="346" t="e">
        <f t="shared" ref="AF66:BM66" ca="1" si="39">SUM(AF55:AF64)</f>
        <v>#REF!</v>
      </c>
      <c r="AG66" s="346" t="e">
        <f t="shared" ca="1" si="39"/>
        <v>#REF!</v>
      </c>
      <c r="AH66" s="346" t="e">
        <f t="shared" ca="1" si="39"/>
        <v>#REF!</v>
      </c>
      <c r="AI66" s="346" t="e">
        <f t="shared" ca="1" si="39"/>
        <v>#REF!</v>
      </c>
      <c r="AJ66" s="346" t="e">
        <f t="shared" ca="1" si="39"/>
        <v>#REF!</v>
      </c>
      <c r="AK66" s="346" t="e">
        <f t="shared" ca="1" si="39"/>
        <v>#REF!</v>
      </c>
      <c r="AL66" s="346" t="e">
        <f t="shared" ca="1" si="39"/>
        <v>#REF!</v>
      </c>
      <c r="AM66" s="346" t="e">
        <f t="shared" ca="1" si="39"/>
        <v>#REF!</v>
      </c>
      <c r="AN66" s="346" t="e">
        <f t="shared" ca="1" si="39"/>
        <v>#REF!</v>
      </c>
      <c r="AO66" s="346" t="e">
        <f t="shared" ca="1" si="39"/>
        <v>#REF!</v>
      </c>
      <c r="AP66" s="346" t="e">
        <f t="shared" ca="1" si="39"/>
        <v>#REF!</v>
      </c>
      <c r="AQ66" s="346" t="e">
        <f t="shared" ca="1" si="39"/>
        <v>#REF!</v>
      </c>
      <c r="AR66" s="346" t="e">
        <f t="shared" ca="1" si="39"/>
        <v>#REF!</v>
      </c>
      <c r="AS66" s="346" t="e">
        <f t="shared" ca="1" si="39"/>
        <v>#REF!</v>
      </c>
      <c r="AT66" s="346" t="e">
        <f t="shared" ca="1" si="39"/>
        <v>#REF!</v>
      </c>
      <c r="AU66" s="346" t="e">
        <f t="shared" ca="1" si="39"/>
        <v>#REF!</v>
      </c>
      <c r="AV66" s="346" t="e">
        <f t="shared" ca="1" si="39"/>
        <v>#REF!</v>
      </c>
      <c r="AW66" s="346" t="e">
        <f t="shared" ca="1" si="39"/>
        <v>#REF!</v>
      </c>
      <c r="AX66" s="346" t="e">
        <f t="shared" ca="1" si="39"/>
        <v>#REF!</v>
      </c>
      <c r="AY66" s="346" t="e">
        <f t="shared" ca="1" si="39"/>
        <v>#REF!</v>
      </c>
      <c r="AZ66" s="346" t="e">
        <f t="shared" ca="1" si="39"/>
        <v>#REF!</v>
      </c>
      <c r="BA66" s="346" t="e">
        <f t="shared" ca="1" si="39"/>
        <v>#REF!</v>
      </c>
      <c r="BB66" s="346" t="e">
        <f t="shared" ca="1" si="39"/>
        <v>#REF!</v>
      </c>
      <c r="BC66" s="346" t="e">
        <f t="shared" ca="1" si="39"/>
        <v>#REF!</v>
      </c>
      <c r="BD66" s="346" t="e">
        <f t="shared" ca="1" si="39"/>
        <v>#REF!</v>
      </c>
      <c r="BE66" s="346" t="e">
        <f t="shared" ca="1" si="39"/>
        <v>#REF!</v>
      </c>
      <c r="BF66" s="346" t="e">
        <f t="shared" ca="1" si="39"/>
        <v>#REF!</v>
      </c>
      <c r="BG66" s="346" t="e">
        <f t="shared" ca="1" si="39"/>
        <v>#REF!</v>
      </c>
      <c r="BH66" s="346" t="e">
        <f t="shared" ca="1" si="39"/>
        <v>#REF!</v>
      </c>
      <c r="BI66" s="346" t="e">
        <f t="shared" ca="1" si="39"/>
        <v>#REF!</v>
      </c>
      <c r="BJ66" s="346" t="e">
        <f t="shared" ca="1" si="39"/>
        <v>#REF!</v>
      </c>
      <c r="BK66" s="346" t="e">
        <f t="shared" ca="1" si="39"/>
        <v>#REF!</v>
      </c>
      <c r="BL66" s="346" t="e">
        <f t="shared" ca="1" si="39"/>
        <v>#REF!</v>
      </c>
      <c r="BM66" s="346" t="e">
        <f t="shared" ca="1" si="39"/>
        <v>#REF!</v>
      </c>
      <c r="BN66" s="276"/>
    </row>
    <row r="67" spans="3:66">
      <c r="C67" s="290" t="s">
        <v>356</v>
      </c>
      <c r="E67" s="345"/>
      <c r="F67" s="347" t="e">
        <f t="shared" ref="F67:BM67" si="40">F66-F39</f>
        <v>#REF!</v>
      </c>
      <c r="G67" s="347" t="e">
        <f t="shared" si="40"/>
        <v>#REF!</v>
      </c>
      <c r="H67" s="347" t="e">
        <f t="shared" si="40"/>
        <v>#REF!</v>
      </c>
      <c r="I67" s="347" t="e">
        <f t="shared" si="40"/>
        <v>#REF!</v>
      </c>
      <c r="J67" s="347" t="e">
        <f t="shared" si="40"/>
        <v>#REF!</v>
      </c>
      <c r="K67" s="347" t="e">
        <f t="shared" si="40"/>
        <v>#REF!</v>
      </c>
      <c r="L67" s="347" t="e">
        <f t="shared" si="40"/>
        <v>#REF!</v>
      </c>
      <c r="M67" s="347" t="e">
        <f t="shared" si="40"/>
        <v>#REF!</v>
      </c>
      <c r="N67" s="347" t="e">
        <f t="shared" si="40"/>
        <v>#REF!</v>
      </c>
      <c r="O67" s="347" t="e">
        <f t="shared" si="40"/>
        <v>#REF!</v>
      </c>
      <c r="P67" s="347" t="e">
        <f t="shared" si="40"/>
        <v>#REF!</v>
      </c>
      <c r="Q67" s="347" t="e">
        <f t="shared" si="40"/>
        <v>#REF!</v>
      </c>
      <c r="R67" s="347" t="e">
        <f t="shared" si="40"/>
        <v>#REF!</v>
      </c>
      <c r="S67" s="347" t="e">
        <f t="shared" si="40"/>
        <v>#REF!</v>
      </c>
      <c r="T67" s="347" t="e">
        <f t="shared" ca="1" si="40"/>
        <v>#REF!</v>
      </c>
      <c r="U67" s="347" t="e">
        <f t="shared" ca="1" si="40"/>
        <v>#REF!</v>
      </c>
      <c r="V67" s="347" t="e">
        <f t="shared" ca="1" si="40"/>
        <v>#REF!</v>
      </c>
      <c r="W67" s="347" t="e">
        <f t="shared" ca="1" si="40"/>
        <v>#REF!</v>
      </c>
      <c r="X67" s="347" t="e">
        <f t="shared" ca="1" si="40"/>
        <v>#REF!</v>
      </c>
      <c r="Y67" s="347" t="e">
        <f t="shared" ca="1" si="40"/>
        <v>#REF!</v>
      </c>
      <c r="Z67" s="347" t="e">
        <f t="shared" ca="1" si="40"/>
        <v>#REF!</v>
      </c>
      <c r="AA67" s="347" t="e">
        <f t="shared" ca="1" si="40"/>
        <v>#REF!</v>
      </c>
      <c r="AB67" s="347" t="e">
        <f t="shared" ca="1" si="40"/>
        <v>#REF!</v>
      </c>
      <c r="AC67" s="347" t="e">
        <f t="shared" ca="1" si="40"/>
        <v>#REF!</v>
      </c>
      <c r="AD67" s="347" t="e">
        <f t="shared" ca="1" si="40"/>
        <v>#REF!</v>
      </c>
      <c r="AE67" s="347" t="e">
        <f t="shared" ca="1" si="40"/>
        <v>#REF!</v>
      </c>
      <c r="AF67" s="347" t="e">
        <f t="shared" ca="1" si="40"/>
        <v>#REF!</v>
      </c>
      <c r="AG67" s="347" t="e">
        <f t="shared" ca="1" si="40"/>
        <v>#REF!</v>
      </c>
      <c r="AH67" s="347" t="e">
        <f t="shared" ca="1" si="40"/>
        <v>#REF!</v>
      </c>
      <c r="AI67" s="347" t="e">
        <f t="shared" ca="1" si="40"/>
        <v>#REF!</v>
      </c>
      <c r="AJ67" s="347" t="e">
        <f t="shared" ca="1" si="40"/>
        <v>#REF!</v>
      </c>
      <c r="AK67" s="347" t="e">
        <f t="shared" ca="1" si="40"/>
        <v>#REF!</v>
      </c>
      <c r="AL67" s="347" t="e">
        <f t="shared" ca="1" si="40"/>
        <v>#REF!</v>
      </c>
      <c r="AM67" s="347" t="e">
        <f t="shared" ca="1" si="40"/>
        <v>#REF!</v>
      </c>
      <c r="AN67" s="347" t="e">
        <f t="shared" ca="1" si="40"/>
        <v>#REF!</v>
      </c>
      <c r="AO67" s="347" t="e">
        <f t="shared" ca="1" si="40"/>
        <v>#REF!</v>
      </c>
      <c r="AP67" s="347" t="e">
        <f t="shared" ca="1" si="40"/>
        <v>#REF!</v>
      </c>
      <c r="AQ67" s="347" t="e">
        <f t="shared" ca="1" si="40"/>
        <v>#REF!</v>
      </c>
      <c r="AR67" s="347" t="e">
        <f t="shared" ca="1" si="40"/>
        <v>#REF!</v>
      </c>
      <c r="AS67" s="347" t="e">
        <f t="shared" ca="1" si="40"/>
        <v>#REF!</v>
      </c>
      <c r="AT67" s="347" t="e">
        <f t="shared" ca="1" si="40"/>
        <v>#REF!</v>
      </c>
      <c r="AU67" s="347" t="e">
        <f t="shared" ca="1" si="40"/>
        <v>#REF!</v>
      </c>
      <c r="AV67" s="347" t="e">
        <f t="shared" ca="1" si="40"/>
        <v>#REF!</v>
      </c>
      <c r="AW67" s="347" t="e">
        <f t="shared" ca="1" si="40"/>
        <v>#REF!</v>
      </c>
      <c r="AX67" s="347" t="e">
        <f t="shared" ca="1" si="40"/>
        <v>#REF!</v>
      </c>
      <c r="AY67" s="347" t="e">
        <f t="shared" ca="1" si="40"/>
        <v>#REF!</v>
      </c>
      <c r="AZ67" s="347" t="e">
        <f t="shared" ca="1" si="40"/>
        <v>#REF!</v>
      </c>
      <c r="BA67" s="347" t="e">
        <f t="shared" ca="1" si="40"/>
        <v>#REF!</v>
      </c>
      <c r="BB67" s="347" t="e">
        <f t="shared" ca="1" si="40"/>
        <v>#REF!</v>
      </c>
      <c r="BC67" s="347" t="e">
        <f t="shared" ca="1" si="40"/>
        <v>#REF!</v>
      </c>
      <c r="BD67" s="347" t="e">
        <f t="shared" ca="1" si="40"/>
        <v>#REF!</v>
      </c>
      <c r="BE67" s="347" t="e">
        <f t="shared" ca="1" si="40"/>
        <v>#REF!</v>
      </c>
      <c r="BF67" s="347" t="e">
        <f t="shared" ca="1" si="40"/>
        <v>#REF!</v>
      </c>
      <c r="BG67" s="347" t="e">
        <f t="shared" ca="1" si="40"/>
        <v>#REF!</v>
      </c>
      <c r="BH67" s="347" t="e">
        <f t="shared" ca="1" si="40"/>
        <v>#REF!</v>
      </c>
      <c r="BI67" s="347" t="e">
        <f t="shared" ca="1" si="40"/>
        <v>#REF!</v>
      </c>
      <c r="BJ67" s="347" t="e">
        <f t="shared" ca="1" si="40"/>
        <v>#REF!</v>
      </c>
      <c r="BK67" s="347" t="e">
        <f t="shared" ca="1" si="40"/>
        <v>#REF!</v>
      </c>
      <c r="BL67" s="347" t="e">
        <f t="shared" ca="1" si="40"/>
        <v>#REF!</v>
      </c>
      <c r="BM67" s="347" t="e">
        <f t="shared" ca="1" si="40"/>
        <v>#REF!</v>
      </c>
      <c r="BN67" s="276"/>
    </row>
    <row r="68" spans="3:66">
      <c r="C68" s="290"/>
      <c r="E68" s="345"/>
      <c r="AE68" s="347"/>
      <c r="BN68" s="276"/>
    </row>
    <row r="69" spans="3:66">
      <c r="C69" s="290" t="s">
        <v>357</v>
      </c>
      <c r="E69" s="345"/>
      <c r="F69" s="348">
        <f>-SUM(F60:F64)+SUM(E60:E64)</f>
        <v>0</v>
      </c>
      <c r="G69" s="348" t="e">
        <f t="shared" ref="G69:AE69" si="41">SUM(G60:G64)*-1</f>
        <v>#REF!</v>
      </c>
      <c r="H69" s="348" t="e">
        <f t="shared" si="41"/>
        <v>#REF!</v>
      </c>
      <c r="I69" s="348" t="e">
        <f t="shared" si="41"/>
        <v>#REF!</v>
      </c>
      <c r="J69" s="348" t="e">
        <f t="shared" si="41"/>
        <v>#REF!</v>
      </c>
      <c r="K69" s="348" t="e">
        <f t="shared" si="41"/>
        <v>#REF!</v>
      </c>
      <c r="L69" s="348" t="e">
        <f t="shared" si="41"/>
        <v>#REF!</v>
      </c>
      <c r="M69" s="348" t="e">
        <f t="shared" si="41"/>
        <v>#REF!</v>
      </c>
      <c r="N69" s="348" t="e">
        <f t="shared" si="41"/>
        <v>#REF!</v>
      </c>
      <c r="O69" s="348" t="e">
        <f t="shared" si="41"/>
        <v>#REF!</v>
      </c>
      <c r="P69" s="348" t="e">
        <f t="shared" si="41"/>
        <v>#REF!</v>
      </c>
      <c r="Q69" s="348" t="e">
        <f t="shared" si="41"/>
        <v>#REF!</v>
      </c>
      <c r="R69" s="348" t="e">
        <f t="shared" si="41"/>
        <v>#REF!</v>
      </c>
      <c r="S69" s="348" t="e">
        <f t="shared" si="41"/>
        <v>#REF!</v>
      </c>
      <c r="T69" s="348" t="e">
        <f t="shared" si="41"/>
        <v>#REF!</v>
      </c>
      <c r="U69" s="348" t="e">
        <f t="shared" si="41"/>
        <v>#REF!</v>
      </c>
      <c r="V69" s="348" t="e">
        <f t="shared" si="41"/>
        <v>#REF!</v>
      </c>
      <c r="W69" s="348" t="e">
        <f t="shared" si="41"/>
        <v>#REF!</v>
      </c>
      <c r="X69" s="348" t="e">
        <f t="shared" si="41"/>
        <v>#REF!</v>
      </c>
      <c r="Y69" s="348" t="e">
        <f t="shared" si="41"/>
        <v>#REF!</v>
      </c>
      <c r="Z69" s="348" t="e">
        <f t="shared" si="41"/>
        <v>#REF!</v>
      </c>
      <c r="AA69" s="348" t="e">
        <f t="shared" si="41"/>
        <v>#REF!</v>
      </c>
      <c r="AB69" s="348" t="e">
        <f t="shared" si="41"/>
        <v>#REF!</v>
      </c>
      <c r="AC69" s="348" t="e">
        <f t="shared" si="41"/>
        <v>#REF!</v>
      </c>
      <c r="AD69" s="348" t="e">
        <f t="shared" si="41"/>
        <v>#REF!</v>
      </c>
      <c r="AE69" s="348" t="e">
        <f t="shared" si="41"/>
        <v>#REF!</v>
      </c>
      <c r="AF69" s="349" t="e">
        <f t="shared" ref="AF69:BM69" si="42">-SUM(AF60:AF64)+SUM(AE60:AE64)</f>
        <v>#REF!</v>
      </c>
      <c r="AG69" s="348" t="e">
        <f t="shared" si="42"/>
        <v>#REF!</v>
      </c>
      <c r="AH69" s="348" t="e">
        <f t="shared" si="42"/>
        <v>#REF!</v>
      </c>
      <c r="AI69" s="348" t="e">
        <f t="shared" si="42"/>
        <v>#REF!</v>
      </c>
      <c r="AJ69" s="348" t="e">
        <f t="shared" si="42"/>
        <v>#REF!</v>
      </c>
      <c r="AK69" s="348" t="e">
        <f t="shared" si="42"/>
        <v>#REF!</v>
      </c>
      <c r="AL69" s="348" t="e">
        <f t="shared" si="42"/>
        <v>#REF!</v>
      </c>
      <c r="AM69" s="348" t="e">
        <f t="shared" si="42"/>
        <v>#REF!</v>
      </c>
      <c r="AN69" s="348" t="e">
        <f t="shared" si="42"/>
        <v>#REF!</v>
      </c>
      <c r="AO69" s="348" t="e">
        <f t="shared" si="42"/>
        <v>#REF!</v>
      </c>
      <c r="AP69" s="348" t="e">
        <f t="shared" si="42"/>
        <v>#REF!</v>
      </c>
      <c r="AQ69" s="348" t="e">
        <f t="shared" si="42"/>
        <v>#REF!</v>
      </c>
      <c r="AR69" s="348" t="e">
        <f t="shared" si="42"/>
        <v>#REF!</v>
      </c>
      <c r="AS69" s="348" t="e">
        <f t="shared" si="42"/>
        <v>#REF!</v>
      </c>
      <c r="AT69" s="348" t="e">
        <f t="shared" si="42"/>
        <v>#REF!</v>
      </c>
      <c r="AU69" s="348" t="e">
        <f t="shared" si="42"/>
        <v>#REF!</v>
      </c>
      <c r="AV69" s="348" t="e">
        <f t="shared" si="42"/>
        <v>#REF!</v>
      </c>
      <c r="AW69" s="348" t="e">
        <f t="shared" si="42"/>
        <v>#REF!</v>
      </c>
      <c r="AX69" s="348" t="e">
        <f t="shared" si="42"/>
        <v>#REF!</v>
      </c>
      <c r="AY69" s="348" t="e">
        <f t="shared" si="42"/>
        <v>#REF!</v>
      </c>
      <c r="AZ69" s="348" t="e">
        <f t="shared" si="42"/>
        <v>#REF!</v>
      </c>
      <c r="BA69" s="348" t="e">
        <f t="shared" si="42"/>
        <v>#REF!</v>
      </c>
      <c r="BB69" s="348" t="e">
        <f t="shared" si="42"/>
        <v>#REF!</v>
      </c>
      <c r="BC69" s="348" t="e">
        <f t="shared" si="42"/>
        <v>#REF!</v>
      </c>
      <c r="BD69" s="348" t="e">
        <f t="shared" si="42"/>
        <v>#REF!</v>
      </c>
      <c r="BE69" s="348" t="e">
        <f t="shared" si="42"/>
        <v>#REF!</v>
      </c>
      <c r="BF69" s="348" t="e">
        <f t="shared" si="42"/>
        <v>#REF!</v>
      </c>
      <c r="BG69" s="348" t="e">
        <f t="shared" si="42"/>
        <v>#REF!</v>
      </c>
      <c r="BH69" s="348" t="e">
        <f t="shared" si="42"/>
        <v>#REF!</v>
      </c>
      <c r="BI69" s="348" t="e">
        <f t="shared" si="42"/>
        <v>#REF!</v>
      </c>
      <c r="BJ69" s="348" t="e">
        <f t="shared" si="42"/>
        <v>#REF!</v>
      </c>
      <c r="BK69" s="348" t="e">
        <f t="shared" si="42"/>
        <v>#REF!</v>
      </c>
      <c r="BL69" s="348" t="e">
        <f t="shared" si="42"/>
        <v>#REF!</v>
      </c>
      <c r="BM69" s="348" t="e">
        <f t="shared" si="42"/>
        <v>#REF!</v>
      </c>
      <c r="BN69" s="276"/>
    </row>
    <row r="70" spans="3:66">
      <c r="C70" s="290"/>
      <c r="E70" s="345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W70" s="348"/>
      <c r="X70" s="348"/>
      <c r="Y70" s="348"/>
      <c r="Z70" s="348"/>
      <c r="AA70" s="348"/>
      <c r="AB70" s="348"/>
      <c r="AC70" s="348"/>
      <c r="AD70" s="348"/>
      <c r="AE70" s="348"/>
      <c r="AF70" s="349"/>
      <c r="AG70" s="348"/>
      <c r="AH70" s="348"/>
      <c r="AI70" s="348"/>
      <c r="AJ70" s="348"/>
      <c r="AK70" s="348"/>
      <c r="AL70" s="348"/>
      <c r="BN70" s="276"/>
    </row>
    <row r="71" spans="3:66">
      <c r="C71" s="290" t="s">
        <v>358</v>
      </c>
      <c r="E71" s="276" t="e">
        <f>SUM(F71:BM71)</f>
        <v>#REF!</v>
      </c>
      <c r="F71" s="350" t="e">
        <f t="shared" ref="F71:BM71" si="43">F69+F25</f>
        <v>#REF!</v>
      </c>
      <c r="G71" s="350" t="e">
        <f t="shared" si="43"/>
        <v>#REF!</v>
      </c>
      <c r="H71" s="350" t="e">
        <f t="shared" si="43"/>
        <v>#REF!</v>
      </c>
      <c r="I71" s="350" t="e">
        <f t="shared" si="43"/>
        <v>#REF!</v>
      </c>
      <c r="J71" s="350" t="e">
        <f t="shared" si="43"/>
        <v>#REF!</v>
      </c>
      <c r="K71" s="350" t="e">
        <f t="shared" si="43"/>
        <v>#REF!</v>
      </c>
      <c r="L71" s="350" t="e">
        <f t="shared" si="43"/>
        <v>#REF!</v>
      </c>
      <c r="M71" s="350" t="e">
        <f t="shared" si="43"/>
        <v>#REF!</v>
      </c>
      <c r="N71" s="350" t="e">
        <f t="shared" si="43"/>
        <v>#REF!</v>
      </c>
      <c r="O71" s="350" t="e">
        <f t="shared" si="43"/>
        <v>#REF!</v>
      </c>
      <c r="P71" s="350" t="e">
        <f t="shared" si="43"/>
        <v>#REF!</v>
      </c>
      <c r="Q71" s="350" t="e">
        <f t="shared" si="43"/>
        <v>#REF!</v>
      </c>
      <c r="R71" s="350" t="e">
        <f t="shared" si="43"/>
        <v>#REF!</v>
      </c>
      <c r="S71" s="350" t="e">
        <f t="shared" si="43"/>
        <v>#REF!</v>
      </c>
      <c r="T71" s="350" t="e">
        <f t="shared" ca="1" si="43"/>
        <v>#REF!</v>
      </c>
      <c r="U71" s="350" t="e">
        <f t="shared" ca="1" si="43"/>
        <v>#REF!</v>
      </c>
      <c r="V71" s="350" t="e">
        <f t="shared" ca="1" si="43"/>
        <v>#REF!</v>
      </c>
      <c r="W71" s="350" t="e">
        <f t="shared" si="43"/>
        <v>#REF!</v>
      </c>
      <c r="X71" s="350" t="e">
        <f t="shared" si="43"/>
        <v>#REF!</v>
      </c>
      <c r="Y71" s="350" t="e">
        <f t="shared" si="43"/>
        <v>#REF!</v>
      </c>
      <c r="Z71" s="350" t="e">
        <f t="shared" si="43"/>
        <v>#REF!</v>
      </c>
      <c r="AA71" s="350" t="e">
        <f t="shared" si="43"/>
        <v>#REF!</v>
      </c>
      <c r="AB71" s="350" t="e">
        <f t="shared" si="43"/>
        <v>#REF!</v>
      </c>
      <c r="AC71" s="350" t="e">
        <f t="shared" si="43"/>
        <v>#REF!</v>
      </c>
      <c r="AD71" s="350" t="e">
        <f t="shared" si="43"/>
        <v>#REF!</v>
      </c>
      <c r="AE71" s="350" t="e">
        <f t="shared" si="43"/>
        <v>#REF!</v>
      </c>
      <c r="AF71" s="313" t="e">
        <f t="shared" si="43"/>
        <v>#REF!</v>
      </c>
      <c r="AG71" s="350" t="e">
        <f t="shared" si="43"/>
        <v>#REF!</v>
      </c>
      <c r="AH71" s="350" t="e">
        <f t="shared" si="43"/>
        <v>#REF!</v>
      </c>
      <c r="AI71" s="350" t="e">
        <f t="shared" si="43"/>
        <v>#REF!</v>
      </c>
      <c r="AJ71" s="350" t="e">
        <f t="shared" si="43"/>
        <v>#REF!</v>
      </c>
      <c r="AK71" s="350" t="e">
        <f t="shared" si="43"/>
        <v>#REF!</v>
      </c>
      <c r="AL71" s="350" t="e">
        <f t="shared" si="43"/>
        <v>#REF!</v>
      </c>
      <c r="AM71" s="350" t="e">
        <f t="shared" si="43"/>
        <v>#REF!</v>
      </c>
      <c r="AN71" s="350" t="e">
        <f t="shared" si="43"/>
        <v>#REF!</v>
      </c>
      <c r="AO71" s="350" t="e">
        <f t="shared" si="43"/>
        <v>#REF!</v>
      </c>
      <c r="AP71" s="350" t="e">
        <f t="shared" si="43"/>
        <v>#REF!</v>
      </c>
      <c r="AQ71" s="350" t="e">
        <f t="shared" si="43"/>
        <v>#REF!</v>
      </c>
      <c r="AR71" s="350" t="e">
        <f t="shared" si="43"/>
        <v>#REF!</v>
      </c>
      <c r="AS71" s="350" t="e">
        <f t="shared" si="43"/>
        <v>#REF!</v>
      </c>
      <c r="AT71" s="350" t="e">
        <f t="shared" si="43"/>
        <v>#REF!</v>
      </c>
      <c r="AU71" s="350" t="e">
        <f t="shared" si="43"/>
        <v>#REF!</v>
      </c>
      <c r="AV71" s="350" t="e">
        <f t="shared" si="43"/>
        <v>#REF!</v>
      </c>
      <c r="AW71" s="350" t="e">
        <f t="shared" si="43"/>
        <v>#REF!</v>
      </c>
      <c r="AX71" s="350" t="e">
        <f t="shared" si="43"/>
        <v>#REF!</v>
      </c>
      <c r="AY71" s="350" t="e">
        <f t="shared" si="43"/>
        <v>#REF!</v>
      </c>
      <c r="AZ71" s="350" t="e">
        <f t="shared" si="43"/>
        <v>#REF!</v>
      </c>
      <c r="BA71" s="350" t="e">
        <f t="shared" si="43"/>
        <v>#REF!</v>
      </c>
      <c r="BB71" s="350" t="e">
        <f t="shared" si="43"/>
        <v>#REF!</v>
      </c>
      <c r="BC71" s="350" t="e">
        <f t="shared" si="43"/>
        <v>#REF!</v>
      </c>
      <c r="BD71" s="350" t="e">
        <f t="shared" si="43"/>
        <v>#REF!</v>
      </c>
      <c r="BE71" s="350" t="e">
        <f t="shared" si="43"/>
        <v>#REF!</v>
      </c>
      <c r="BF71" s="350" t="e">
        <f t="shared" si="43"/>
        <v>#REF!</v>
      </c>
      <c r="BG71" s="350" t="e">
        <f t="shared" si="43"/>
        <v>#REF!</v>
      </c>
      <c r="BH71" s="350" t="e">
        <f t="shared" si="43"/>
        <v>#REF!</v>
      </c>
      <c r="BI71" s="350" t="e">
        <f t="shared" si="43"/>
        <v>#REF!</v>
      </c>
      <c r="BJ71" s="350" t="e">
        <f t="shared" si="43"/>
        <v>#REF!</v>
      </c>
      <c r="BK71" s="350" t="e">
        <f t="shared" si="43"/>
        <v>#REF!</v>
      </c>
      <c r="BL71" s="350" t="e">
        <f t="shared" si="43"/>
        <v>#REF!</v>
      </c>
      <c r="BM71" s="350" t="e">
        <f t="shared" si="43"/>
        <v>#REF!</v>
      </c>
      <c r="BN71" s="276"/>
    </row>
    <row r="72" spans="3:66">
      <c r="E72" s="312"/>
      <c r="F72" s="292" t="e">
        <f t="shared" ref="F72:BM72" si="44">F26</f>
        <v>#REF!</v>
      </c>
      <c r="G72" s="292" t="e">
        <f t="shared" si="44"/>
        <v>#REF!</v>
      </c>
      <c r="H72" s="292" t="e">
        <f t="shared" si="44"/>
        <v>#REF!</v>
      </c>
      <c r="I72" s="292" t="e">
        <f t="shared" si="44"/>
        <v>#REF!</v>
      </c>
      <c r="J72" s="292" t="e">
        <f t="shared" si="44"/>
        <v>#REF!</v>
      </c>
      <c r="K72" s="292" t="e">
        <f t="shared" si="44"/>
        <v>#REF!</v>
      </c>
      <c r="L72" s="292" t="e">
        <f t="shared" si="44"/>
        <v>#REF!</v>
      </c>
      <c r="M72" s="292" t="e">
        <f t="shared" si="44"/>
        <v>#REF!</v>
      </c>
      <c r="N72" s="292" t="e">
        <f t="shared" si="44"/>
        <v>#REF!</v>
      </c>
      <c r="O72" s="292" t="e">
        <f t="shared" si="44"/>
        <v>#REF!</v>
      </c>
      <c r="P72" s="292" t="e">
        <f t="shared" si="44"/>
        <v>#REF!</v>
      </c>
      <c r="Q72" s="292" t="e">
        <f t="shared" si="44"/>
        <v>#REF!</v>
      </c>
      <c r="R72" s="292" t="e">
        <f t="shared" si="44"/>
        <v>#REF!</v>
      </c>
      <c r="S72" s="292" t="e">
        <f t="shared" si="44"/>
        <v>#REF!</v>
      </c>
      <c r="T72" s="292">
        <f t="shared" ca="1" si="44"/>
        <v>2737.44</v>
      </c>
      <c r="U72" s="292">
        <f t="shared" ca="1" si="44"/>
        <v>20362.34212369231</v>
      </c>
      <c r="V72" s="292">
        <f t="shared" ca="1" si="44"/>
        <v>20935.593231346156</v>
      </c>
      <c r="W72" s="292">
        <f t="shared" si="44"/>
        <v>0</v>
      </c>
      <c r="X72" s="292">
        <f t="shared" si="44"/>
        <v>0</v>
      </c>
      <c r="Y72" s="292">
        <f t="shared" si="44"/>
        <v>0</v>
      </c>
      <c r="Z72" s="292">
        <f t="shared" si="44"/>
        <v>0</v>
      </c>
      <c r="AA72" s="292">
        <f t="shared" si="44"/>
        <v>0</v>
      </c>
      <c r="AB72" s="292">
        <f t="shared" si="44"/>
        <v>0</v>
      </c>
      <c r="AC72" s="292">
        <f t="shared" si="44"/>
        <v>0</v>
      </c>
      <c r="AD72" s="292">
        <f t="shared" si="44"/>
        <v>0</v>
      </c>
      <c r="AE72" s="292">
        <f t="shared" si="44"/>
        <v>0</v>
      </c>
      <c r="AF72" s="292">
        <f t="shared" si="44"/>
        <v>0</v>
      </c>
      <c r="AG72" s="292">
        <f t="shared" si="44"/>
        <v>0</v>
      </c>
      <c r="AH72" s="292">
        <f t="shared" si="44"/>
        <v>0</v>
      </c>
      <c r="AI72" s="292">
        <f t="shared" si="44"/>
        <v>0</v>
      </c>
      <c r="AJ72" s="292">
        <f t="shared" si="44"/>
        <v>0</v>
      </c>
      <c r="AK72" s="292">
        <f t="shared" si="44"/>
        <v>0</v>
      </c>
      <c r="AL72" s="292">
        <f t="shared" si="44"/>
        <v>0</v>
      </c>
      <c r="AM72" s="292">
        <f t="shared" si="44"/>
        <v>0</v>
      </c>
      <c r="AN72" s="292">
        <f t="shared" si="44"/>
        <v>0</v>
      </c>
      <c r="AO72" s="292">
        <f t="shared" si="44"/>
        <v>0</v>
      </c>
      <c r="AP72" s="292">
        <f t="shared" si="44"/>
        <v>0</v>
      </c>
      <c r="AQ72" s="292">
        <f t="shared" si="44"/>
        <v>0</v>
      </c>
      <c r="AR72" s="292">
        <f t="shared" si="44"/>
        <v>0</v>
      </c>
      <c r="AS72" s="292">
        <f t="shared" si="44"/>
        <v>0</v>
      </c>
      <c r="AT72" s="292">
        <f t="shared" si="44"/>
        <v>0</v>
      </c>
      <c r="AU72" s="292">
        <f t="shared" si="44"/>
        <v>0</v>
      </c>
      <c r="AV72" s="292">
        <f t="shared" si="44"/>
        <v>0</v>
      </c>
      <c r="AW72" s="292">
        <f t="shared" si="44"/>
        <v>0</v>
      </c>
      <c r="AX72" s="292">
        <f t="shared" si="44"/>
        <v>0</v>
      </c>
      <c r="AY72" s="292">
        <f t="shared" si="44"/>
        <v>0</v>
      </c>
      <c r="AZ72" s="292">
        <f t="shared" si="44"/>
        <v>0</v>
      </c>
      <c r="BA72" s="292">
        <f t="shared" si="44"/>
        <v>0</v>
      </c>
      <c r="BB72" s="292">
        <f t="shared" si="44"/>
        <v>0</v>
      </c>
      <c r="BC72" s="292">
        <f t="shared" si="44"/>
        <v>0</v>
      </c>
      <c r="BD72" s="292">
        <f t="shared" si="44"/>
        <v>0</v>
      </c>
      <c r="BE72" s="292">
        <f t="shared" si="44"/>
        <v>0</v>
      </c>
      <c r="BF72" s="292">
        <f t="shared" si="44"/>
        <v>0</v>
      </c>
      <c r="BG72" s="292">
        <f t="shared" si="44"/>
        <v>0</v>
      </c>
      <c r="BH72" s="292">
        <f t="shared" si="44"/>
        <v>0</v>
      </c>
      <c r="BI72" s="292">
        <f t="shared" si="44"/>
        <v>0</v>
      </c>
      <c r="BJ72" s="292">
        <f t="shared" si="44"/>
        <v>0</v>
      </c>
      <c r="BK72" s="292">
        <f t="shared" si="44"/>
        <v>0</v>
      </c>
      <c r="BL72" s="292">
        <f t="shared" si="44"/>
        <v>0</v>
      </c>
      <c r="BM72" s="292">
        <f t="shared" si="44"/>
        <v>0</v>
      </c>
      <c r="BN72" s="276"/>
    </row>
    <row r="73" spans="3:66">
      <c r="E73" s="312"/>
      <c r="F73" s="292" t="e">
        <f t="shared" ref="F73:BM73" si="45">F71-F72</f>
        <v>#REF!</v>
      </c>
      <c r="G73" s="292" t="e">
        <f t="shared" si="45"/>
        <v>#REF!</v>
      </c>
      <c r="H73" s="292" t="e">
        <f t="shared" si="45"/>
        <v>#REF!</v>
      </c>
      <c r="I73" s="292" t="e">
        <f t="shared" si="45"/>
        <v>#REF!</v>
      </c>
      <c r="J73" s="292" t="e">
        <f t="shared" si="45"/>
        <v>#REF!</v>
      </c>
      <c r="K73" s="292" t="e">
        <f t="shared" si="45"/>
        <v>#REF!</v>
      </c>
      <c r="L73" s="292" t="e">
        <f t="shared" si="45"/>
        <v>#REF!</v>
      </c>
      <c r="M73" s="292" t="e">
        <f t="shared" si="45"/>
        <v>#REF!</v>
      </c>
      <c r="N73" s="292" t="e">
        <f t="shared" si="45"/>
        <v>#REF!</v>
      </c>
      <c r="O73" s="292" t="e">
        <f t="shared" si="45"/>
        <v>#REF!</v>
      </c>
      <c r="P73" s="292" t="e">
        <f t="shared" si="45"/>
        <v>#REF!</v>
      </c>
      <c r="Q73" s="292" t="e">
        <f t="shared" si="45"/>
        <v>#REF!</v>
      </c>
      <c r="R73" s="292" t="e">
        <f t="shared" si="45"/>
        <v>#REF!</v>
      </c>
      <c r="S73" s="292" t="e">
        <f t="shared" si="45"/>
        <v>#REF!</v>
      </c>
      <c r="T73" s="292" t="e">
        <f t="shared" ca="1" si="45"/>
        <v>#REF!</v>
      </c>
      <c r="U73" s="292" t="e">
        <f t="shared" ca="1" si="45"/>
        <v>#REF!</v>
      </c>
      <c r="V73" s="292" t="e">
        <f t="shared" ca="1" si="45"/>
        <v>#REF!</v>
      </c>
      <c r="W73" s="292" t="e">
        <f t="shared" si="45"/>
        <v>#REF!</v>
      </c>
      <c r="X73" s="292" t="e">
        <f t="shared" si="45"/>
        <v>#REF!</v>
      </c>
      <c r="Y73" s="292" t="e">
        <f t="shared" si="45"/>
        <v>#REF!</v>
      </c>
      <c r="Z73" s="292" t="e">
        <f t="shared" si="45"/>
        <v>#REF!</v>
      </c>
      <c r="AA73" s="292" t="e">
        <f t="shared" si="45"/>
        <v>#REF!</v>
      </c>
      <c r="AB73" s="292" t="e">
        <f t="shared" si="45"/>
        <v>#REF!</v>
      </c>
      <c r="AC73" s="292" t="e">
        <f t="shared" si="45"/>
        <v>#REF!</v>
      </c>
      <c r="AD73" s="292" t="e">
        <f t="shared" si="45"/>
        <v>#REF!</v>
      </c>
      <c r="AE73" s="292" t="e">
        <f t="shared" si="45"/>
        <v>#REF!</v>
      </c>
      <c r="AF73" s="292" t="e">
        <f t="shared" si="45"/>
        <v>#REF!</v>
      </c>
      <c r="AG73" s="292" t="e">
        <f t="shared" si="45"/>
        <v>#REF!</v>
      </c>
      <c r="AH73" s="292" t="e">
        <f t="shared" si="45"/>
        <v>#REF!</v>
      </c>
      <c r="AI73" s="292" t="e">
        <f t="shared" si="45"/>
        <v>#REF!</v>
      </c>
      <c r="AJ73" s="292" t="e">
        <f t="shared" si="45"/>
        <v>#REF!</v>
      </c>
      <c r="AK73" s="292" t="e">
        <f t="shared" si="45"/>
        <v>#REF!</v>
      </c>
      <c r="AL73" s="292" t="e">
        <f t="shared" si="45"/>
        <v>#REF!</v>
      </c>
      <c r="AM73" s="292" t="e">
        <f t="shared" si="45"/>
        <v>#REF!</v>
      </c>
      <c r="AN73" s="292" t="e">
        <f t="shared" si="45"/>
        <v>#REF!</v>
      </c>
      <c r="AO73" s="292" t="e">
        <f t="shared" si="45"/>
        <v>#REF!</v>
      </c>
      <c r="AP73" s="292" t="e">
        <f t="shared" si="45"/>
        <v>#REF!</v>
      </c>
      <c r="AQ73" s="292" t="e">
        <f t="shared" si="45"/>
        <v>#REF!</v>
      </c>
      <c r="AR73" s="292" t="e">
        <f t="shared" si="45"/>
        <v>#REF!</v>
      </c>
      <c r="AS73" s="292" t="e">
        <f t="shared" si="45"/>
        <v>#REF!</v>
      </c>
      <c r="AT73" s="292" t="e">
        <f t="shared" si="45"/>
        <v>#REF!</v>
      </c>
      <c r="AU73" s="292" t="e">
        <f t="shared" si="45"/>
        <v>#REF!</v>
      </c>
      <c r="AV73" s="292" t="e">
        <f t="shared" si="45"/>
        <v>#REF!</v>
      </c>
      <c r="AW73" s="292" t="e">
        <f t="shared" si="45"/>
        <v>#REF!</v>
      </c>
      <c r="AX73" s="292" t="e">
        <f t="shared" si="45"/>
        <v>#REF!</v>
      </c>
      <c r="AY73" s="292" t="e">
        <f t="shared" si="45"/>
        <v>#REF!</v>
      </c>
      <c r="AZ73" s="292" t="e">
        <f t="shared" si="45"/>
        <v>#REF!</v>
      </c>
      <c r="BA73" s="292" t="e">
        <f t="shared" si="45"/>
        <v>#REF!</v>
      </c>
      <c r="BB73" s="292" t="e">
        <f t="shared" si="45"/>
        <v>#REF!</v>
      </c>
      <c r="BC73" s="292" t="e">
        <f t="shared" si="45"/>
        <v>#REF!</v>
      </c>
      <c r="BD73" s="292" t="e">
        <f t="shared" si="45"/>
        <v>#REF!</v>
      </c>
      <c r="BE73" s="292" t="e">
        <f t="shared" si="45"/>
        <v>#REF!</v>
      </c>
      <c r="BF73" s="292" t="e">
        <f t="shared" si="45"/>
        <v>#REF!</v>
      </c>
      <c r="BG73" s="292" t="e">
        <f t="shared" si="45"/>
        <v>#REF!</v>
      </c>
      <c r="BH73" s="292" t="e">
        <f t="shared" si="45"/>
        <v>#REF!</v>
      </c>
      <c r="BI73" s="292" t="e">
        <f t="shared" si="45"/>
        <v>#REF!</v>
      </c>
      <c r="BJ73" s="292" t="e">
        <f t="shared" si="45"/>
        <v>#REF!</v>
      </c>
      <c r="BK73" s="292" t="e">
        <f t="shared" si="45"/>
        <v>#REF!</v>
      </c>
      <c r="BL73" s="292" t="e">
        <f t="shared" si="45"/>
        <v>#REF!</v>
      </c>
      <c r="BM73" s="292" t="e">
        <f t="shared" si="45"/>
        <v>#REF!</v>
      </c>
      <c r="BN73" s="276"/>
    </row>
    <row r="74" spans="3:66">
      <c r="E74" s="312"/>
      <c r="F74" s="314" t="e">
        <f t="shared" ref="F74:BM74" si="46">F73/F71</f>
        <v>#REF!</v>
      </c>
      <c r="G74" s="314" t="e">
        <f t="shared" si="46"/>
        <v>#REF!</v>
      </c>
      <c r="H74" s="314" t="e">
        <f t="shared" si="46"/>
        <v>#REF!</v>
      </c>
      <c r="I74" s="314" t="e">
        <f t="shared" si="46"/>
        <v>#REF!</v>
      </c>
      <c r="J74" s="314" t="e">
        <f t="shared" si="46"/>
        <v>#REF!</v>
      </c>
      <c r="K74" s="314" t="e">
        <f t="shared" si="46"/>
        <v>#REF!</v>
      </c>
      <c r="L74" s="314" t="e">
        <f t="shared" si="46"/>
        <v>#REF!</v>
      </c>
      <c r="M74" s="314" t="e">
        <f t="shared" si="46"/>
        <v>#REF!</v>
      </c>
      <c r="N74" s="314" t="e">
        <f t="shared" si="46"/>
        <v>#REF!</v>
      </c>
      <c r="O74" s="314" t="e">
        <f t="shared" si="46"/>
        <v>#REF!</v>
      </c>
      <c r="P74" s="314" t="e">
        <f t="shared" si="46"/>
        <v>#REF!</v>
      </c>
      <c r="Q74" s="314" t="e">
        <f t="shared" si="46"/>
        <v>#REF!</v>
      </c>
      <c r="R74" s="314" t="e">
        <f t="shared" si="46"/>
        <v>#REF!</v>
      </c>
      <c r="S74" s="314" t="e">
        <f t="shared" si="46"/>
        <v>#REF!</v>
      </c>
      <c r="T74" s="314" t="e">
        <f t="shared" ca="1" si="46"/>
        <v>#REF!</v>
      </c>
      <c r="U74" s="314" t="e">
        <f t="shared" ca="1" si="46"/>
        <v>#REF!</v>
      </c>
      <c r="V74" s="314" t="e">
        <f t="shared" ca="1" si="46"/>
        <v>#REF!</v>
      </c>
      <c r="W74" s="314" t="e">
        <f t="shared" si="46"/>
        <v>#REF!</v>
      </c>
      <c r="X74" s="314" t="e">
        <f t="shared" si="46"/>
        <v>#REF!</v>
      </c>
      <c r="Y74" s="314" t="e">
        <f t="shared" si="46"/>
        <v>#REF!</v>
      </c>
      <c r="Z74" s="314" t="e">
        <f t="shared" si="46"/>
        <v>#REF!</v>
      </c>
      <c r="AA74" s="314" t="e">
        <f t="shared" si="46"/>
        <v>#REF!</v>
      </c>
      <c r="AB74" s="314" t="e">
        <f t="shared" si="46"/>
        <v>#REF!</v>
      </c>
      <c r="AC74" s="314" t="e">
        <f t="shared" si="46"/>
        <v>#REF!</v>
      </c>
      <c r="AD74" s="314" t="e">
        <f t="shared" si="46"/>
        <v>#REF!</v>
      </c>
      <c r="AE74" s="314" t="e">
        <f t="shared" si="46"/>
        <v>#REF!</v>
      </c>
      <c r="AF74" s="314" t="e">
        <f t="shared" si="46"/>
        <v>#REF!</v>
      </c>
      <c r="AG74" s="314" t="e">
        <f t="shared" si="46"/>
        <v>#REF!</v>
      </c>
      <c r="AH74" s="314" t="e">
        <f t="shared" si="46"/>
        <v>#REF!</v>
      </c>
      <c r="AI74" s="314" t="e">
        <f t="shared" si="46"/>
        <v>#REF!</v>
      </c>
      <c r="AJ74" s="314" t="e">
        <f t="shared" si="46"/>
        <v>#REF!</v>
      </c>
      <c r="AK74" s="314" t="e">
        <f t="shared" si="46"/>
        <v>#REF!</v>
      </c>
      <c r="AL74" s="314" t="e">
        <f t="shared" si="46"/>
        <v>#REF!</v>
      </c>
      <c r="AM74" s="314" t="e">
        <f t="shared" si="46"/>
        <v>#REF!</v>
      </c>
      <c r="AN74" s="314" t="e">
        <f t="shared" si="46"/>
        <v>#REF!</v>
      </c>
      <c r="AO74" s="314" t="e">
        <f t="shared" si="46"/>
        <v>#REF!</v>
      </c>
      <c r="AP74" s="314" t="e">
        <f t="shared" si="46"/>
        <v>#REF!</v>
      </c>
      <c r="AQ74" s="314" t="e">
        <f t="shared" si="46"/>
        <v>#REF!</v>
      </c>
      <c r="AR74" s="314" t="e">
        <f t="shared" si="46"/>
        <v>#REF!</v>
      </c>
      <c r="AS74" s="314" t="e">
        <f t="shared" si="46"/>
        <v>#REF!</v>
      </c>
      <c r="AT74" s="314" t="e">
        <f t="shared" si="46"/>
        <v>#REF!</v>
      </c>
      <c r="AU74" s="314" t="e">
        <f t="shared" si="46"/>
        <v>#REF!</v>
      </c>
      <c r="AV74" s="314" t="e">
        <f t="shared" si="46"/>
        <v>#REF!</v>
      </c>
      <c r="AW74" s="314" t="e">
        <f t="shared" si="46"/>
        <v>#REF!</v>
      </c>
      <c r="AX74" s="314" t="e">
        <f t="shared" si="46"/>
        <v>#REF!</v>
      </c>
      <c r="AY74" s="314" t="e">
        <f t="shared" si="46"/>
        <v>#REF!</v>
      </c>
      <c r="AZ74" s="314" t="e">
        <f t="shared" si="46"/>
        <v>#REF!</v>
      </c>
      <c r="BA74" s="314" t="e">
        <f t="shared" si="46"/>
        <v>#REF!</v>
      </c>
      <c r="BB74" s="314" t="e">
        <f t="shared" si="46"/>
        <v>#REF!</v>
      </c>
      <c r="BC74" s="314" t="e">
        <f t="shared" si="46"/>
        <v>#REF!</v>
      </c>
      <c r="BD74" s="314" t="e">
        <f t="shared" si="46"/>
        <v>#REF!</v>
      </c>
      <c r="BE74" s="314" t="e">
        <f t="shared" si="46"/>
        <v>#REF!</v>
      </c>
      <c r="BF74" s="314" t="e">
        <f t="shared" si="46"/>
        <v>#REF!</v>
      </c>
      <c r="BG74" s="314" t="e">
        <f t="shared" si="46"/>
        <v>#REF!</v>
      </c>
      <c r="BH74" s="314" t="e">
        <f t="shared" si="46"/>
        <v>#REF!</v>
      </c>
      <c r="BI74" s="314" t="e">
        <f t="shared" si="46"/>
        <v>#REF!</v>
      </c>
      <c r="BJ74" s="314" t="e">
        <f t="shared" si="46"/>
        <v>#REF!</v>
      </c>
      <c r="BK74" s="314" t="e">
        <f t="shared" si="46"/>
        <v>#REF!</v>
      </c>
      <c r="BL74" s="314" t="e">
        <f t="shared" si="46"/>
        <v>#REF!</v>
      </c>
      <c r="BM74" s="314" t="e">
        <f t="shared" si="46"/>
        <v>#REF!</v>
      </c>
      <c r="BN74" s="276"/>
    </row>
    <row r="75" spans="3:66">
      <c r="E75" s="312"/>
      <c r="F75" s="334"/>
      <c r="G75" s="334"/>
      <c r="H75" s="334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  <c r="U75" s="334"/>
      <c r="V75" s="334"/>
      <c r="W75" s="334"/>
      <c r="X75" s="334"/>
      <c r="Y75" s="334"/>
      <c r="Z75" s="334"/>
      <c r="AA75" s="334"/>
      <c r="AB75" s="334"/>
      <c r="AC75" s="334"/>
      <c r="AD75" s="334"/>
      <c r="AE75" s="334"/>
      <c r="AF75" s="334"/>
      <c r="AN75" s="334"/>
      <c r="AO75" s="334"/>
      <c r="AP75" s="334"/>
      <c r="AQ75" s="334"/>
      <c r="AR75" s="334"/>
      <c r="AS75" s="334"/>
      <c r="AT75" s="334"/>
      <c r="AU75" s="334"/>
      <c r="AV75" s="334"/>
      <c r="AW75" s="334"/>
      <c r="AX75" s="334"/>
      <c r="AY75" s="334"/>
      <c r="AZ75" s="334"/>
      <c r="BA75" s="334"/>
      <c r="BB75" s="334"/>
      <c r="BC75" s="334"/>
      <c r="BD75" s="334"/>
      <c r="BE75" s="334"/>
      <c r="BF75" s="334"/>
      <c r="BG75" s="334"/>
      <c r="BH75" s="334"/>
      <c r="BI75" s="334"/>
      <c r="BJ75" s="334"/>
      <c r="BK75" s="334"/>
      <c r="BL75" s="334"/>
      <c r="BM75" s="334"/>
      <c r="BN75" s="276"/>
    </row>
    <row r="76" spans="3:66">
      <c r="C76" s="269" t="s">
        <v>359</v>
      </c>
      <c r="E76" s="276" t="e">
        <f>SUM(F76:BM76)</f>
        <v>#REF!</v>
      </c>
      <c r="F76" s="292" t="e">
        <f t="shared" ref="F76:BM76" si="47">F30+F69</f>
        <v>#REF!</v>
      </c>
      <c r="G76" s="292" t="e">
        <f t="shared" si="47"/>
        <v>#REF!</v>
      </c>
      <c r="H76" s="292" t="e">
        <f t="shared" si="47"/>
        <v>#REF!</v>
      </c>
      <c r="I76" s="292" t="e">
        <f t="shared" si="47"/>
        <v>#REF!</v>
      </c>
      <c r="J76" s="292" t="e">
        <f t="shared" si="47"/>
        <v>#REF!</v>
      </c>
      <c r="K76" s="292" t="e">
        <f t="shared" si="47"/>
        <v>#REF!</v>
      </c>
      <c r="L76" s="292" t="e">
        <f t="shared" si="47"/>
        <v>#REF!</v>
      </c>
      <c r="M76" s="292" t="e">
        <f t="shared" si="47"/>
        <v>#REF!</v>
      </c>
      <c r="N76" s="292" t="e">
        <f t="shared" si="47"/>
        <v>#REF!</v>
      </c>
      <c r="O76" s="292" t="e">
        <f t="shared" si="47"/>
        <v>#REF!</v>
      </c>
      <c r="P76" s="292" t="e">
        <f t="shared" si="47"/>
        <v>#REF!</v>
      </c>
      <c r="Q76" s="292" t="e">
        <f t="shared" si="47"/>
        <v>#REF!</v>
      </c>
      <c r="R76" s="292" t="e">
        <f t="shared" si="47"/>
        <v>#REF!</v>
      </c>
      <c r="S76" s="292" t="e">
        <f t="shared" si="47"/>
        <v>#REF!</v>
      </c>
      <c r="T76" s="292" t="e">
        <f t="shared" ca="1" si="47"/>
        <v>#REF!</v>
      </c>
      <c r="U76" s="292" t="e">
        <f t="shared" ca="1" si="47"/>
        <v>#REF!</v>
      </c>
      <c r="V76" s="292" t="e">
        <f t="shared" ca="1" si="47"/>
        <v>#REF!</v>
      </c>
      <c r="W76" s="292" t="e">
        <f t="shared" si="47"/>
        <v>#REF!</v>
      </c>
      <c r="X76" s="292" t="e">
        <f t="shared" si="47"/>
        <v>#REF!</v>
      </c>
      <c r="Y76" s="292" t="e">
        <f t="shared" si="47"/>
        <v>#REF!</v>
      </c>
      <c r="Z76" s="292" t="e">
        <f t="shared" si="47"/>
        <v>#REF!</v>
      </c>
      <c r="AA76" s="292" t="e">
        <f t="shared" si="47"/>
        <v>#REF!</v>
      </c>
      <c r="AB76" s="292" t="e">
        <f t="shared" si="47"/>
        <v>#REF!</v>
      </c>
      <c r="AC76" s="292" t="e">
        <f t="shared" si="47"/>
        <v>#REF!</v>
      </c>
      <c r="AD76" s="292" t="e">
        <f t="shared" si="47"/>
        <v>#REF!</v>
      </c>
      <c r="AE76" s="292" t="e">
        <f t="shared" si="47"/>
        <v>#REF!</v>
      </c>
      <c r="AF76" s="292" t="e">
        <f t="shared" si="47"/>
        <v>#REF!</v>
      </c>
      <c r="AG76" s="292" t="e">
        <f t="shared" si="47"/>
        <v>#REF!</v>
      </c>
      <c r="AH76" s="292" t="e">
        <f t="shared" si="47"/>
        <v>#REF!</v>
      </c>
      <c r="AI76" s="292" t="e">
        <f t="shared" si="47"/>
        <v>#REF!</v>
      </c>
      <c r="AJ76" s="292" t="e">
        <f t="shared" si="47"/>
        <v>#REF!</v>
      </c>
      <c r="AK76" s="292" t="e">
        <f t="shared" si="47"/>
        <v>#REF!</v>
      </c>
      <c r="AL76" s="292" t="e">
        <f t="shared" si="47"/>
        <v>#REF!</v>
      </c>
      <c r="AM76" s="292" t="e">
        <f t="shared" si="47"/>
        <v>#REF!</v>
      </c>
      <c r="AN76" s="292" t="e">
        <f t="shared" si="47"/>
        <v>#REF!</v>
      </c>
      <c r="AO76" s="292" t="e">
        <f t="shared" si="47"/>
        <v>#REF!</v>
      </c>
      <c r="AP76" s="292" t="e">
        <f t="shared" si="47"/>
        <v>#REF!</v>
      </c>
      <c r="AQ76" s="292" t="e">
        <f t="shared" si="47"/>
        <v>#REF!</v>
      </c>
      <c r="AR76" s="292" t="e">
        <f t="shared" si="47"/>
        <v>#REF!</v>
      </c>
      <c r="AS76" s="292" t="e">
        <f t="shared" si="47"/>
        <v>#REF!</v>
      </c>
      <c r="AT76" s="292" t="e">
        <f t="shared" si="47"/>
        <v>#REF!</v>
      </c>
      <c r="AU76" s="292" t="e">
        <f t="shared" si="47"/>
        <v>#REF!</v>
      </c>
      <c r="AV76" s="292" t="e">
        <f t="shared" si="47"/>
        <v>#REF!</v>
      </c>
      <c r="AW76" s="292" t="e">
        <f t="shared" si="47"/>
        <v>#REF!</v>
      </c>
      <c r="AX76" s="292" t="e">
        <f t="shared" si="47"/>
        <v>#REF!</v>
      </c>
      <c r="AY76" s="292" t="e">
        <f t="shared" si="47"/>
        <v>#REF!</v>
      </c>
      <c r="AZ76" s="292" t="e">
        <f t="shared" si="47"/>
        <v>#REF!</v>
      </c>
      <c r="BA76" s="292" t="e">
        <f t="shared" si="47"/>
        <v>#REF!</v>
      </c>
      <c r="BB76" s="292" t="e">
        <f t="shared" si="47"/>
        <v>#REF!</v>
      </c>
      <c r="BC76" s="292" t="e">
        <f t="shared" si="47"/>
        <v>#REF!</v>
      </c>
      <c r="BD76" s="292" t="e">
        <f t="shared" si="47"/>
        <v>#REF!</v>
      </c>
      <c r="BE76" s="292" t="e">
        <f t="shared" si="47"/>
        <v>#REF!</v>
      </c>
      <c r="BF76" s="292" t="e">
        <f t="shared" si="47"/>
        <v>#REF!</v>
      </c>
      <c r="BG76" s="292" t="e">
        <f t="shared" si="47"/>
        <v>#REF!</v>
      </c>
      <c r="BH76" s="292" t="e">
        <f t="shared" si="47"/>
        <v>#REF!</v>
      </c>
      <c r="BI76" s="292" t="e">
        <f t="shared" si="47"/>
        <v>#REF!</v>
      </c>
      <c r="BJ76" s="292" t="e">
        <f t="shared" si="47"/>
        <v>#REF!</v>
      </c>
      <c r="BK76" s="292" t="e">
        <f t="shared" si="47"/>
        <v>#REF!</v>
      </c>
      <c r="BL76" s="292" t="e">
        <f t="shared" si="47"/>
        <v>#REF!</v>
      </c>
      <c r="BM76" s="292" t="e">
        <f t="shared" si="47"/>
        <v>#REF!</v>
      </c>
      <c r="BN76" s="276" t="e">
        <f>SUM(F76:BM76)</f>
        <v>#REF!</v>
      </c>
    </row>
    <row r="77" spans="3:66">
      <c r="C77" s="269"/>
      <c r="E77" s="276"/>
      <c r="F77" s="351"/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  <c r="AA77" s="351"/>
      <c r="AB77" s="351"/>
      <c r="AC77" s="351"/>
      <c r="AD77" s="351"/>
      <c r="AE77" s="351"/>
      <c r="AF77" s="351"/>
      <c r="AG77" s="351"/>
      <c r="AH77" s="351"/>
      <c r="AI77" s="351"/>
      <c r="AJ77" s="351"/>
      <c r="AK77" s="351"/>
      <c r="AL77" s="351"/>
      <c r="AM77" s="351"/>
      <c r="AN77" s="351"/>
      <c r="AO77" s="351"/>
      <c r="AP77" s="351"/>
      <c r="AQ77" s="351"/>
      <c r="AR77" s="351"/>
      <c r="AS77" s="351"/>
      <c r="AT77" s="351"/>
      <c r="AU77" s="351"/>
      <c r="AV77" s="351"/>
      <c r="AW77" s="351"/>
      <c r="AX77" s="351"/>
      <c r="AY77" s="351"/>
      <c r="AZ77" s="351"/>
      <c r="BA77" s="351"/>
      <c r="BB77" s="351"/>
      <c r="BC77" s="351"/>
      <c r="BD77" s="351"/>
      <c r="BE77" s="351"/>
      <c r="BF77" s="351"/>
      <c r="BG77" s="351"/>
      <c r="BH77" s="351"/>
      <c r="BI77" s="351"/>
      <c r="BJ77" s="351"/>
      <c r="BK77" s="351"/>
      <c r="BL77" s="351"/>
      <c r="BM77" s="351"/>
      <c r="BN77" s="276"/>
    </row>
    <row r="78" spans="3:66" ht="12.75" hidden="1" customHeight="1" outlineLevel="1">
      <c r="C78" s="269" t="s">
        <v>337</v>
      </c>
      <c r="E78" s="352"/>
      <c r="F78" s="351" t="e">
        <f>IF(F76&gt;0,F76,0)</f>
        <v>#REF!</v>
      </c>
      <c r="G78" s="351" t="e">
        <f t="shared" ref="G78:V78" si="48">IF(AND(G76&gt;0,F96=0),G76,0)</f>
        <v>#REF!</v>
      </c>
      <c r="H78" s="351" t="e">
        <f t="shared" si="48"/>
        <v>#REF!</v>
      </c>
      <c r="I78" s="351" t="e">
        <f t="shared" si="48"/>
        <v>#REF!</v>
      </c>
      <c r="J78" s="351" t="e">
        <f t="shared" si="48"/>
        <v>#REF!</v>
      </c>
      <c r="K78" s="351" t="e">
        <f t="shared" si="48"/>
        <v>#REF!</v>
      </c>
      <c r="L78" s="351" t="e">
        <f t="shared" si="48"/>
        <v>#REF!</v>
      </c>
      <c r="M78" s="351" t="e">
        <f t="shared" si="48"/>
        <v>#REF!</v>
      </c>
      <c r="N78" s="351" t="e">
        <f t="shared" si="48"/>
        <v>#REF!</v>
      </c>
      <c r="O78" s="351" t="e">
        <f t="shared" si="48"/>
        <v>#REF!</v>
      </c>
      <c r="P78" s="351" t="e">
        <f t="shared" si="48"/>
        <v>#REF!</v>
      </c>
      <c r="Q78" s="351" t="e">
        <f t="shared" si="48"/>
        <v>#REF!</v>
      </c>
      <c r="R78" s="351" t="e">
        <f t="shared" si="48"/>
        <v>#REF!</v>
      </c>
      <c r="S78" s="351" t="e">
        <f t="shared" si="48"/>
        <v>#REF!</v>
      </c>
      <c r="T78" s="351" t="e">
        <f t="shared" ca="1" si="48"/>
        <v>#REF!</v>
      </c>
      <c r="U78" s="351" t="e">
        <f t="shared" ca="1" si="48"/>
        <v>#REF!</v>
      </c>
      <c r="V78" s="351" t="e">
        <f t="shared" ca="1" si="48"/>
        <v>#REF!</v>
      </c>
      <c r="W78" s="351" t="e">
        <f t="shared" ref="W78:BM78" si="49">IF(AND(W76&gt;0,V96=0),W76,0)</f>
        <v>#REF!</v>
      </c>
      <c r="X78" s="351" t="e">
        <f t="shared" si="49"/>
        <v>#REF!</v>
      </c>
      <c r="Y78" s="351" t="e">
        <f t="shared" si="49"/>
        <v>#REF!</v>
      </c>
      <c r="Z78" s="351" t="e">
        <f t="shared" si="49"/>
        <v>#REF!</v>
      </c>
      <c r="AA78" s="351" t="e">
        <f t="shared" si="49"/>
        <v>#REF!</v>
      </c>
      <c r="AB78" s="351" t="e">
        <f t="shared" si="49"/>
        <v>#REF!</v>
      </c>
      <c r="AC78" s="351" t="e">
        <f t="shared" si="49"/>
        <v>#REF!</v>
      </c>
      <c r="AD78" s="351" t="e">
        <f t="shared" si="49"/>
        <v>#REF!</v>
      </c>
      <c r="AE78" s="351" t="e">
        <f t="shared" si="49"/>
        <v>#REF!</v>
      </c>
      <c r="AF78" s="351" t="e">
        <f t="shared" si="49"/>
        <v>#REF!</v>
      </c>
      <c r="AG78" s="351" t="e">
        <f t="shared" si="49"/>
        <v>#REF!</v>
      </c>
      <c r="AH78" s="351" t="e">
        <f t="shared" si="49"/>
        <v>#REF!</v>
      </c>
      <c r="AI78" s="351" t="e">
        <f t="shared" si="49"/>
        <v>#REF!</v>
      </c>
      <c r="AJ78" s="351" t="e">
        <f t="shared" si="49"/>
        <v>#REF!</v>
      </c>
      <c r="AK78" s="351" t="e">
        <f t="shared" si="49"/>
        <v>#REF!</v>
      </c>
      <c r="AL78" s="351" t="e">
        <f t="shared" si="49"/>
        <v>#REF!</v>
      </c>
      <c r="AM78" s="351" t="e">
        <f t="shared" si="49"/>
        <v>#REF!</v>
      </c>
      <c r="AN78" s="351" t="e">
        <f t="shared" si="49"/>
        <v>#REF!</v>
      </c>
      <c r="AO78" s="351" t="e">
        <f t="shared" si="49"/>
        <v>#REF!</v>
      </c>
      <c r="AP78" s="351" t="e">
        <f t="shared" si="49"/>
        <v>#REF!</v>
      </c>
      <c r="AQ78" s="351" t="e">
        <f t="shared" si="49"/>
        <v>#REF!</v>
      </c>
      <c r="AR78" s="351" t="e">
        <f t="shared" si="49"/>
        <v>#REF!</v>
      </c>
      <c r="AS78" s="351" t="e">
        <f t="shared" si="49"/>
        <v>#REF!</v>
      </c>
      <c r="AT78" s="351" t="e">
        <f t="shared" si="49"/>
        <v>#REF!</v>
      </c>
      <c r="AU78" s="351" t="e">
        <f t="shared" si="49"/>
        <v>#REF!</v>
      </c>
      <c r="AV78" s="351" t="e">
        <f t="shared" si="49"/>
        <v>#REF!</v>
      </c>
      <c r="AW78" s="351" t="e">
        <f t="shared" si="49"/>
        <v>#REF!</v>
      </c>
      <c r="AX78" s="351" t="e">
        <f t="shared" si="49"/>
        <v>#REF!</v>
      </c>
      <c r="AY78" s="351" t="e">
        <f t="shared" si="49"/>
        <v>#REF!</v>
      </c>
      <c r="AZ78" s="351" t="e">
        <f t="shared" si="49"/>
        <v>#REF!</v>
      </c>
      <c r="BA78" s="351" t="e">
        <f t="shared" si="49"/>
        <v>#REF!</v>
      </c>
      <c r="BB78" s="351" t="e">
        <f t="shared" si="49"/>
        <v>#REF!</v>
      </c>
      <c r="BC78" s="351" t="e">
        <f t="shared" si="49"/>
        <v>#REF!</v>
      </c>
      <c r="BD78" s="351" t="e">
        <f t="shared" si="49"/>
        <v>#REF!</v>
      </c>
      <c r="BE78" s="351" t="e">
        <f t="shared" si="49"/>
        <v>#REF!</v>
      </c>
      <c r="BF78" s="351" t="e">
        <f t="shared" si="49"/>
        <v>#REF!</v>
      </c>
      <c r="BG78" s="351" t="e">
        <f t="shared" si="49"/>
        <v>#REF!</v>
      </c>
      <c r="BH78" s="351" t="e">
        <f t="shared" si="49"/>
        <v>#REF!</v>
      </c>
      <c r="BI78" s="351" t="e">
        <f t="shared" si="49"/>
        <v>#REF!</v>
      </c>
      <c r="BJ78" s="351" t="e">
        <f t="shared" si="49"/>
        <v>#REF!</v>
      </c>
      <c r="BK78" s="351" t="e">
        <f t="shared" si="49"/>
        <v>#REF!</v>
      </c>
      <c r="BL78" s="351" t="e">
        <f t="shared" si="49"/>
        <v>#REF!</v>
      </c>
      <c r="BM78" s="351" t="e">
        <f t="shared" si="49"/>
        <v>#REF!</v>
      </c>
      <c r="BN78" s="276"/>
    </row>
    <row r="79" spans="3:66" ht="12.75" hidden="1" customHeight="1" outlineLevel="1">
      <c r="C79" s="269" t="s">
        <v>338</v>
      </c>
      <c r="E79" s="352"/>
      <c r="F79" s="351">
        <v>0</v>
      </c>
      <c r="G79" s="351" t="e">
        <f t="shared" ref="G79:V79" si="50">IF(AND(F85&gt;0,G76&lt;0,G76&gt;=-F85),G76,0)</f>
        <v>#REF!</v>
      </c>
      <c r="H79" s="351" t="e">
        <f t="shared" si="50"/>
        <v>#REF!</v>
      </c>
      <c r="I79" s="351" t="e">
        <f t="shared" si="50"/>
        <v>#REF!</v>
      </c>
      <c r="J79" s="351" t="e">
        <f t="shared" si="50"/>
        <v>#REF!</v>
      </c>
      <c r="K79" s="351" t="e">
        <f t="shared" si="50"/>
        <v>#REF!</v>
      </c>
      <c r="L79" s="351" t="e">
        <f t="shared" si="50"/>
        <v>#REF!</v>
      </c>
      <c r="M79" s="351" t="e">
        <f t="shared" si="50"/>
        <v>#REF!</v>
      </c>
      <c r="N79" s="351" t="e">
        <f t="shared" si="50"/>
        <v>#REF!</v>
      </c>
      <c r="O79" s="351" t="e">
        <f t="shared" si="50"/>
        <v>#REF!</v>
      </c>
      <c r="P79" s="351" t="e">
        <f t="shared" si="50"/>
        <v>#REF!</v>
      </c>
      <c r="Q79" s="351" t="e">
        <f t="shared" si="50"/>
        <v>#REF!</v>
      </c>
      <c r="R79" s="351" t="e">
        <f t="shared" si="50"/>
        <v>#REF!</v>
      </c>
      <c r="S79" s="351" t="e">
        <f t="shared" si="50"/>
        <v>#REF!</v>
      </c>
      <c r="T79" s="351" t="e">
        <f t="shared" ca="1" si="50"/>
        <v>#REF!</v>
      </c>
      <c r="U79" s="351" t="e">
        <f t="shared" ca="1" si="50"/>
        <v>#REF!</v>
      </c>
      <c r="V79" s="351" t="e">
        <f t="shared" ca="1" si="50"/>
        <v>#REF!</v>
      </c>
      <c r="W79" s="351" t="e">
        <f t="shared" ref="W79:BM79" si="51">IF(AND(V85&gt;0,W76&lt;0,W76&gt;=-V85),W76,0)</f>
        <v>#REF!</v>
      </c>
      <c r="X79" s="351" t="e">
        <f t="shared" si="51"/>
        <v>#REF!</v>
      </c>
      <c r="Y79" s="351" t="e">
        <f t="shared" si="51"/>
        <v>#REF!</v>
      </c>
      <c r="Z79" s="351" t="e">
        <f t="shared" si="51"/>
        <v>#REF!</v>
      </c>
      <c r="AA79" s="351" t="e">
        <f t="shared" si="51"/>
        <v>#REF!</v>
      </c>
      <c r="AB79" s="351" t="e">
        <f t="shared" si="51"/>
        <v>#REF!</v>
      </c>
      <c r="AC79" s="351" t="e">
        <f t="shared" si="51"/>
        <v>#REF!</v>
      </c>
      <c r="AD79" s="351" t="e">
        <f t="shared" si="51"/>
        <v>#REF!</v>
      </c>
      <c r="AE79" s="351" t="e">
        <f t="shared" si="51"/>
        <v>#REF!</v>
      </c>
      <c r="AF79" s="351" t="e">
        <f t="shared" si="51"/>
        <v>#REF!</v>
      </c>
      <c r="AG79" s="351" t="e">
        <f t="shared" si="51"/>
        <v>#REF!</v>
      </c>
      <c r="AH79" s="351" t="e">
        <f t="shared" si="51"/>
        <v>#REF!</v>
      </c>
      <c r="AI79" s="351" t="e">
        <f t="shared" si="51"/>
        <v>#REF!</v>
      </c>
      <c r="AJ79" s="351" t="e">
        <f t="shared" si="51"/>
        <v>#REF!</v>
      </c>
      <c r="AK79" s="351" t="e">
        <f t="shared" si="51"/>
        <v>#REF!</v>
      </c>
      <c r="AL79" s="351" t="e">
        <f t="shared" si="51"/>
        <v>#REF!</v>
      </c>
      <c r="AM79" s="351" t="e">
        <f t="shared" si="51"/>
        <v>#REF!</v>
      </c>
      <c r="AN79" s="351" t="e">
        <f t="shared" si="51"/>
        <v>#REF!</v>
      </c>
      <c r="AO79" s="351" t="e">
        <f t="shared" si="51"/>
        <v>#REF!</v>
      </c>
      <c r="AP79" s="351" t="e">
        <f t="shared" si="51"/>
        <v>#REF!</v>
      </c>
      <c r="AQ79" s="351" t="e">
        <f t="shared" si="51"/>
        <v>#REF!</v>
      </c>
      <c r="AR79" s="351" t="e">
        <f t="shared" si="51"/>
        <v>#REF!</v>
      </c>
      <c r="AS79" s="351" t="e">
        <f t="shared" si="51"/>
        <v>#REF!</v>
      </c>
      <c r="AT79" s="351" t="e">
        <f t="shared" si="51"/>
        <v>#REF!</v>
      </c>
      <c r="AU79" s="351" t="e">
        <f t="shared" si="51"/>
        <v>#REF!</v>
      </c>
      <c r="AV79" s="351" t="e">
        <f t="shared" si="51"/>
        <v>#REF!</v>
      </c>
      <c r="AW79" s="351" t="e">
        <f t="shared" si="51"/>
        <v>#REF!</v>
      </c>
      <c r="AX79" s="351" t="e">
        <f t="shared" si="51"/>
        <v>#REF!</v>
      </c>
      <c r="AY79" s="351" t="e">
        <f t="shared" si="51"/>
        <v>#REF!</v>
      </c>
      <c r="AZ79" s="351" t="e">
        <f t="shared" si="51"/>
        <v>#REF!</v>
      </c>
      <c r="BA79" s="351" t="e">
        <f t="shared" si="51"/>
        <v>#REF!</v>
      </c>
      <c r="BB79" s="351" t="e">
        <f t="shared" si="51"/>
        <v>#REF!</v>
      </c>
      <c r="BC79" s="351" t="e">
        <f t="shared" si="51"/>
        <v>#REF!</v>
      </c>
      <c r="BD79" s="351" t="e">
        <f t="shared" si="51"/>
        <v>#REF!</v>
      </c>
      <c r="BE79" s="351" t="e">
        <f t="shared" si="51"/>
        <v>#REF!</v>
      </c>
      <c r="BF79" s="351" t="e">
        <f t="shared" si="51"/>
        <v>#REF!</v>
      </c>
      <c r="BG79" s="351" t="e">
        <f t="shared" si="51"/>
        <v>#REF!</v>
      </c>
      <c r="BH79" s="351" t="e">
        <f t="shared" si="51"/>
        <v>#REF!</v>
      </c>
      <c r="BI79" s="351" t="e">
        <f t="shared" si="51"/>
        <v>#REF!</v>
      </c>
      <c r="BJ79" s="351" t="e">
        <f t="shared" si="51"/>
        <v>#REF!</v>
      </c>
      <c r="BK79" s="351" t="e">
        <f t="shared" si="51"/>
        <v>#REF!</v>
      </c>
      <c r="BL79" s="351" t="e">
        <f t="shared" si="51"/>
        <v>#REF!</v>
      </c>
      <c r="BM79" s="351" t="e">
        <f t="shared" si="51"/>
        <v>#REF!</v>
      </c>
      <c r="BN79" s="276"/>
    </row>
    <row r="80" spans="3:66" ht="12.75" hidden="1" customHeight="1" outlineLevel="1">
      <c r="C80" s="269" t="s">
        <v>339</v>
      </c>
      <c r="E80" s="352"/>
      <c r="F80" s="351">
        <v>0</v>
      </c>
      <c r="G80" s="351" t="e">
        <f t="shared" ref="G80:V80" si="52">IF(AND(G76&lt;0,G76&lt;-F85),-F85,0)</f>
        <v>#REF!</v>
      </c>
      <c r="H80" s="351" t="e">
        <f t="shared" si="52"/>
        <v>#REF!</v>
      </c>
      <c r="I80" s="351" t="e">
        <f t="shared" si="52"/>
        <v>#REF!</v>
      </c>
      <c r="J80" s="351" t="e">
        <f t="shared" si="52"/>
        <v>#REF!</v>
      </c>
      <c r="K80" s="351" t="e">
        <f t="shared" si="52"/>
        <v>#REF!</v>
      </c>
      <c r="L80" s="351" t="e">
        <f t="shared" si="52"/>
        <v>#REF!</v>
      </c>
      <c r="M80" s="351" t="e">
        <f t="shared" si="52"/>
        <v>#REF!</v>
      </c>
      <c r="N80" s="351" t="e">
        <f t="shared" si="52"/>
        <v>#REF!</v>
      </c>
      <c r="O80" s="351" t="e">
        <f t="shared" si="52"/>
        <v>#REF!</v>
      </c>
      <c r="P80" s="351" t="e">
        <f t="shared" si="52"/>
        <v>#REF!</v>
      </c>
      <c r="Q80" s="351" t="e">
        <f t="shared" si="52"/>
        <v>#REF!</v>
      </c>
      <c r="R80" s="351" t="e">
        <f t="shared" si="52"/>
        <v>#REF!</v>
      </c>
      <c r="S80" s="351" t="e">
        <f t="shared" si="52"/>
        <v>#REF!</v>
      </c>
      <c r="T80" s="351" t="e">
        <f t="shared" ca="1" si="52"/>
        <v>#REF!</v>
      </c>
      <c r="U80" s="351" t="e">
        <f t="shared" ca="1" si="52"/>
        <v>#REF!</v>
      </c>
      <c r="V80" s="351" t="e">
        <f t="shared" ca="1" si="52"/>
        <v>#REF!</v>
      </c>
      <c r="W80" s="351" t="e">
        <f t="shared" ref="W80:BM80" si="53">IF(AND(W76&lt;0,W76&lt;-V85),-V85,0)</f>
        <v>#REF!</v>
      </c>
      <c r="X80" s="351" t="e">
        <f t="shared" si="53"/>
        <v>#REF!</v>
      </c>
      <c r="Y80" s="351" t="e">
        <f t="shared" si="53"/>
        <v>#REF!</v>
      </c>
      <c r="Z80" s="351" t="e">
        <f t="shared" si="53"/>
        <v>#REF!</v>
      </c>
      <c r="AA80" s="351" t="e">
        <f t="shared" si="53"/>
        <v>#REF!</v>
      </c>
      <c r="AB80" s="351" t="e">
        <f t="shared" si="53"/>
        <v>#REF!</v>
      </c>
      <c r="AC80" s="351" t="e">
        <f t="shared" si="53"/>
        <v>#REF!</v>
      </c>
      <c r="AD80" s="351" t="e">
        <f t="shared" si="53"/>
        <v>#REF!</v>
      </c>
      <c r="AE80" s="351" t="e">
        <f t="shared" si="53"/>
        <v>#REF!</v>
      </c>
      <c r="AF80" s="351" t="e">
        <f t="shared" si="53"/>
        <v>#REF!</v>
      </c>
      <c r="AG80" s="351" t="e">
        <f t="shared" si="53"/>
        <v>#REF!</v>
      </c>
      <c r="AH80" s="351" t="e">
        <f t="shared" si="53"/>
        <v>#REF!</v>
      </c>
      <c r="AI80" s="351" t="e">
        <f t="shared" si="53"/>
        <v>#REF!</v>
      </c>
      <c r="AJ80" s="351" t="e">
        <f t="shared" si="53"/>
        <v>#REF!</v>
      </c>
      <c r="AK80" s="351" t="e">
        <f t="shared" si="53"/>
        <v>#REF!</v>
      </c>
      <c r="AL80" s="351" t="e">
        <f t="shared" si="53"/>
        <v>#REF!</v>
      </c>
      <c r="AM80" s="351" t="e">
        <f t="shared" si="53"/>
        <v>#REF!</v>
      </c>
      <c r="AN80" s="351" t="e">
        <f t="shared" si="53"/>
        <v>#REF!</v>
      </c>
      <c r="AO80" s="351" t="e">
        <f t="shared" si="53"/>
        <v>#REF!</v>
      </c>
      <c r="AP80" s="351" t="e">
        <f t="shared" si="53"/>
        <v>#REF!</v>
      </c>
      <c r="AQ80" s="351" t="e">
        <f t="shared" si="53"/>
        <v>#REF!</v>
      </c>
      <c r="AR80" s="351" t="e">
        <f t="shared" si="53"/>
        <v>#REF!</v>
      </c>
      <c r="AS80" s="351" t="e">
        <f t="shared" si="53"/>
        <v>#REF!</v>
      </c>
      <c r="AT80" s="351" t="e">
        <f t="shared" si="53"/>
        <v>#REF!</v>
      </c>
      <c r="AU80" s="351" t="e">
        <f t="shared" si="53"/>
        <v>#REF!</v>
      </c>
      <c r="AV80" s="351" t="e">
        <f t="shared" si="53"/>
        <v>#REF!</v>
      </c>
      <c r="AW80" s="351" t="e">
        <f t="shared" si="53"/>
        <v>#REF!</v>
      </c>
      <c r="AX80" s="351" t="e">
        <f t="shared" si="53"/>
        <v>#REF!</v>
      </c>
      <c r="AY80" s="351" t="e">
        <f t="shared" si="53"/>
        <v>#REF!</v>
      </c>
      <c r="AZ80" s="351" t="e">
        <f t="shared" si="53"/>
        <v>#REF!</v>
      </c>
      <c r="BA80" s="351" t="e">
        <f t="shared" si="53"/>
        <v>#REF!</v>
      </c>
      <c r="BB80" s="351" t="e">
        <f t="shared" si="53"/>
        <v>#REF!</v>
      </c>
      <c r="BC80" s="351" t="e">
        <f t="shared" si="53"/>
        <v>#REF!</v>
      </c>
      <c r="BD80" s="351" t="e">
        <f t="shared" si="53"/>
        <v>#REF!</v>
      </c>
      <c r="BE80" s="351" t="e">
        <f t="shared" si="53"/>
        <v>#REF!</v>
      </c>
      <c r="BF80" s="351" t="e">
        <f t="shared" si="53"/>
        <v>#REF!</v>
      </c>
      <c r="BG80" s="351" t="e">
        <f t="shared" si="53"/>
        <v>#REF!</v>
      </c>
      <c r="BH80" s="351" t="e">
        <f t="shared" si="53"/>
        <v>#REF!</v>
      </c>
      <c r="BI80" s="351" t="e">
        <f t="shared" si="53"/>
        <v>#REF!</v>
      </c>
      <c r="BJ80" s="351" t="e">
        <f t="shared" si="53"/>
        <v>#REF!</v>
      </c>
      <c r="BK80" s="351" t="e">
        <f t="shared" si="53"/>
        <v>#REF!</v>
      </c>
      <c r="BL80" s="351" t="e">
        <f t="shared" si="53"/>
        <v>#REF!</v>
      </c>
      <c r="BM80" s="351" t="e">
        <f t="shared" si="53"/>
        <v>#REF!</v>
      </c>
      <c r="BN80" s="276"/>
    </row>
    <row r="81" spans="1:68" outlineLevel="1">
      <c r="C81" s="269" t="s">
        <v>340</v>
      </c>
      <c r="E81" s="352"/>
      <c r="F81" s="351"/>
      <c r="G81" s="351" t="e">
        <f t="shared" ref="G81:V81" si="54">IF(AND(G76&gt;0,F96&lt;&gt;0,-F96&lt;G76),G76+F96,0)</f>
        <v>#REF!</v>
      </c>
      <c r="H81" s="351" t="e">
        <f t="shared" si="54"/>
        <v>#REF!</v>
      </c>
      <c r="I81" s="351" t="e">
        <f t="shared" si="54"/>
        <v>#REF!</v>
      </c>
      <c r="J81" s="351" t="e">
        <f t="shared" si="54"/>
        <v>#REF!</v>
      </c>
      <c r="K81" s="351" t="e">
        <f t="shared" si="54"/>
        <v>#REF!</v>
      </c>
      <c r="L81" s="351" t="e">
        <f t="shared" si="54"/>
        <v>#REF!</v>
      </c>
      <c r="M81" s="351" t="e">
        <f t="shared" si="54"/>
        <v>#REF!</v>
      </c>
      <c r="N81" s="351" t="e">
        <f t="shared" si="54"/>
        <v>#REF!</v>
      </c>
      <c r="O81" s="351" t="e">
        <f t="shared" si="54"/>
        <v>#REF!</v>
      </c>
      <c r="P81" s="351" t="e">
        <f t="shared" si="54"/>
        <v>#REF!</v>
      </c>
      <c r="Q81" s="351" t="e">
        <f t="shared" si="54"/>
        <v>#REF!</v>
      </c>
      <c r="R81" s="351" t="e">
        <f t="shared" si="54"/>
        <v>#REF!</v>
      </c>
      <c r="S81" s="351" t="e">
        <f t="shared" si="54"/>
        <v>#REF!</v>
      </c>
      <c r="T81" s="351" t="e">
        <f t="shared" ca="1" si="54"/>
        <v>#REF!</v>
      </c>
      <c r="U81" s="351" t="e">
        <f t="shared" ca="1" si="54"/>
        <v>#REF!</v>
      </c>
      <c r="V81" s="351" t="e">
        <f t="shared" ca="1" si="54"/>
        <v>#REF!</v>
      </c>
      <c r="W81" s="351" t="e">
        <f t="shared" ref="W81:BM81" si="55">IF(AND(W76&gt;0,V96&lt;&gt;0,-V96&lt;W76),W76+V96,0)</f>
        <v>#REF!</v>
      </c>
      <c r="X81" s="351" t="e">
        <f t="shared" si="55"/>
        <v>#REF!</v>
      </c>
      <c r="Y81" s="351" t="e">
        <f t="shared" si="55"/>
        <v>#REF!</v>
      </c>
      <c r="Z81" s="351" t="e">
        <f t="shared" si="55"/>
        <v>#REF!</v>
      </c>
      <c r="AA81" s="351" t="e">
        <f t="shared" si="55"/>
        <v>#REF!</v>
      </c>
      <c r="AB81" s="351" t="e">
        <f t="shared" si="55"/>
        <v>#REF!</v>
      </c>
      <c r="AC81" s="351" t="e">
        <f t="shared" si="55"/>
        <v>#REF!</v>
      </c>
      <c r="AD81" s="351" t="e">
        <f t="shared" si="55"/>
        <v>#REF!</v>
      </c>
      <c r="AE81" s="351" t="e">
        <f t="shared" si="55"/>
        <v>#REF!</v>
      </c>
      <c r="AF81" s="351" t="e">
        <f t="shared" si="55"/>
        <v>#REF!</v>
      </c>
      <c r="AG81" s="351" t="e">
        <f t="shared" si="55"/>
        <v>#REF!</v>
      </c>
      <c r="AH81" s="351" t="e">
        <f t="shared" si="55"/>
        <v>#REF!</v>
      </c>
      <c r="AI81" s="351" t="e">
        <f t="shared" si="55"/>
        <v>#REF!</v>
      </c>
      <c r="AJ81" s="351" t="e">
        <f t="shared" si="55"/>
        <v>#REF!</v>
      </c>
      <c r="AK81" s="351" t="e">
        <f t="shared" si="55"/>
        <v>#REF!</v>
      </c>
      <c r="AL81" s="351" t="e">
        <f t="shared" si="55"/>
        <v>#REF!</v>
      </c>
      <c r="AM81" s="351" t="e">
        <f t="shared" si="55"/>
        <v>#REF!</v>
      </c>
      <c r="AN81" s="351" t="e">
        <f t="shared" si="55"/>
        <v>#REF!</v>
      </c>
      <c r="AO81" s="351" t="e">
        <f t="shared" si="55"/>
        <v>#REF!</v>
      </c>
      <c r="AP81" s="351" t="e">
        <f t="shared" si="55"/>
        <v>#REF!</v>
      </c>
      <c r="AQ81" s="351" t="e">
        <f t="shared" si="55"/>
        <v>#REF!</v>
      </c>
      <c r="AR81" s="351" t="e">
        <f t="shared" si="55"/>
        <v>#REF!</v>
      </c>
      <c r="AS81" s="351" t="e">
        <f t="shared" si="55"/>
        <v>#REF!</v>
      </c>
      <c r="AT81" s="351" t="e">
        <f t="shared" si="55"/>
        <v>#REF!</v>
      </c>
      <c r="AU81" s="351" t="e">
        <f t="shared" si="55"/>
        <v>#REF!</v>
      </c>
      <c r="AV81" s="351" t="e">
        <f t="shared" si="55"/>
        <v>#REF!</v>
      </c>
      <c r="AW81" s="351" t="e">
        <f t="shared" si="55"/>
        <v>#REF!</v>
      </c>
      <c r="AX81" s="351" t="e">
        <f t="shared" si="55"/>
        <v>#REF!</v>
      </c>
      <c r="AY81" s="351" t="e">
        <f t="shared" si="55"/>
        <v>#REF!</v>
      </c>
      <c r="AZ81" s="351" t="e">
        <f t="shared" si="55"/>
        <v>#REF!</v>
      </c>
      <c r="BA81" s="351" t="e">
        <f t="shared" si="55"/>
        <v>#REF!</v>
      </c>
      <c r="BB81" s="351" t="e">
        <f t="shared" si="55"/>
        <v>#REF!</v>
      </c>
      <c r="BC81" s="351" t="e">
        <f t="shared" si="55"/>
        <v>#REF!</v>
      </c>
      <c r="BD81" s="351" t="e">
        <f t="shared" si="55"/>
        <v>#REF!</v>
      </c>
      <c r="BE81" s="351" t="e">
        <f t="shared" si="55"/>
        <v>#REF!</v>
      </c>
      <c r="BF81" s="351" t="e">
        <f t="shared" si="55"/>
        <v>#REF!</v>
      </c>
      <c r="BG81" s="351" t="e">
        <f t="shared" si="55"/>
        <v>#REF!</v>
      </c>
      <c r="BH81" s="351" t="e">
        <f t="shared" si="55"/>
        <v>#REF!</v>
      </c>
      <c r="BI81" s="351" t="e">
        <f t="shared" si="55"/>
        <v>#REF!</v>
      </c>
      <c r="BJ81" s="351" t="e">
        <f t="shared" si="55"/>
        <v>#REF!</v>
      </c>
      <c r="BK81" s="351" t="e">
        <f t="shared" si="55"/>
        <v>#REF!</v>
      </c>
      <c r="BL81" s="351" t="e">
        <f t="shared" si="55"/>
        <v>#REF!</v>
      </c>
      <c r="BM81" s="351" t="e">
        <f t="shared" si="55"/>
        <v>#REF!</v>
      </c>
      <c r="BN81" s="276"/>
    </row>
    <row r="82" spans="1:68" ht="14.3" thickBot="1">
      <c r="E82" s="276"/>
      <c r="F82" s="294"/>
      <c r="G82" s="294"/>
      <c r="H82" s="294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  <c r="AA82" s="294"/>
      <c r="AB82" s="294"/>
      <c r="AC82" s="294"/>
      <c r="AD82" s="294"/>
      <c r="AE82" s="294"/>
      <c r="AF82" s="294"/>
      <c r="AG82" s="294"/>
      <c r="AH82" s="294"/>
      <c r="AI82" s="294"/>
      <c r="AJ82" s="294"/>
      <c r="AK82" s="294"/>
      <c r="AL82" s="294"/>
      <c r="AM82" s="294"/>
      <c r="AN82" s="294"/>
      <c r="AO82" s="294"/>
      <c r="AP82" s="294"/>
      <c r="AQ82" s="294"/>
      <c r="AR82" s="294"/>
      <c r="AS82" s="294"/>
      <c r="AT82" s="294"/>
      <c r="AU82" s="294"/>
      <c r="AV82" s="294"/>
      <c r="AW82" s="294"/>
      <c r="AX82" s="294"/>
      <c r="AY82" s="294"/>
      <c r="AZ82" s="294"/>
      <c r="BA82" s="294"/>
      <c r="BB82" s="294"/>
      <c r="BC82" s="294"/>
      <c r="BD82" s="294"/>
      <c r="BE82" s="294"/>
      <c r="BF82" s="294"/>
      <c r="BG82" s="294"/>
      <c r="BH82" s="294"/>
      <c r="BI82" s="294"/>
      <c r="BJ82" s="294"/>
      <c r="BK82" s="294"/>
      <c r="BL82" s="294"/>
      <c r="BM82" s="294"/>
      <c r="BN82" s="276"/>
    </row>
    <row r="83" spans="1:68">
      <c r="C83" s="269"/>
      <c r="D83" s="278"/>
      <c r="E83" s="317" t="s">
        <v>325</v>
      </c>
      <c r="Q83" s="294"/>
      <c r="X83" s="279"/>
      <c r="Y83" s="279"/>
      <c r="Z83" s="279"/>
      <c r="AA83" s="279"/>
      <c r="AB83" s="279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79"/>
      <c r="AW83" s="279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312"/>
      <c r="BP83" s="309"/>
    </row>
    <row r="84" spans="1:68" ht="14.3" thickBot="1">
      <c r="A84" s="318"/>
      <c r="B84" s="319"/>
      <c r="C84" s="320"/>
      <c r="D84" s="320" t="s">
        <v>360</v>
      </c>
      <c r="E84" s="321" t="e">
        <f>SUM(F84:BM84)</f>
        <v>#REF!</v>
      </c>
      <c r="F84" s="353" t="e">
        <f t="shared" ref="F84:Q84" si="56">SUM(F78:F82)</f>
        <v>#REF!</v>
      </c>
      <c r="G84" s="353" t="e">
        <f t="shared" si="56"/>
        <v>#REF!</v>
      </c>
      <c r="H84" s="353" t="e">
        <f t="shared" si="56"/>
        <v>#REF!</v>
      </c>
      <c r="I84" s="353" t="e">
        <f t="shared" si="56"/>
        <v>#REF!</v>
      </c>
      <c r="J84" s="353" t="e">
        <f t="shared" si="56"/>
        <v>#REF!</v>
      </c>
      <c r="K84" s="353" t="e">
        <f t="shared" si="56"/>
        <v>#REF!</v>
      </c>
      <c r="L84" s="353" t="e">
        <f t="shared" si="56"/>
        <v>#REF!</v>
      </c>
      <c r="M84" s="353" t="e">
        <f t="shared" si="56"/>
        <v>#REF!</v>
      </c>
      <c r="N84" s="353" t="e">
        <f t="shared" si="56"/>
        <v>#REF!</v>
      </c>
      <c r="O84" s="353" t="e">
        <f t="shared" si="56"/>
        <v>#REF!</v>
      </c>
      <c r="P84" s="353" t="e">
        <f t="shared" si="56"/>
        <v>#REF!</v>
      </c>
      <c r="Q84" s="353" t="e">
        <f t="shared" si="56"/>
        <v>#REF!</v>
      </c>
      <c r="R84" s="353" t="e">
        <f t="shared" ref="R84:BM84" si="57">SUM(R78:R81)</f>
        <v>#REF!</v>
      </c>
      <c r="S84" s="353" t="e">
        <f t="shared" si="57"/>
        <v>#REF!</v>
      </c>
      <c r="T84" s="353" t="e">
        <f t="shared" ca="1" si="57"/>
        <v>#REF!</v>
      </c>
      <c r="U84" s="353" t="e">
        <f t="shared" ca="1" si="57"/>
        <v>#REF!</v>
      </c>
      <c r="V84" s="353" t="e">
        <f t="shared" ca="1" si="57"/>
        <v>#REF!</v>
      </c>
      <c r="W84" s="353" t="e">
        <f t="shared" si="57"/>
        <v>#REF!</v>
      </c>
      <c r="X84" s="353" t="e">
        <f t="shared" si="57"/>
        <v>#REF!</v>
      </c>
      <c r="Y84" s="353" t="e">
        <f t="shared" si="57"/>
        <v>#REF!</v>
      </c>
      <c r="Z84" s="353" t="e">
        <f t="shared" si="57"/>
        <v>#REF!</v>
      </c>
      <c r="AA84" s="353" t="e">
        <f t="shared" si="57"/>
        <v>#REF!</v>
      </c>
      <c r="AB84" s="353" t="e">
        <f t="shared" si="57"/>
        <v>#REF!</v>
      </c>
      <c r="AC84" s="353" t="e">
        <f t="shared" si="57"/>
        <v>#REF!</v>
      </c>
      <c r="AD84" s="353" t="e">
        <f t="shared" si="57"/>
        <v>#REF!</v>
      </c>
      <c r="AE84" s="353" t="e">
        <f t="shared" si="57"/>
        <v>#REF!</v>
      </c>
      <c r="AF84" s="353" t="e">
        <f t="shared" si="57"/>
        <v>#REF!</v>
      </c>
      <c r="AG84" s="353" t="e">
        <f t="shared" si="57"/>
        <v>#REF!</v>
      </c>
      <c r="AH84" s="353" t="e">
        <f t="shared" si="57"/>
        <v>#REF!</v>
      </c>
      <c r="AI84" s="353" t="e">
        <f t="shared" si="57"/>
        <v>#REF!</v>
      </c>
      <c r="AJ84" s="353" t="e">
        <f t="shared" si="57"/>
        <v>#REF!</v>
      </c>
      <c r="AK84" s="353" t="e">
        <f t="shared" si="57"/>
        <v>#REF!</v>
      </c>
      <c r="AL84" s="353" t="e">
        <f t="shared" si="57"/>
        <v>#REF!</v>
      </c>
      <c r="AM84" s="353" t="e">
        <f t="shared" si="57"/>
        <v>#REF!</v>
      </c>
      <c r="AN84" s="353" t="e">
        <f t="shared" si="57"/>
        <v>#REF!</v>
      </c>
      <c r="AO84" s="353" t="e">
        <f t="shared" si="57"/>
        <v>#REF!</v>
      </c>
      <c r="AP84" s="353" t="e">
        <f t="shared" si="57"/>
        <v>#REF!</v>
      </c>
      <c r="AQ84" s="353" t="e">
        <f t="shared" si="57"/>
        <v>#REF!</v>
      </c>
      <c r="AR84" s="353" t="e">
        <f t="shared" si="57"/>
        <v>#REF!</v>
      </c>
      <c r="AS84" s="353" t="e">
        <f t="shared" si="57"/>
        <v>#REF!</v>
      </c>
      <c r="AT84" s="353" t="e">
        <f t="shared" si="57"/>
        <v>#REF!</v>
      </c>
      <c r="AU84" s="353" t="e">
        <f t="shared" si="57"/>
        <v>#REF!</v>
      </c>
      <c r="AV84" s="353" t="e">
        <f t="shared" si="57"/>
        <v>#REF!</v>
      </c>
      <c r="AW84" s="353" t="e">
        <f t="shared" si="57"/>
        <v>#REF!</v>
      </c>
      <c r="AX84" s="353" t="e">
        <f t="shared" si="57"/>
        <v>#REF!</v>
      </c>
      <c r="AY84" s="353" t="e">
        <f t="shared" si="57"/>
        <v>#REF!</v>
      </c>
      <c r="AZ84" s="353" t="e">
        <f t="shared" si="57"/>
        <v>#REF!</v>
      </c>
      <c r="BA84" s="353" t="e">
        <f t="shared" si="57"/>
        <v>#REF!</v>
      </c>
      <c r="BB84" s="353" t="e">
        <f t="shared" si="57"/>
        <v>#REF!</v>
      </c>
      <c r="BC84" s="353" t="e">
        <f t="shared" si="57"/>
        <v>#REF!</v>
      </c>
      <c r="BD84" s="353" t="e">
        <f t="shared" si="57"/>
        <v>#REF!</v>
      </c>
      <c r="BE84" s="353" t="e">
        <f t="shared" si="57"/>
        <v>#REF!</v>
      </c>
      <c r="BF84" s="353" t="e">
        <f t="shared" si="57"/>
        <v>#REF!</v>
      </c>
      <c r="BG84" s="353" t="e">
        <f t="shared" si="57"/>
        <v>#REF!</v>
      </c>
      <c r="BH84" s="353" t="e">
        <f t="shared" si="57"/>
        <v>#REF!</v>
      </c>
      <c r="BI84" s="353" t="e">
        <f t="shared" si="57"/>
        <v>#REF!</v>
      </c>
      <c r="BJ84" s="353" t="e">
        <f t="shared" si="57"/>
        <v>#REF!</v>
      </c>
      <c r="BK84" s="353" t="e">
        <f t="shared" si="57"/>
        <v>#REF!</v>
      </c>
      <c r="BL84" s="353" t="e">
        <f t="shared" si="57"/>
        <v>#REF!</v>
      </c>
      <c r="BM84" s="353" t="e">
        <f t="shared" si="57"/>
        <v>#REF!</v>
      </c>
      <c r="BN84" s="324" t="e">
        <f>SUM(F84:BM84)</f>
        <v>#REF!</v>
      </c>
      <c r="BP84" s="309"/>
    </row>
    <row r="85" spans="1:68">
      <c r="C85" s="290" t="s">
        <v>342</v>
      </c>
      <c r="E85" s="354"/>
      <c r="F85" s="292" t="e">
        <f>SUM($F84:F84)</f>
        <v>#REF!</v>
      </c>
      <c r="G85" s="292" t="e">
        <f>SUM($F84:G84)</f>
        <v>#REF!</v>
      </c>
      <c r="H85" s="292" t="e">
        <f>SUM($F84:H84)</f>
        <v>#REF!</v>
      </c>
      <c r="I85" s="292" t="e">
        <f>SUM($F84:I84)</f>
        <v>#REF!</v>
      </c>
      <c r="J85" s="292" t="e">
        <f>SUM($F84:J84)</f>
        <v>#REF!</v>
      </c>
      <c r="K85" s="292" t="e">
        <f>SUM($F84:K84)</f>
        <v>#REF!</v>
      </c>
      <c r="L85" s="292" t="e">
        <f>SUM($F84:L84)</f>
        <v>#REF!</v>
      </c>
      <c r="M85" s="292" t="e">
        <f>SUM($F84:M84)</f>
        <v>#REF!</v>
      </c>
      <c r="N85" s="292" t="e">
        <f>SUM($F84:N84)</f>
        <v>#REF!</v>
      </c>
      <c r="O85" s="292" t="e">
        <f>SUM($F84:O84)</f>
        <v>#REF!</v>
      </c>
      <c r="P85" s="292" t="e">
        <f>SUM($F84:P84)</f>
        <v>#REF!</v>
      </c>
      <c r="Q85" s="292" t="e">
        <f>SUM($F84:Q84)</f>
        <v>#REF!</v>
      </c>
      <c r="R85" s="292" t="e">
        <f>SUM($F84:R84)</f>
        <v>#REF!</v>
      </c>
      <c r="S85" s="292" t="e">
        <f>SUM($F84:S84)</f>
        <v>#REF!</v>
      </c>
      <c r="T85" s="292" t="e">
        <f>SUM($F84:T84)</f>
        <v>#REF!</v>
      </c>
      <c r="U85" s="292" t="e">
        <f>SUM($F84:U84)</f>
        <v>#REF!</v>
      </c>
      <c r="V85" s="292" t="e">
        <f>SUM($F84:V84)</f>
        <v>#REF!</v>
      </c>
      <c r="W85" s="292" t="e">
        <f>SUM($F84:W84)</f>
        <v>#REF!</v>
      </c>
      <c r="X85" s="292" t="e">
        <f>SUM($F84:X84)</f>
        <v>#REF!</v>
      </c>
      <c r="Y85" s="292" t="e">
        <f>SUM($F84:Y84)</f>
        <v>#REF!</v>
      </c>
      <c r="Z85" s="292" t="e">
        <f>SUM($F84:Z84)</f>
        <v>#REF!</v>
      </c>
      <c r="AA85" s="292" t="e">
        <f>SUM($F84:AA84)</f>
        <v>#REF!</v>
      </c>
      <c r="AB85" s="292" t="e">
        <f>SUM($F84:AB84)</f>
        <v>#REF!</v>
      </c>
      <c r="AC85" s="292" t="e">
        <f>SUM($F84:AC84)</f>
        <v>#REF!</v>
      </c>
      <c r="AD85" s="292" t="e">
        <f>SUM($F84:AD84)</f>
        <v>#REF!</v>
      </c>
      <c r="AE85" s="292" t="e">
        <f>SUM($F84:AE84)</f>
        <v>#REF!</v>
      </c>
      <c r="AF85" s="292" t="e">
        <f>SUM($F84:AF84)</f>
        <v>#REF!</v>
      </c>
      <c r="AG85" s="292" t="e">
        <f>SUM($F84:AG84)</f>
        <v>#REF!</v>
      </c>
      <c r="AH85" s="292" t="e">
        <f>SUM($F84:AH84)</f>
        <v>#REF!</v>
      </c>
      <c r="AI85" s="292" t="e">
        <f>SUM($F84:AI84)</f>
        <v>#REF!</v>
      </c>
      <c r="AJ85" s="292" t="e">
        <f>SUM($F84:AJ84)</f>
        <v>#REF!</v>
      </c>
      <c r="AK85" s="292" t="e">
        <f>SUM($F84:AK84)</f>
        <v>#REF!</v>
      </c>
      <c r="AL85" s="292" t="e">
        <f>SUM($F84:AL84)</f>
        <v>#REF!</v>
      </c>
      <c r="AM85" s="292" t="e">
        <f>SUM($F84:AM84)</f>
        <v>#REF!</v>
      </c>
      <c r="AN85" s="292" t="e">
        <f>SUM($F84:AN84)</f>
        <v>#REF!</v>
      </c>
      <c r="AO85" s="292" t="e">
        <f>SUM($F84:AO84)</f>
        <v>#REF!</v>
      </c>
      <c r="AP85" s="292" t="e">
        <f>SUM($F84:AP84)</f>
        <v>#REF!</v>
      </c>
      <c r="AQ85" s="292" t="e">
        <f>SUM($F84:AQ84)</f>
        <v>#REF!</v>
      </c>
      <c r="AR85" s="292" t="e">
        <f>SUM($F84:AR84)</f>
        <v>#REF!</v>
      </c>
      <c r="AS85" s="292" t="e">
        <f>SUM($F84:AS84)</f>
        <v>#REF!</v>
      </c>
      <c r="AT85" s="292" t="e">
        <f>SUM($F84:AT84)</f>
        <v>#REF!</v>
      </c>
      <c r="AU85" s="292" t="e">
        <f>SUM($F84:AU84)</f>
        <v>#REF!</v>
      </c>
      <c r="AV85" s="292" t="e">
        <f>SUM($F84:AV84)</f>
        <v>#REF!</v>
      </c>
      <c r="AW85" s="292" t="e">
        <f>SUM($F84:AW84)</f>
        <v>#REF!</v>
      </c>
      <c r="AX85" s="292" t="e">
        <f>SUM($F84:AX84)</f>
        <v>#REF!</v>
      </c>
      <c r="AY85" s="292" t="e">
        <f>SUM($F84:AY84)</f>
        <v>#REF!</v>
      </c>
      <c r="AZ85" s="292" t="e">
        <f>SUM($F84:AZ84)</f>
        <v>#REF!</v>
      </c>
      <c r="BA85" s="292" t="e">
        <f>SUM($F84:BA84)</f>
        <v>#REF!</v>
      </c>
      <c r="BB85" s="292" t="e">
        <f>SUM($F84:BB84)</f>
        <v>#REF!</v>
      </c>
      <c r="BC85" s="292" t="e">
        <f>SUM($F84:BC84)</f>
        <v>#REF!</v>
      </c>
      <c r="BD85" s="292" t="e">
        <f>SUM($F84:BD84)</f>
        <v>#REF!</v>
      </c>
      <c r="BE85" s="292" t="e">
        <f>SUM($F84:BE84)</f>
        <v>#REF!</v>
      </c>
      <c r="BF85" s="292" t="e">
        <f>SUM($F84:BF84)</f>
        <v>#REF!</v>
      </c>
      <c r="BG85" s="292" t="e">
        <f>SUM($F84:BG84)</f>
        <v>#REF!</v>
      </c>
      <c r="BH85" s="292" t="e">
        <f>SUM($F84:BH84)</f>
        <v>#REF!</v>
      </c>
      <c r="BI85" s="292" t="e">
        <f>SUM($F84:BI84)</f>
        <v>#REF!</v>
      </c>
      <c r="BJ85" s="292" t="e">
        <f>SUM($F84:BJ84)</f>
        <v>#REF!</v>
      </c>
      <c r="BK85" s="292" t="e">
        <f>SUM($F84:BK84)</f>
        <v>#REF!</v>
      </c>
      <c r="BL85" s="292" t="e">
        <f>SUM($F84:BL84)</f>
        <v>#REF!</v>
      </c>
      <c r="BM85" s="292" t="e">
        <f>SUM($F84:BM84)</f>
        <v>#REF!</v>
      </c>
      <c r="BN85" s="291"/>
    </row>
    <row r="86" spans="1:68">
      <c r="C86" s="290"/>
      <c r="E86" s="276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  <c r="AA86" s="292"/>
      <c r="AB86" s="292"/>
      <c r="AC86" s="292"/>
      <c r="AD86" s="292"/>
      <c r="AE86" s="292"/>
      <c r="AF86" s="292"/>
      <c r="AG86" s="292"/>
      <c r="AH86" s="292"/>
      <c r="AI86" s="292"/>
      <c r="AJ86" s="292"/>
      <c r="AK86" s="292"/>
      <c r="AL86" s="292"/>
      <c r="AM86" s="292"/>
      <c r="AN86" s="292"/>
      <c r="AO86" s="292"/>
      <c r="AP86" s="292"/>
      <c r="AQ86" s="292"/>
      <c r="AR86" s="292"/>
      <c r="AS86" s="292"/>
      <c r="AT86" s="292"/>
      <c r="AU86" s="292"/>
      <c r="AV86" s="292"/>
      <c r="AW86" s="292"/>
      <c r="AX86" s="292"/>
      <c r="AY86" s="292"/>
      <c r="AZ86" s="292"/>
      <c r="BA86" s="292"/>
      <c r="BB86" s="292"/>
      <c r="BC86" s="292"/>
      <c r="BD86" s="292"/>
      <c r="BE86" s="292"/>
      <c r="BF86" s="292"/>
      <c r="BG86" s="292"/>
      <c r="BH86" s="292"/>
      <c r="BI86" s="292"/>
      <c r="BJ86" s="292"/>
      <c r="BK86" s="292"/>
      <c r="BL86" s="292"/>
      <c r="BM86" s="292"/>
      <c r="BN86" s="291"/>
    </row>
    <row r="87" spans="1:68">
      <c r="C87" s="290"/>
      <c r="E87" s="276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  <c r="AA87" s="292"/>
      <c r="AB87" s="292"/>
      <c r="AC87" s="292"/>
      <c r="AD87" s="292"/>
      <c r="AE87" s="292"/>
      <c r="AF87" s="292"/>
      <c r="AG87" s="292"/>
      <c r="AH87" s="292"/>
      <c r="AI87" s="292"/>
      <c r="AJ87" s="292"/>
      <c r="AK87" s="292"/>
      <c r="AL87" s="292"/>
      <c r="AM87" s="292"/>
      <c r="AN87" s="292"/>
      <c r="AO87" s="292"/>
      <c r="AP87" s="292"/>
      <c r="AQ87" s="292"/>
      <c r="AR87" s="292"/>
      <c r="AS87" s="292"/>
      <c r="AT87" s="292"/>
      <c r="AU87" s="292"/>
      <c r="AV87" s="292"/>
      <c r="AW87" s="292"/>
      <c r="AX87" s="292"/>
      <c r="AY87" s="292"/>
      <c r="AZ87" s="292"/>
      <c r="BA87" s="292"/>
      <c r="BB87" s="292"/>
      <c r="BC87" s="292"/>
      <c r="BD87" s="292"/>
      <c r="BE87" s="292"/>
      <c r="BF87" s="292"/>
      <c r="BG87" s="292"/>
      <c r="BH87" s="292"/>
      <c r="BI87" s="292"/>
      <c r="BJ87" s="292"/>
      <c r="BK87" s="292"/>
      <c r="BL87" s="292"/>
      <c r="BM87" s="292"/>
      <c r="BN87" s="291"/>
    </row>
    <row r="88" spans="1:68" outlineLevel="1">
      <c r="C88" s="290" t="s">
        <v>361</v>
      </c>
      <c r="E88" s="276"/>
      <c r="F88" s="292" t="e">
        <f t="shared" ref="F88:BM88" si="58">IF(AND(F85=0,F2&lt;$E$2,F84&lt;0),(ABS(F30)-ABS(F80))*-1,0)</f>
        <v>#REF!</v>
      </c>
      <c r="G88" s="292" t="e">
        <f t="shared" si="58"/>
        <v>#REF!</v>
      </c>
      <c r="H88" s="292" t="e">
        <f t="shared" si="58"/>
        <v>#REF!</v>
      </c>
      <c r="I88" s="292" t="e">
        <f t="shared" si="58"/>
        <v>#REF!</v>
      </c>
      <c r="J88" s="292" t="e">
        <f t="shared" si="58"/>
        <v>#REF!</v>
      </c>
      <c r="K88" s="292" t="e">
        <f t="shared" si="58"/>
        <v>#REF!</v>
      </c>
      <c r="L88" s="292" t="e">
        <f t="shared" si="58"/>
        <v>#REF!</v>
      </c>
      <c r="M88" s="292" t="e">
        <f t="shared" si="58"/>
        <v>#REF!</v>
      </c>
      <c r="N88" s="292" t="e">
        <f t="shared" si="58"/>
        <v>#REF!</v>
      </c>
      <c r="O88" s="292" t="e">
        <f t="shared" si="58"/>
        <v>#REF!</v>
      </c>
      <c r="P88" s="292" t="e">
        <f t="shared" si="58"/>
        <v>#REF!</v>
      </c>
      <c r="Q88" s="292" t="e">
        <f t="shared" si="58"/>
        <v>#REF!</v>
      </c>
      <c r="R88" s="292" t="e">
        <f t="shared" si="58"/>
        <v>#REF!</v>
      </c>
      <c r="S88" s="292" t="e">
        <f t="shared" si="58"/>
        <v>#REF!</v>
      </c>
      <c r="T88" s="292" t="e">
        <f t="shared" ca="1" si="58"/>
        <v>#REF!</v>
      </c>
      <c r="U88" s="292" t="e">
        <f t="shared" ca="1" si="58"/>
        <v>#REF!</v>
      </c>
      <c r="V88" s="292" t="e">
        <f t="shared" ca="1" si="58"/>
        <v>#REF!</v>
      </c>
      <c r="W88" s="292" t="e">
        <f t="shared" si="58"/>
        <v>#REF!</v>
      </c>
      <c r="X88" s="292" t="e">
        <f t="shared" si="58"/>
        <v>#REF!</v>
      </c>
      <c r="Y88" s="292" t="e">
        <f t="shared" si="58"/>
        <v>#REF!</v>
      </c>
      <c r="Z88" s="292" t="e">
        <f t="shared" si="58"/>
        <v>#REF!</v>
      </c>
      <c r="AA88" s="292" t="e">
        <f t="shared" si="58"/>
        <v>#REF!</v>
      </c>
      <c r="AB88" s="292" t="e">
        <f t="shared" si="58"/>
        <v>#REF!</v>
      </c>
      <c r="AC88" s="292" t="e">
        <f t="shared" si="58"/>
        <v>#REF!</v>
      </c>
      <c r="AD88" s="292" t="e">
        <f t="shared" si="58"/>
        <v>#REF!</v>
      </c>
      <c r="AE88" s="292" t="e">
        <f t="shared" si="58"/>
        <v>#REF!</v>
      </c>
      <c r="AF88" s="292" t="e">
        <f t="shared" si="58"/>
        <v>#REF!</v>
      </c>
      <c r="AG88" s="292" t="e">
        <f t="shared" si="58"/>
        <v>#REF!</v>
      </c>
      <c r="AH88" s="292" t="e">
        <f t="shared" si="58"/>
        <v>#REF!</v>
      </c>
      <c r="AI88" s="292" t="e">
        <f t="shared" si="58"/>
        <v>#REF!</v>
      </c>
      <c r="AJ88" s="292" t="e">
        <f t="shared" si="58"/>
        <v>#REF!</v>
      </c>
      <c r="AK88" s="292" t="e">
        <f t="shared" si="58"/>
        <v>#REF!</v>
      </c>
      <c r="AL88" s="292" t="e">
        <f t="shared" si="58"/>
        <v>#REF!</v>
      </c>
      <c r="AM88" s="292" t="e">
        <f t="shared" si="58"/>
        <v>#REF!</v>
      </c>
      <c r="AN88" s="292" t="e">
        <f t="shared" si="58"/>
        <v>#REF!</v>
      </c>
      <c r="AO88" s="292" t="e">
        <f t="shared" si="58"/>
        <v>#REF!</v>
      </c>
      <c r="AP88" s="292" t="e">
        <f t="shared" si="58"/>
        <v>#REF!</v>
      </c>
      <c r="AQ88" s="292" t="e">
        <f t="shared" si="58"/>
        <v>#REF!</v>
      </c>
      <c r="AR88" s="292" t="e">
        <f t="shared" si="58"/>
        <v>#REF!</v>
      </c>
      <c r="AS88" s="292" t="e">
        <f t="shared" si="58"/>
        <v>#REF!</v>
      </c>
      <c r="AT88" s="292" t="e">
        <f t="shared" si="58"/>
        <v>#REF!</v>
      </c>
      <c r="AU88" s="292" t="e">
        <f t="shared" si="58"/>
        <v>#REF!</v>
      </c>
      <c r="AV88" s="292" t="e">
        <f t="shared" si="58"/>
        <v>#REF!</v>
      </c>
      <c r="AW88" s="292" t="e">
        <f t="shared" si="58"/>
        <v>#REF!</v>
      </c>
      <c r="AX88" s="292" t="e">
        <f t="shared" si="58"/>
        <v>#REF!</v>
      </c>
      <c r="AY88" s="292" t="e">
        <f t="shared" si="58"/>
        <v>#REF!</v>
      </c>
      <c r="AZ88" s="292" t="e">
        <f t="shared" si="58"/>
        <v>#REF!</v>
      </c>
      <c r="BA88" s="292" t="e">
        <f t="shared" si="58"/>
        <v>#REF!</v>
      </c>
      <c r="BB88" s="292" t="e">
        <f t="shared" si="58"/>
        <v>#REF!</v>
      </c>
      <c r="BC88" s="292" t="e">
        <f t="shared" si="58"/>
        <v>#REF!</v>
      </c>
      <c r="BD88" s="292" t="e">
        <f t="shared" si="58"/>
        <v>#REF!</v>
      </c>
      <c r="BE88" s="292" t="e">
        <f t="shared" si="58"/>
        <v>#REF!</v>
      </c>
      <c r="BF88" s="292" t="e">
        <f t="shared" si="58"/>
        <v>#REF!</v>
      </c>
      <c r="BG88" s="292" t="e">
        <f t="shared" si="58"/>
        <v>#REF!</v>
      </c>
      <c r="BH88" s="292" t="e">
        <f t="shared" si="58"/>
        <v>#REF!</v>
      </c>
      <c r="BI88" s="292" t="e">
        <f t="shared" si="58"/>
        <v>#REF!</v>
      </c>
      <c r="BJ88" s="292" t="e">
        <f t="shared" si="58"/>
        <v>#REF!</v>
      </c>
      <c r="BK88" s="292" t="e">
        <f t="shared" si="58"/>
        <v>#REF!</v>
      </c>
      <c r="BL88" s="292" t="e">
        <f t="shared" si="58"/>
        <v>#REF!</v>
      </c>
      <c r="BM88" s="292" t="e">
        <f t="shared" si="58"/>
        <v>#REF!</v>
      </c>
      <c r="BN88" s="312"/>
    </row>
    <row r="89" spans="1:68" outlineLevel="1">
      <c r="C89" s="290" t="s">
        <v>362</v>
      </c>
      <c r="E89" s="276"/>
      <c r="F89" s="292" t="e">
        <f t="shared" ref="F89:BM89" si="59">IF(AND(F76&lt;0,E85=0,ABS(E96)&gt;F76,F2&lt;$E$2),F76,0)</f>
        <v>#REF!</v>
      </c>
      <c r="G89" s="292" t="e">
        <f t="shared" ref="G89:V89" si="60">IF(AND(G76&lt;0,F85=0,ABS(F96)&gt;G76,G2&lt;$E$2),G76,0)</f>
        <v>#REF!</v>
      </c>
      <c r="H89" s="292" t="e">
        <f t="shared" si="60"/>
        <v>#REF!</v>
      </c>
      <c r="I89" s="292" t="e">
        <f t="shared" si="60"/>
        <v>#REF!</v>
      </c>
      <c r="J89" s="292" t="e">
        <f t="shared" si="60"/>
        <v>#REF!</v>
      </c>
      <c r="K89" s="292" t="e">
        <f t="shared" si="60"/>
        <v>#REF!</v>
      </c>
      <c r="L89" s="292" t="e">
        <f t="shared" si="60"/>
        <v>#REF!</v>
      </c>
      <c r="M89" s="292" t="e">
        <f t="shared" si="60"/>
        <v>#REF!</v>
      </c>
      <c r="N89" s="292" t="e">
        <f t="shared" si="60"/>
        <v>#REF!</v>
      </c>
      <c r="O89" s="292" t="e">
        <f t="shared" si="60"/>
        <v>#REF!</v>
      </c>
      <c r="P89" s="292" t="e">
        <f t="shared" si="60"/>
        <v>#REF!</v>
      </c>
      <c r="Q89" s="292" t="e">
        <f t="shared" si="60"/>
        <v>#REF!</v>
      </c>
      <c r="R89" s="292" t="e">
        <f t="shared" si="60"/>
        <v>#REF!</v>
      </c>
      <c r="S89" s="292" t="e">
        <f t="shared" si="60"/>
        <v>#REF!</v>
      </c>
      <c r="T89" s="292" t="e">
        <f t="shared" ca="1" si="60"/>
        <v>#REF!</v>
      </c>
      <c r="U89" s="292" t="e">
        <f t="shared" ca="1" si="60"/>
        <v>#REF!</v>
      </c>
      <c r="V89" s="292" t="e">
        <f t="shared" ca="1" si="60"/>
        <v>#REF!</v>
      </c>
      <c r="W89" s="292" t="e">
        <f t="shared" si="59"/>
        <v>#REF!</v>
      </c>
      <c r="X89" s="292" t="e">
        <f t="shared" si="59"/>
        <v>#REF!</v>
      </c>
      <c r="Y89" s="292" t="e">
        <f t="shared" si="59"/>
        <v>#REF!</v>
      </c>
      <c r="Z89" s="292" t="e">
        <f t="shared" si="59"/>
        <v>#REF!</v>
      </c>
      <c r="AA89" s="292" t="e">
        <f t="shared" si="59"/>
        <v>#REF!</v>
      </c>
      <c r="AB89" s="292" t="e">
        <f t="shared" si="59"/>
        <v>#REF!</v>
      </c>
      <c r="AC89" s="292" t="e">
        <f t="shared" si="59"/>
        <v>#REF!</v>
      </c>
      <c r="AD89" s="292" t="e">
        <f t="shared" si="59"/>
        <v>#REF!</v>
      </c>
      <c r="AE89" s="292" t="e">
        <f t="shared" si="59"/>
        <v>#REF!</v>
      </c>
      <c r="AF89" s="292" t="e">
        <f t="shared" si="59"/>
        <v>#REF!</v>
      </c>
      <c r="AG89" s="292" t="e">
        <f t="shared" si="59"/>
        <v>#REF!</v>
      </c>
      <c r="AH89" s="292" t="e">
        <f t="shared" si="59"/>
        <v>#REF!</v>
      </c>
      <c r="AI89" s="292" t="e">
        <f t="shared" si="59"/>
        <v>#REF!</v>
      </c>
      <c r="AJ89" s="292" t="e">
        <f t="shared" si="59"/>
        <v>#REF!</v>
      </c>
      <c r="AK89" s="292" t="e">
        <f t="shared" si="59"/>
        <v>#REF!</v>
      </c>
      <c r="AL89" s="292" t="e">
        <f t="shared" si="59"/>
        <v>#REF!</v>
      </c>
      <c r="AM89" s="292" t="e">
        <f t="shared" si="59"/>
        <v>#REF!</v>
      </c>
      <c r="AN89" s="292" t="e">
        <f t="shared" si="59"/>
        <v>#REF!</v>
      </c>
      <c r="AO89" s="292" t="e">
        <f t="shared" si="59"/>
        <v>#REF!</v>
      </c>
      <c r="AP89" s="292" t="e">
        <f t="shared" si="59"/>
        <v>#REF!</v>
      </c>
      <c r="AQ89" s="292" t="e">
        <f t="shared" si="59"/>
        <v>#REF!</v>
      </c>
      <c r="AR89" s="292" t="e">
        <f t="shared" si="59"/>
        <v>#REF!</v>
      </c>
      <c r="AS89" s="292" t="e">
        <f t="shared" si="59"/>
        <v>#REF!</v>
      </c>
      <c r="AT89" s="292" t="e">
        <f t="shared" si="59"/>
        <v>#REF!</v>
      </c>
      <c r="AU89" s="292" t="e">
        <f t="shared" si="59"/>
        <v>#REF!</v>
      </c>
      <c r="AV89" s="292" t="e">
        <f t="shared" si="59"/>
        <v>#REF!</v>
      </c>
      <c r="AW89" s="292" t="e">
        <f t="shared" si="59"/>
        <v>#REF!</v>
      </c>
      <c r="AX89" s="292" t="e">
        <f t="shared" si="59"/>
        <v>#REF!</v>
      </c>
      <c r="AY89" s="292" t="e">
        <f t="shared" si="59"/>
        <v>#REF!</v>
      </c>
      <c r="AZ89" s="292" t="e">
        <f t="shared" si="59"/>
        <v>#REF!</v>
      </c>
      <c r="BA89" s="292" t="e">
        <f t="shared" si="59"/>
        <v>#REF!</v>
      </c>
      <c r="BB89" s="292" t="e">
        <f t="shared" si="59"/>
        <v>#REF!</v>
      </c>
      <c r="BC89" s="292" t="e">
        <f t="shared" si="59"/>
        <v>#REF!</v>
      </c>
      <c r="BD89" s="292" t="e">
        <f t="shared" si="59"/>
        <v>#REF!</v>
      </c>
      <c r="BE89" s="292" t="e">
        <f t="shared" si="59"/>
        <v>#REF!</v>
      </c>
      <c r="BF89" s="292" t="e">
        <f t="shared" si="59"/>
        <v>#REF!</v>
      </c>
      <c r="BG89" s="292" t="e">
        <f t="shared" si="59"/>
        <v>#REF!</v>
      </c>
      <c r="BH89" s="292" t="e">
        <f t="shared" si="59"/>
        <v>#REF!</v>
      </c>
      <c r="BI89" s="292" t="e">
        <f t="shared" si="59"/>
        <v>#REF!</v>
      </c>
      <c r="BJ89" s="292" t="e">
        <f t="shared" si="59"/>
        <v>#REF!</v>
      </c>
      <c r="BK89" s="292" t="e">
        <f t="shared" si="59"/>
        <v>#REF!</v>
      </c>
      <c r="BL89" s="292" t="e">
        <f t="shared" si="59"/>
        <v>#REF!</v>
      </c>
      <c r="BM89" s="292" t="e">
        <f t="shared" si="59"/>
        <v>#REF!</v>
      </c>
      <c r="BN89" s="312"/>
    </row>
    <row r="90" spans="1:68" outlineLevel="1">
      <c r="C90" s="290" t="s">
        <v>363</v>
      </c>
      <c r="E90" s="276"/>
      <c r="F90" s="292" t="e">
        <f t="shared" ref="F90:BM90" si="61">IF(AND(F76&gt;0,E85=0,ABS(E96)&gt;F76,F2&lt;$E$2),F76,0)</f>
        <v>#REF!</v>
      </c>
      <c r="G90" s="292" t="e">
        <f t="shared" ref="G90:V90" si="62">IF(AND(G76&gt;0,F85=0,ABS(F96)&gt;G76,G2&lt;$E$2),G76,0)</f>
        <v>#REF!</v>
      </c>
      <c r="H90" s="292" t="e">
        <f t="shared" si="62"/>
        <v>#REF!</v>
      </c>
      <c r="I90" s="292" t="e">
        <f t="shared" si="62"/>
        <v>#REF!</v>
      </c>
      <c r="J90" s="292" t="e">
        <f t="shared" si="62"/>
        <v>#REF!</v>
      </c>
      <c r="K90" s="292" t="e">
        <f t="shared" si="62"/>
        <v>#REF!</v>
      </c>
      <c r="L90" s="292" t="e">
        <f t="shared" si="62"/>
        <v>#REF!</v>
      </c>
      <c r="M90" s="292" t="e">
        <f t="shared" si="62"/>
        <v>#REF!</v>
      </c>
      <c r="N90" s="292" t="e">
        <f t="shared" si="62"/>
        <v>#REF!</v>
      </c>
      <c r="O90" s="292" t="e">
        <f t="shared" si="62"/>
        <v>#REF!</v>
      </c>
      <c r="P90" s="292" t="e">
        <f t="shared" si="62"/>
        <v>#REF!</v>
      </c>
      <c r="Q90" s="292" t="e">
        <f t="shared" si="62"/>
        <v>#REF!</v>
      </c>
      <c r="R90" s="292" t="e">
        <f t="shared" si="62"/>
        <v>#REF!</v>
      </c>
      <c r="S90" s="292" t="e">
        <f t="shared" si="62"/>
        <v>#REF!</v>
      </c>
      <c r="T90" s="292" t="e">
        <f t="shared" ca="1" si="62"/>
        <v>#REF!</v>
      </c>
      <c r="U90" s="292" t="e">
        <f t="shared" ca="1" si="62"/>
        <v>#REF!</v>
      </c>
      <c r="V90" s="292" t="e">
        <f t="shared" ca="1" si="62"/>
        <v>#REF!</v>
      </c>
      <c r="W90" s="292" t="e">
        <f t="shared" si="61"/>
        <v>#REF!</v>
      </c>
      <c r="X90" s="292" t="e">
        <f t="shared" si="61"/>
        <v>#REF!</v>
      </c>
      <c r="Y90" s="292" t="e">
        <f t="shared" si="61"/>
        <v>#REF!</v>
      </c>
      <c r="Z90" s="292" t="e">
        <f t="shared" si="61"/>
        <v>#REF!</v>
      </c>
      <c r="AA90" s="292" t="e">
        <f t="shared" si="61"/>
        <v>#REF!</v>
      </c>
      <c r="AB90" s="292" t="e">
        <f t="shared" si="61"/>
        <v>#REF!</v>
      </c>
      <c r="AC90" s="292" t="e">
        <f t="shared" si="61"/>
        <v>#REF!</v>
      </c>
      <c r="AD90" s="292" t="e">
        <f t="shared" si="61"/>
        <v>#REF!</v>
      </c>
      <c r="AE90" s="292" t="e">
        <f t="shared" si="61"/>
        <v>#REF!</v>
      </c>
      <c r="AF90" s="292" t="e">
        <f t="shared" si="61"/>
        <v>#REF!</v>
      </c>
      <c r="AG90" s="292" t="e">
        <f t="shared" si="61"/>
        <v>#REF!</v>
      </c>
      <c r="AH90" s="292" t="e">
        <f t="shared" si="61"/>
        <v>#REF!</v>
      </c>
      <c r="AI90" s="292" t="e">
        <f t="shared" si="61"/>
        <v>#REF!</v>
      </c>
      <c r="AJ90" s="292" t="e">
        <f t="shared" si="61"/>
        <v>#REF!</v>
      </c>
      <c r="AK90" s="292" t="e">
        <f t="shared" si="61"/>
        <v>#REF!</v>
      </c>
      <c r="AL90" s="292" t="e">
        <f t="shared" si="61"/>
        <v>#REF!</v>
      </c>
      <c r="AM90" s="292" t="e">
        <f t="shared" si="61"/>
        <v>#REF!</v>
      </c>
      <c r="AN90" s="292" t="e">
        <f t="shared" si="61"/>
        <v>#REF!</v>
      </c>
      <c r="AO90" s="292" t="e">
        <f t="shared" si="61"/>
        <v>#REF!</v>
      </c>
      <c r="AP90" s="292" t="e">
        <f t="shared" si="61"/>
        <v>#REF!</v>
      </c>
      <c r="AQ90" s="292" t="e">
        <f t="shared" si="61"/>
        <v>#REF!</v>
      </c>
      <c r="AR90" s="292" t="e">
        <f t="shared" si="61"/>
        <v>#REF!</v>
      </c>
      <c r="AS90" s="292" t="e">
        <f t="shared" si="61"/>
        <v>#REF!</v>
      </c>
      <c r="AT90" s="292" t="e">
        <f t="shared" si="61"/>
        <v>#REF!</v>
      </c>
      <c r="AU90" s="292" t="e">
        <f t="shared" si="61"/>
        <v>#REF!</v>
      </c>
      <c r="AV90" s="292" t="e">
        <f t="shared" si="61"/>
        <v>#REF!</v>
      </c>
      <c r="AW90" s="292" t="e">
        <f t="shared" si="61"/>
        <v>#REF!</v>
      </c>
      <c r="AX90" s="292" t="e">
        <f t="shared" si="61"/>
        <v>#REF!</v>
      </c>
      <c r="AY90" s="292" t="e">
        <f t="shared" si="61"/>
        <v>#REF!</v>
      </c>
      <c r="AZ90" s="292" t="e">
        <f t="shared" si="61"/>
        <v>#REF!</v>
      </c>
      <c r="BA90" s="292" t="e">
        <f t="shared" si="61"/>
        <v>#REF!</v>
      </c>
      <c r="BB90" s="292" t="e">
        <f t="shared" si="61"/>
        <v>#REF!</v>
      </c>
      <c r="BC90" s="292" t="e">
        <f t="shared" si="61"/>
        <v>#REF!</v>
      </c>
      <c r="BD90" s="292" t="e">
        <f t="shared" si="61"/>
        <v>#REF!</v>
      </c>
      <c r="BE90" s="292" t="e">
        <f t="shared" si="61"/>
        <v>#REF!</v>
      </c>
      <c r="BF90" s="292" t="e">
        <f t="shared" si="61"/>
        <v>#REF!</v>
      </c>
      <c r="BG90" s="292" t="e">
        <f t="shared" si="61"/>
        <v>#REF!</v>
      </c>
      <c r="BH90" s="292" t="e">
        <f t="shared" si="61"/>
        <v>#REF!</v>
      </c>
      <c r="BI90" s="292" t="e">
        <f t="shared" si="61"/>
        <v>#REF!</v>
      </c>
      <c r="BJ90" s="292" t="e">
        <f t="shared" si="61"/>
        <v>#REF!</v>
      </c>
      <c r="BK90" s="292" t="e">
        <f t="shared" si="61"/>
        <v>#REF!</v>
      </c>
      <c r="BL90" s="292" t="e">
        <f t="shared" si="61"/>
        <v>#REF!</v>
      </c>
      <c r="BM90" s="292" t="e">
        <f t="shared" si="61"/>
        <v>#REF!</v>
      </c>
      <c r="BN90" s="312"/>
    </row>
    <row r="91" spans="1:68" outlineLevel="1">
      <c r="C91" s="290" t="s">
        <v>364</v>
      </c>
      <c r="E91" s="276"/>
      <c r="F91" s="292" t="e">
        <f t="shared" ref="F91:BM91" si="63">IF(AND(F$76&gt;0,E96&lt;&gt;0,ABS(E96)&lt;F$76,F2&lt;$E$2),-E96,0)</f>
        <v>#REF!</v>
      </c>
      <c r="G91" s="292" t="e">
        <f t="shared" ref="G91:V91" si="64">IF(AND(G$76&gt;0,F96&lt;&gt;0,ABS(F96)&lt;G$76,G2&lt;$E$2),-F96,0)</f>
        <v>#REF!</v>
      </c>
      <c r="H91" s="292" t="e">
        <f t="shared" si="64"/>
        <v>#REF!</v>
      </c>
      <c r="I91" s="292" t="e">
        <f t="shared" si="64"/>
        <v>#REF!</v>
      </c>
      <c r="J91" s="292" t="e">
        <f t="shared" si="64"/>
        <v>#REF!</v>
      </c>
      <c r="K91" s="292" t="e">
        <f t="shared" si="64"/>
        <v>#REF!</v>
      </c>
      <c r="L91" s="292" t="e">
        <f t="shared" si="64"/>
        <v>#REF!</v>
      </c>
      <c r="M91" s="292" t="e">
        <f t="shared" si="64"/>
        <v>#REF!</v>
      </c>
      <c r="N91" s="292" t="e">
        <f t="shared" si="64"/>
        <v>#REF!</v>
      </c>
      <c r="O91" s="292" t="e">
        <f t="shared" si="64"/>
        <v>#REF!</v>
      </c>
      <c r="P91" s="292" t="e">
        <f t="shared" si="64"/>
        <v>#REF!</v>
      </c>
      <c r="Q91" s="292" t="e">
        <f t="shared" si="64"/>
        <v>#REF!</v>
      </c>
      <c r="R91" s="292" t="e">
        <f t="shared" si="64"/>
        <v>#REF!</v>
      </c>
      <c r="S91" s="292" t="e">
        <f t="shared" si="64"/>
        <v>#REF!</v>
      </c>
      <c r="T91" s="292" t="e">
        <f t="shared" ca="1" si="64"/>
        <v>#REF!</v>
      </c>
      <c r="U91" s="292" t="e">
        <f t="shared" ca="1" si="64"/>
        <v>#REF!</v>
      </c>
      <c r="V91" s="292" t="e">
        <f t="shared" ca="1" si="64"/>
        <v>#REF!</v>
      </c>
      <c r="W91" s="292" t="e">
        <f t="shared" si="63"/>
        <v>#REF!</v>
      </c>
      <c r="X91" s="292" t="e">
        <f t="shared" si="63"/>
        <v>#REF!</v>
      </c>
      <c r="Y91" s="292" t="e">
        <f t="shared" si="63"/>
        <v>#REF!</v>
      </c>
      <c r="Z91" s="292" t="e">
        <f t="shared" si="63"/>
        <v>#REF!</v>
      </c>
      <c r="AA91" s="292" t="e">
        <f t="shared" si="63"/>
        <v>#REF!</v>
      </c>
      <c r="AB91" s="292" t="e">
        <f t="shared" si="63"/>
        <v>#REF!</v>
      </c>
      <c r="AC91" s="292" t="e">
        <f t="shared" si="63"/>
        <v>#REF!</v>
      </c>
      <c r="AD91" s="292" t="e">
        <f t="shared" si="63"/>
        <v>#REF!</v>
      </c>
      <c r="AE91" s="292" t="e">
        <f t="shared" si="63"/>
        <v>#REF!</v>
      </c>
      <c r="AF91" s="292" t="e">
        <f t="shared" si="63"/>
        <v>#REF!</v>
      </c>
      <c r="AG91" s="292" t="e">
        <f t="shared" si="63"/>
        <v>#REF!</v>
      </c>
      <c r="AH91" s="292" t="e">
        <f t="shared" si="63"/>
        <v>#REF!</v>
      </c>
      <c r="AI91" s="292" t="e">
        <f t="shared" si="63"/>
        <v>#REF!</v>
      </c>
      <c r="AJ91" s="292" t="e">
        <f t="shared" si="63"/>
        <v>#REF!</v>
      </c>
      <c r="AK91" s="292" t="e">
        <f t="shared" si="63"/>
        <v>#REF!</v>
      </c>
      <c r="AL91" s="292" t="e">
        <f t="shared" si="63"/>
        <v>#REF!</v>
      </c>
      <c r="AM91" s="292" t="e">
        <f t="shared" si="63"/>
        <v>#REF!</v>
      </c>
      <c r="AN91" s="292" t="e">
        <f t="shared" si="63"/>
        <v>#REF!</v>
      </c>
      <c r="AO91" s="292" t="e">
        <f t="shared" si="63"/>
        <v>#REF!</v>
      </c>
      <c r="AP91" s="292" t="e">
        <f t="shared" si="63"/>
        <v>#REF!</v>
      </c>
      <c r="AQ91" s="292" t="e">
        <f t="shared" si="63"/>
        <v>#REF!</v>
      </c>
      <c r="AR91" s="292" t="e">
        <f t="shared" si="63"/>
        <v>#REF!</v>
      </c>
      <c r="AS91" s="292" t="e">
        <f t="shared" si="63"/>
        <v>#REF!</v>
      </c>
      <c r="AT91" s="292" t="e">
        <f t="shared" si="63"/>
        <v>#REF!</v>
      </c>
      <c r="AU91" s="292" t="e">
        <f t="shared" si="63"/>
        <v>#REF!</v>
      </c>
      <c r="AV91" s="292" t="e">
        <f t="shared" si="63"/>
        <v>#REF!</v>
      </c>
      <c r="AW91" s="292" t="e">
        <f t="shared" si="63"/>
        <v>#REF!</v>
      </c>
      <c r="AX91" s="292" t="e">
        <f t="shared" si="63"/>
        <v>#REF!</v>
      </c>
      <c r="AY91" s="292" t="e">
        <f t="shared" si="63"/>
        <v>#REF!</v>
      </c>
      <c r="AZ91" s="292" t="e">
        <f t="shared" si="63"/>
        <v>#REF!</v>
      </c>
      <c r="BA91" s="292" t="e">
        <f t="shared" si="63"/>
        <v>#REF!</v>
      </c>
      <c r="BB91" s="292" t="e">
        <f t="shared" si="63"/>
        <v>#REF!</v>
      </c>
      <c r="BC91" s="292" t="e">
        <f t="shared" si="63"/>
        <v>#REF!</v>
      </c>
      <c r="BD91" s="292" t="e">
        <f t="shared" si="63"/>
        <v>#REF!</v>
      </c>
      <c r="BE91" s="292" t="e">
        <f t="shared" si="63"/>
        <v>#REF!</v>
      </c>
      <c r="BF91" s="292" t="e">
        <f t="shared" si="63"/>
        <v>#REF!</v>
      </c>
      <c r="BG91" s="292" t="e">
        <f t="shared" si="63"/>
        <v>#REF!</v>
      </c>
      <c r="BH91" s="292" t="e">
        <f t="shared" si="63"/>
        <v>#REF!</v>
      </c>
      <c r="BI91" s="292" t="e">
        <f t="shared" si="63"/>
        <v>#REF!</v>
      </c>
      <c r="BJ91" s="292" t="e">
        <f t="shared" si="63"/>
        <v>#REF!</v>
      </c>
      <c r="BK91" s="292" t="e">
        <f t="shared" si="63"/>
        <v>#REF!</v>
      </c>
      <c r="BL91" s="292" t="e">
        <f t="shared" si="63"/>
        <v>#REF!</v>
      </c>
      <c r="BM91" s="292" t="e">
        <f t="shared" si="63"/>
        <v>#REF!</v>
      </c>
      <c r="BN91" s="312"/>
    </row>
    <row r="92" spans="1:68" outlineLevel="1">
      <c r="C92" s="290" t="s">
        <v>365</v>
      </c>
      <c r="E92" s="276"/>
      <c r="F92" s="292">
        <f t="shared" ref="F92:BM92" si="65">IF(F2=$E$2,-E96,0)</f>
        <v>0</v>
      </c>
      <c r="G92" s="292">
        <f t="shared" ref="G92:V92" si="66">IF(G2=$E$2,-F96,0)</f>
        <v>0</v>
      </c>
      <c r="H92" s="292">
        <f t="shared" si="66"/>
        <v>0</v>
      </c>
      <c r="I92" s="292">
        <f t="shared" si="66"/>
        <v>0</v>
      </c>
      <c r="J92" s="292">
        <f t="shared" si="66"/>
        <v>0</v>
      </c>
      <c r="K92" s="292">
        <f t="shared" si="66"/>
        <v>0</v>
      </c>
      <c r="L92" s="292">
        <f t="shared" si="66"/>
        <v>0</v>
      </c>
      <c r="M92" s="292">
        <f t="shared" si="66"/>
        <v>0</v>
      </c>
      <c r="N92" s="292">
        <f t="shared" si="66"/>
        <v>0</v>
      </c>
      <c r="O92" s="292">
        <f t="shared" si="66"/>
        <v>0</v>
      </c>
      <c r="P92" s="292">
        <f t="shared" si="66"/>
        <v>0</v>
      </c>
      <c r="Q92" s="292">
        <f t="shared" si="66"/>
        <v>0</v>
      </c>
      <c r="R92" s="292">
        <f t="shared" si="66"/>
        <v>0</v>
      </c>
      <c r="S92" s="292">
        <f t="shared" si="66"/>
        <v>0</v>
      </c>
      <c r="T92" s="292">
        <f t="shared" si="66"/>
        <v>0</v>
      </c>
      <c r="U92" s="292">
        <f t="shared" si="66"/>
        <v>0</v>
      </c>
      <c r="V92" s="292" t="e">
        <f t="shared" si="66"/>
        <v>#REF!</v>
      </c>
      <c r="W92" s="292">
        <f t="shared" si="65"/>
        <v>0</v>
      </c>
      <c r="X92" s="292">
        <f t="shared" si="65"/>
        <v>0</v>
      </c>
      <c r="Y92" s="292">
        <f t="shared" si="65"/>
        <v>0</v>
      </c>
      <c r="Z92" s="292">
        <f t="shared" si="65"/>
        <v>0</v>
      </c>
      <c r="AA92" s="292">
        <f t="shared" si="65"/>
        <v>0</v>
      </c>
      <c r="AB92" s="292">
        <f t="shared" si="65"/>
        <v>0</v>
      </c>
      <c r="AC92" s="292">
        <f t="shared" si="65"/>
        <v>0</v>
      </c>
      <c r="AD92" s="292">
        <f t="shared" si="65"/>
        <v>0</v>
      </c>
      <c r="AE92" s="292">
        <f t="shared" si="65"/>
        <v>0</v>
      </c>
      <c r="AF92" s="292">
        <f t="shared" si="65"/>
        <v>0</v>
      </c>
      <c r="AG92" s="292">
        <f t="shared" si="65"/>
        <v>0</v>
      </c>
      <c r="AH92" s="292">
        <f t="shared" si="65"/>
        <v>0</v>
      </c>
      <c r="AI92" s="292">
        <f t="shared" si="65"/>
        <v>0</v>
      </c>
      <c r="AJ92" s="292">
        <f t="shared" si="65"/>
        <v>0</v>
      </c>
      <c r="AK92" s="292">
        <f t="shared" si="65"/>
        <v>0</v>
      </c>
      <c r="AL92" s="292">
        <f t="shared" si="65"/>
        <v>0</v>
      </c>
      <c r="AM92" s="292">
        <f t="shared" si="65"/>
        <v>0</v>
      </c>
      <c r="AN92" s="292">
        <f t="shared" si="65"/>
        <v>0</v>
      </c>
      <c r="AO92" s="292">
        <f t="shared" si="65"/>
        <v>0</v>
      </c>
      <c r="AP92" s="292">
        <f t="shared" si="65"/>
        <v>0</v>
      </c>
      <c r="AQ92" s="292">
        <f t="shared" si="65"/>
        <v>0</v>
      </c>
      <c r="AR92" s="292">
        <f t="shared" si="65"/>
        <v>0</v>
      </c>
      <c r="AS92" s="292">
        <f t="shared" si="65"/>
        <v>0</v>
      </c>
      <c r="AT92" s="292">
        <f t="shared" si="65"/>
        <v>0</v>
      </c>
      <c r="AU92" s="292">
        <f t="shared" si="65"/>
        <v>0</v>
      </c>
      <c r="AV92" s="292">
        <f t="shared" si="65"/>
        <v>0</v>
      </c>
      <c r="AW92" s="292">
        <f t="shared" si="65"/>
        <v>0</v>
      </c>
      <c r="AX92" s="292">
        <f t="shared" si="65"/>
        <v>0</v>
      </c>
      <c r="AY92" s="292">
        <f t="shared" si="65"/>
        <v>0</v>
      </c>
      <c r="AZ92" s="292">
        <f t="shared" si="65"/>
        <v>0</v>
      </c>
      <c r="BA92" s="292">
        <f t="shared" si="65"/>
        <v>0</v>
      </c>
      <c r="BB92" s="292">
        <f t="shared" si="65"/>
        <v>0</v>
      </c>
      <c r="BC92" s="292">
        <f t="shared" si="65"/>
        <v>0</v>
      </c>
      <c r="BD92" s="292">
        <f t="shared" si="65"/>
        <v>0</v>
      </c>
      <c r="BE92" s="292">
        <f t="shared" si="65"/>
        <v>0</v>
      </c>
      <c r="BF92" s="292">
        <f t="shared" si="65"/>
        <v>0</v>
      </c>
      <c r="BG92" s="292">
        <f t="shared" si="65"/>
        <v>0</v>
      </c>
      <c r="BH92" s="292">
        <f t="shared" si="65"/>
        <v>0</v>
      </c>
      <c r="BI92" s="292">
        <f t="shared" si="65"/>
        <v>0</v>
      </c>
      <c r="BJ92" s="292">
        <f t="shared" si="65"/>
        <v>0</v>
      </c>
      <c r="BK92" s="292">
        <f t="shared" si="65"/>
        <v>0</v>
      </c>
      <c r="BL92" s="292">
        <f t="shared" si="65"/>
        <v>0</v>
      </c>
      <c r="BM92" s="292">
        <f t="shared" si="65"/>
        <v>0</v>
      </c>
      <c r="BN92" s="312"/>
    </row>
    <row r="93" spans="1:68" ht="14.3" thickBot="1">
      <c r="C93" s="290"/>
      <c r="E93" s="276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  <c r="AA93" s="292"/>
      <c r="AB93" s="292"/>
      <c r="AC93" s="292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292"/>
      <c r="AU93" s="292"/>
      <c r="AV93" s="292"/>
      <c r="AW93" s="292"/>
      <c r="AX93" s="292"/>
      <c r="AY93" s="292"/>
      <c r="AZ93" s="292"/>
      <c r="BA93" s="292"/>
      <c r="BB93" s="292"/>
      <c r="BC93" s="292"/>
      <c r="BD93" s="292"/>
      <c r="BE93" s="292"/>
      <c r="BF93" s="292"/>
      <c r="BG93" s="292"/>
      <c r="BH93" s="292"/>
      <c r="BI93" s="292"/>
      <c r="BJ93" s="292"/>
      <c r="BK93" s="292"/>
      <c r="BL93" s="292"/>
      <c r="BM93" s="292"/>
      <c r="BN93" s="291"/>
    </row>
    <row r="94" spans="1:68">
      <c r="C94" s="269"/>
      <c r="D94" s="278"/>
      <c r="E94" s="284" t="s">
        <v>325</v>
      </c>
      <c r="F94" s="315"/>
      <c r="G94" s="315"/>
      <c r="H94" s="315"/>
      <c r="I94" s="315"/>
      <c r="J94" s="315"/>
      <c r="K94" s="315"/>
      <c r="L94" s="315"/>
      <c r="M94" s="315"/>
      <c r="N94" s="315"/>
      <c r="O94" s="315"/>
      <c r="P94" s="315"/>
      <c r="Q94" s="315"/>
      <c r="R94" s="315"/>
      <c r="S94" s="315"/>
      <c r="T94" s="315"/>
      <c r="U94" s="315"/>
      <c r="V94" s="315"/>
      <c r="W94" s="315"/>
      <c r="X94" s="315"/>
      <c r="Y94" s="315"/>
      <c r="Z94" s="315"/>
      <c r="AA94" s="315"/>
      <c r="AB94" s="315"/>
      <c r="AC94" s="315"/>
      <c r="AD94" s="315"/>
      <c r="AE94" s="315"/>
      <c r="AF94" s="315"/>
      <c r="AG94" s="315"/>
      <c r="AH94" s="315"/>
      <c r="AI94" s="315"/>
      <c r="AJ94" s="315"/>
      <c r="AK94" s="315"/>
      <c r="AL94" s="315"/>
      <c r="AM94" s="315"/>
      <c r="AN94" s="315"/>
      <c r="AO94" s="315"/>
      <c r="AP94" s="315"/>
      <c r="AQ94" s="315"/>
      <c r="AR94" s="315"/>
      <c r="AS94" s="315"/>
      <c r="AT94" s="315"/>
      <c r="AU94" s="315"/>
      <c r="AV94" s="315"/>
      <c r="AW94" s="315"/>
      <c r="AX94" s="315"/>
      <c r="AY94" s="315"/>
      <c r="AZ94" s="315"/>
      <c r="BA94" s="315"/>
      <c r="BB94" s="315"/>
      <c r="BC94" s="315"/>
      <c r="BD94" s="315"/>
      <c r="BE94" s="315"/>
      <c r="BF94" s="315"/>
      <c r="BG94" s="315"/>
      <c r="BH94" s="315"/>
      <c r="BI94" s="315"/>
      <c r="BJ94" s="315"/>
      <c r="BK94" s="315"/>
      <c r="BL94" s="315"/>
      <c r="BM94" s="315"/>
      <c r="BN94" s="312"/>
      <c r="BP94" s="309"/>
    </row>
    <row r="95" spans="1:68" ht="14.3" thickBot="1">
      <c r="A95" s="285"/>
      <c r="B95" s="286"/>
      <c r="C95" s="287" t="s">
        <v>366</v>
      </c>
      <c r="D95" s="287"/>
      <c r="E95" s="288" t="e">
        <f>SUM(F95:BM95)</f>
        <v>#REF!</v>
      </c>
      <c r="F95" s="355" t="e">
        <f t="shared" ref="F95:BM95" si="67">IF(AND(E96&lt;0,F30&lt;0,F$2&lt;&gt;$E$2),F30,IF(AND(E96&lt;0,F30&gt;0,F30&lt;-E$96,F2&lt;&gt;$E$2),F30,IF(AND(E96&lt;0,F30&gt;0,F30&gt;-E96),-E96,IF(AND(E96=0,E85=0,F30&lt;0),F30,IF(AND(E96=0,F30&lt;0,F85=0,F$2&lt;&gt;$E$2,F84&lt;-F76),F30-F84,IF(E96&gt;0,"ERROR",IF(AND(F$2=$E$2,E96&lt;&gt;0),-E96,0)))))))</f>
        <v>#REF!</v>
      </c>
      <c r="G95" s="355" t="e">
        <f t="shared" ref="G95:V95" si="68">IF(AND(F96&lt;0,G30&lt;0,G$2&lt;&gt;$E$2),G30,IF(AND(F96&lt;0,G30&gt;0,G30&lt;-F$96,G2&lt;&gt;$E$2),G30,IF(AND(F96&lt;0,G30&gt;0,G30&gt;-F96),-F96,IF(AND(F96=0,F85=0,G30&lt;0),G30,IF(AND(F96=0,G30&lt;0,G85=0,G$2&lt;&gt;$E$2,G84&lt;-G76),G30-G84,IF(F96&gt;0,"ERROR",IF(AND(G$2=$E$2,F96&lt;&gt;0),-F96,0)))))))</f>
        <v>#REF!</v>
      </c>
      <c r="H95" s="355" t="e">
        <f t="shared" si="68"/>
        <v>#REF!</v>
      </c>
      <c r="I95" s="355" t="e">
        <f t="shared" si="68"/>
        <v>#REF!</v>
      </c>
      <c r="J95" s="355" t="e">
        <f t="shared" si="68"/>
        <v>#REF!</v>
      </c>
      <c r="K95" s="355" t="e">
        <f t="shared" si="68"/>
        <v>#REF!</v>
      </c>
      <c r="L95" s="355" t="e">
        <f t="shared" si="68"/>
        <v>#REF!</v>
      </c>
      <c r="M95" s="355" t="e">
        <f t="shared" si="68"/>
        <v>#REF!</v>
      </c>
      <c r="N95" s="355" t="e">
        <f t="shared" si="68"/>
        <v>#REF!</v>
      </c>
      <c r="O95" s="355" t="e">
        <f t="shared" si="68"/>
        <v>#REF!</v>
      </c>
      <c r="P95" s="355" t="e">
        <f t="shared" si="68"/>
        <v>#REF!</v>
      </c>
      <c r="Q95" s="355" t="e">
        <f t="shared" si="68"/>
        <v>#REF!</v>
      </c>
      <c r="R95" s="355" t="e">
        <f t="shared" si="68"/>
        <v>#REF!</v>
      </c>
      <c r="S95" s="355" t="e">
        <f t="shared" si="68"/>
        <v>#REF!</v>
      </c>
      <c r="T95" s="355" t="e">
        <f t="shared" ca="1" si="68"/>
        <v>#REF!</v>
      </c>
      <c r="U95" s="355" t="e">
        <f t="shared" ca="1" si="68"/>
        <v>#REF!</v>
      </c>
      <c r="V95" s="355" t="e">
        <f t="shared" ca="1" si="68"/>
        <v>#REF!</v>
      </c>
      <c r="W95" s="355" t="e">
        <f t="shared" si="67"/>
        <v>#REF!</v>
      </c>
      <c r="X95" s="355" t="e">
        <f t="shared" si="67"/>
        <v>#REF!</v>
      </c>
      <c r="Y95" s="355" t="e">
        <f t="shared" si="67"/>
        <v>#REF!</v>
      </c>
      <c r="Z95" s="355" t="e">
        <f t="shared" si="67"/>
        <v>#REF!</v>
      </c>
      <c r="AA95" s="355" t="e">
        <f t="shared" si="67"/>
        <v>#REF!</v>
      </c>
      <c r="AB95" s="355" t="e">
        <f t="shared" si="67"/>
        <v>#REF!</v>
      </c>
      <c r="AC95" s="289" t="e">
        <f t="shared" si="67"/>
        <v>#REF!</v>
      </c>
      <c r="AD95" s="289" t="e">
        <f t="shared" si="67"/>
        <v>#REF!</v>
      </c>
      <c r="AE95" s="289" t="e">
        <f t="shared" si="67"/>
        <v>#REF!</v>
      </c>
      <c r="AF95" s="289" t="e">
        <f t="shared" si="67"/>
        <v>#REF!</v>
      </c>
      <c r="AG95" s="289" t="e">
        <f t="shared" si="67"/>
        <v>#REF!</v>
      </c>
      <c r="AH95" s="289" t="e">
        <f t="shared" si="67"/>
        <v>#REF!</v>
      </c>
      <c r="AI95" s="289" t="e">
        <f t="shared" si="67"/>
        <v>#REF!</v>
      </c>
      <c r="AJ95" s="289" t="e">
        <f t="shared" si="67"/>
        <v>#REF!</v>
      </c>
      <c r="AK95" s="289" t="e">
        <f t="shared" si="67"/>
        <v>#REF!</v>
      </c>
      <c r="AL95" s="289" t="e">
        <f t="shared" si="67"/>
        <v>#REF!</v>
      </c>
      <c r="AM95" s="289" t="e">
        <f t="shared" si="67"/>
        <v>#REF!</v>
      </c>
      <c r="AN95" s="289" t="e">
        <f t="shared" si="67"/>
        <v>#REF!</v>
      </c>
      <c r="AO95" s="289" t="e">
        <f t="shared" si="67"/>
        <v>#REF!</v>
      </c>
      <c r="AP95" s="289" t="e">
        <f t="shared" si="67"/>
        <v>#REF!</v>
      </c>
      <c r="AQ95" s="289" t="e">
        <f t="shared" si="67"/>
        <v>#REF!</v>
      </c>
      <c r="AR95" s="289" t="e">
        <f t="shared" si="67"/>
        <v>#REF!</v>
      </c>
      <c r="AS95" s="289" t="e">
        <f t="shared" si="67"/>
        <v>#REF!</v>
      </c>
      <c r="AT95" s="289" t="e">
        <f t="shared" si="67"/>
        <v>#REF!</v>
      </c>
      <c r="AU95" s="289" t="e">
        <f t="shared" si="67"/>
        <v>#REF!</v>
      </c>
      <c r="AV95" s="289" t="e">
        <f t="shared" si="67"/>
        <v>#REF!</v>
      </c>
      <c r="AW95" s="289" t="e">
        <f t="shared" si="67"/>
        <v>#REF!</v>
      </c>
      <c r="AX95" s="289" t="e">
        <f t="shared" si="67"/>
        <v>#REF!</v>
      </c>
      <c r="AY95" s="289" t="e">
        <f t="shared" si="67"/>
        <v>#REF!</v>
      </c>
      <c r="AZ95" s="289" t="e">
        <f t="shared" si="67"/>
        <v>#REF!</v>
      </c>
      <c r="BA95" s="289" t="e">
        <f t="shared" si="67"/>
        <v>#REF!</v>
      </c>
      <c r="BB95" s="289" t="e">
        <f t="shared" si="67"/>
        <v>#REF!</v>
      </c>
      <c r="BC95" s="289" t="e">
        <f t="shared" si="67"/>
        <v>#REF!</v>
      </c>
      <c r="BD95" s="289" t="e">
        <f t="shared" si="67"/>
        <v>#REF!</v>
      </c>
      <c r="BE95" s="289" t="e">
        <f t="shared" si="67"/>
        <v>#REF!</v>
      </c>
      <c r="BF95" s="289" t="e">
        <f t="shared" si="67"/>
        <v>#REF!</v>
      </c>
      <c r="BG95" s="289" t="e">
        <f t="shared" si="67"/>
        <v>#REF!</v>
      </c>
      <c r="BH95" s="289" t="e">
        <f t="shared" si="67"/>
        <v>#REF!</v>
      </c>
      <c r="BI95" s="289" t="e">
        <f t="shared" si="67"/>
        <v>#REF!</v>
      </c>
      <c r="BJ95" s="289" t="e">
        <f t="shared" si="67"/>
        <v>#REF!</v>
      </c>
      <c r="BK95" s="289" t="e">
        <f t="shared" si="67"/>
        <v>#REF!</v>
      </c>
      <c r="BL95" s="289" t="e">
        <f t="shared" si="67"/>
        <v>#REF!</v>
      </c>
      <c r="BM95" s="289" t="e">
        <f t="shared" si="67"/>
        <v>#REF!</v>
      </c>
      <c r="BN95" s="327" t="e">
        <f>SUM(F95:BM95)</f>
        <v>#REF!</v>
      </c>
      <c r="BP95" s="309"/>
    </row>
    <row r="96" spans="1:68">
      <c r="C96" s="290" t="s">
        <v>327</v>
      </c>
      <c r="E96" s="354"/>
      <c r="F96" s="292" t="e">
        <f>SUM($F95:F95)</f>
        <v>#REF!</v>
      </c>
      <c r="G96" s="292" t="e">
        <f>SUM($F95:G95)</f>
        <v>#REF!</v>
      </c>
      <c r="H96" s="292" t="e">
        <f>SUM($F95:H95)</f>
        <v>#REF!</v>
      </c>
      <c r="I96" s="292" t="e">
        <f>SUM($F95:I95)</f>
        <v>#REF!</v>
      </c>
      <c r="J96" s="292" t="e">
        <f>SUM($F95:J95)</f>
        <v>#REF!</v>
      </c>
      <c r="K96" s="292" t="e">
        <f>SUM($F95:K95)</f>
        <v>#REF!</v>
      </c>
      <c r="L96" s="292" t="e">
        <f>SUM($F95:L95)</f>
        <v>#REF!</v>
      </c>
      <c r="M96" s="292" t="e">
        <f>SUM($F95:M95)</f>
        <v>#REF!</v>
      </c>
      <c r="N96" s="292" t="e">
        <f>SUM($F95:N95)</f>
        <v>#REF!</v>
      </c>
      <c r="O96" s="292" t="e">
        <f>SUM($F95:O95)</f>
        <v>#REF!</v>
      </c>
      <c r="P96" s="292" t="e">
        <f>SUM($F95:P95)</f>
        <v>#REF!</v>
      </c>
      <c r="Q96" s="292" t="e">
        <f>SUM($F95:Q95)</f>
        <v>#REF!</v>
      </c>
      <c r="R96" s="292" t="e">
        <f>SUM($F95:R95)</f>
        <v>#REF!</v>
      </c>
      <c r="S96" s="292" t="e">
        <f>SUM($F95:S95)</f>
        <v>#REF!</v>
      </c>
      <c r="T96" s="292" t="e">
        <f>SUM($F95:T95)</f>
        <v>#REF!</v>
      </c>
      <c r="U96" s="292" t="e">
        <f>SUM($F95:U95)</f>
        <v>#REF!</v>
      </c>
      <c r="V96" s="292" t="e">
        <f>SUM($F95:V95)</f>
        <v>#REF!</v>
      </c>
      <c r="W96" s="292" t="e">
        <f>SUM($F95:W95)</f>
        <v>#REF!</v>
      </c>
      <c r="X96" s="292" t="e">
        <f>SUM($F95:X95)</f>
        <v>#REF!</v>
      </c>
      <c r="Y96" s="292" t="e">
        <f>SUM($F95:Y95)</f>
        <v>#REF!</v>
      </c>
      <c r="Z96" s="292" t="e">
        <f>SUM($F95:Z95)</f>
        <v>#REF!</v>
      </c>
      <c r="AA96" s="292" t="e">
        <f>SUM($F95:AA95)</f>
        <v>#REF!</v>
      </c>
      <c r="AB96" s="292" t="e">
        <f>SUM($F95:AB95)</f>
        <v>#REF!</v>
      </c>
      <c r="AC96" s="292" t="e">
        <f>SUM($F95:AC95)</f>
        <v>#REF!</v>
      </c>
      <c r="AD96" s="292" t="e">
        <f>SUM($F95:AD95)</f>
        <v>#REF!</v>
      </c>
      <c r="AE96" s="292" t="e">
        <f>SUM($F95:AE95)</f>
        <v>#REF!</v>
      </c>
      <c r="AF96" s="292" t="e">
        <f>SUM($F95:AF95)</f>
        <v>#REF!</v>
      </c>
      <c r="AG96" s="292" t="e">
        <f>SUM($F95:AG95)</f>
        <v>#REF!</v>
      </c>
      <c r="AH96" s="292" t="e">
        <f>SUM($F95:AH95)</f>
        <v>#REF!</v>
      </c>
      <c r="AI96" s="292" t="e">
        <f>SUM($F95:AI95)</f>
        <v>#REF!</v>
      </c>
      <c r="AJ96" s="292" t="e">
        <f>SUM($F95:AJ95)</f>
        <v>#REF!</v>
      </c>
      <c r="AK96" s="292" t="e">
        <f>SUM($F95:AK95)</f>
        <v>#REF!</v>
      </c>
      <c r="AL96" s="292" t="e">
        <f>SUM($F95:AL95)</f>
        <v>#REF!</v>
      </c>
      <c r="AM96" s="292" t="e">
        <f>SUM($F95:AM95)</f>
        <v>#REF!</v>
      </c>
      <c r="AN96" s="292" t="e">
        <f>SUM($F95:AN95)</f>
        <v>#REF!</v>
      </c>
      <c r="AO96" s="292" t="e">
        <f>SUM($F95:AO95)</f>
        <v>#REF!</v>
      </c>
      <c r="AP96" s="292" t="e">
        <f>SUM($F95:AP95)</f>
        <v>#REF!</v>
      </c>
      <c r="AQ96" s="292" t="e">
        <f>SUM($F95:AQ95)</f>
        <v>#REF!</v>
      </c>
      <c r="AR96" s="292" t="e">
        <f>SUM($F95:AR95)</f>
        <v>#REF!</v>
      </c>
      <c r="AS96" s="292" t="e">
        <f>SUM($F95:AS95)</f>
        <v>#REF!</v>
      </c>
      <c r="AT96" s="292" t="e">
        <f>SUM($F95:AT95)</f>
        <v>#REF!</v>
      </c>
      <c r="AU96" s="292" t="e">
        <f>SUM($F95:AU95)</f>
        <v>#REF!</v>
      </c>
      <c r="AV96" s="292" t="e">
        <f>SUM($F95:AV95)</f>
        <v>#REF!</v>
      </c>
      <c r="AW96" s="292" t="e">
        <f>SUM($F95:AW95)</f>
        <v>#REF!</v>
      </c>
      <c r="AX96" s="292" t="e">
        <f>SUM($F95:AX95)</f>
        <v>#REF!</v>
      </c>
      <c r="AY96" s="292" t="e">
        <f>SUM($F95:AY95)</f>
        <v>#REF!</v>
      </c>
      <c r="AZ96" s="292" t="e">
        <f>SUM($F95:AZ95)</f>
        <v>#REF!</v>
      </c>
      <c r="BA96" s="292" t="e">
        <f>SUM($F95:BA95)</f>
        <v>#REF!</v>
      </c>
      <c r="BB96" s="292" t="e">
        <f>SUM($F95:BB95)</f>
        <v>#REF!</v>
      </c>
      <c r="BC96" s="292" t="e">
        <f>SUM($F95:BC95)</f>
        <v>#REF!</v>
      </c>
      <c r="BD96" s="292" t="e">
        <f>SUM($F95:BD95)</f>
        <v>#REF!</v>
      </c>
      <c r="BE96" s="292" t="e">
        <f>SUM($F95:BE95)</f>
        <v>#REF!</v>
      </c>
      <c r="BF96" s="292" t="e">
        <f>SUM($F95:BF95)</f>
        <v>#REF!</v>
      </c>
      <c r="BG96" s="292" t="e">
        <f>SUM($F95:BG95)</f>
        <v>#REF!</v>
      </c>
      <c r="BH96" s="292" t="e">
        <f>SUM($F95:BH95)</f>
        <v>#REF!</v>
      </c>
      <c r="BI96" s="292" t="e">
        <f>SUM($F95:BI95)</f>
        <v>#REF!</v>
      </c>
      <c r="BJ96" s="292" t="e">
        <f>SUM($F95:BJ95)</f>
        <v>#REF!</v>
      </c>
      <c r="BK96" s="292" t="e">
        <f>SUM($F95:BK95)</f>
        <v>#REF!</v>
      </c>
      <c r="BL96" s="292" t="e">
        <f>SUM($F95:BL95)</f>
        <v>#REF!</v>
      </c>
      <c r="BM96" s="292" t="e">
        <f>SUM($F95:BM95)</f>
        <v>#REF!</v>
      </c>
      <c r="BN96" s="291"/>
    </row>
    <row r="97" spans="1:68">
      <c r="C97" s="328"/>
      <c r="D97" s="278"/>
      <c r="E97" s="276"/>
      <c r="F97" s="351"/>
      <c r="G97" s="351"/>
      <c r="H97" s="351"/>
      <c r="I97" s="351"/>
      <c r="J97" s="351"/>
      <c r="K97" s="351"/>
      <c r="L97" s="351"/>
      <c r="M97" s="351"/>
      <c r="N97" s="351"/>
      <c r="O97" s="351"/>
      <c r="P97" s="351"/>
      <c r="Q97" s="351"/>
      <c r="R97" s="351"/>
      <c r="S97" s="351"/>
      <c r="T97" s="351"/>
      <c r="U97" s="351"/>
      <c r="V97" s="351"/>
      <c r="W97" s="351"/>
      <c r="X97" s="351"/>
      <c r="Y97" s="351"/>
      <c r="Z97" s="351"/>
      <c r="AA97" s="351"/>
      <c r="AB97" s="351"/>
      <c r="AC97" s="351"/>
      <c r="AD97" s="351"/>
      <c r="AE97" s="351"/>
      <c r="AF97" s="351"/>
      <c r="AG97" s="351"/>
      <c r="AH97" s="351"/>
      <c r="AI97" s="351"/>
      <c r="AJ97" s="351"/>
      <c r="AK97" s="351"/>
      <c r="AL97" s="351"/>
      <c r="AM97" s="351"/>
      <c r="AN97" s="351"/>
      <c r="AO97" s="351"/>
      <c r="AP97" s="351"/>
      <c r="AQ97" s="351"/>
      <c r="AR97" s="351"/>
      <c r="AS97" s="351"/>
      <c r="AT97" s="351"/>
      <c r="AU97" s="351"/>
      <c r="AV97" s="351"/>
      <c r="AW97" s="351"/>
      <c r="AX97" s="351"/>
      <c r="AY97" s="351"/>
      <c r="AZ97" s="351"/>
      <c r="BA97" s="351"/>
      <c r="BB97" s="351"/>
      <c r="BC97" s="351"/>
      <c r="BD97" s="351"/>
      <c r="BE97" s="351"/>
      <c r="BF97" s="351"/>
      <c r="BG97" s="351"/>
      <c r="BH97" s="351"/>
      <c r="BI97" s="351"/>
      <c r="BJ97" s="351"/>
      <c r="BK97" s="351"/>
      <c r="BL97" s="351"/>
      <c r="BM97" s="351"/>
      <c r="BN97" s="276"/>
    </row>
    <row r="98" spans="1:68">
      <c r="C98" s="269" t="s">
        <v>367</v>
      </c>
      <c r="D98" s="278"/>
      <c r="E98" s="276" t="e">
        <f>SUM(F98:BM98)</f>
        <v>#REF!</v>
      </c>
      <c r="F98" s="292" t="e">
        <f t="shared" ref="F98:BM98" si="69">F19+F84+F95</f>
        <v>#REF!</v>
      </c>
      <c r="G98" s="292" t="e">
        <f t="shared" si="69"/>
        <v>#REF!</v>
      </c>
      <c r="H98" s="292" t="e">
        <f t="shared" si="69"/>
        <v>#REF!</v>
      </c>
      <c r="I98" s="292" t="e">
        <f t="shared" si="69"/>
        <v>#REF!</v>
      </c>
      <c r="J98" s="292" t="e">
        <f t="shared" si="69"/>
        <v>#REF!</v>
      </c>
      <c r="K98" s="292" t="e">
        <f t="shared" si="69"/>
        <v>#REF!</v>
      </c>
      <c r="L98" s="292" t="e">
        <f t="shared" si="69"/>
        <v>#REF!</v>
      </c>
      <c r="M98" s="292" t="e">
        <f t="shared" si="69"/>
        <v>#REF!</v>
      </c>
      <c r="N98" s="292" t="e">
        <f t="shared" si="69"/>
        <v>#REF!</v>
      </c>
      <c r="O98" s="292" t="e">
        <f t="shared" si="69"/>
        <v>#REF!</v>
      </c>
      <c r="P98" s="292" t="e">
        <f t="shared" si="69"/>
        <v>#REF!</v>
      </c>
      <c r="Q98" s="292" t="e">
        <f t="shared" si="69"/>
        <v>#REF!</v>
      </c>
      <c r="R98" s="292" t="e">
        <f t="shared" si="69"/>
        <v>#REF!</v>
      </c>
      <c r="S98" s="292" t="e">
        <f t="shared" si="69"/>
        <v>#REF!</v>
      </c>
      <c r="T98" s="292" t="e">
        <f t="shared" ca="1" si="69"/>
        <v>#REF!</v>
      </c>
      <c r="U98" s="292" t="e">
        <f t="shared" ca="1" si="69"/>
        <v>#REF!</v>
      </c>
      <c r="V98" s="292" t="e">
        <f t="shared" ca="1" si="69"/>
        <v>#REF!</v>
      </c>
      <c r="W98" s="292" t="e">
        <f t="shared" si="69"/>
        <v>#REF!</v>
      </c>
      <c r="X98" s="292" t="e">
        <f t="shared" si="69"/>
        <v>#REF!</v>
      </c>
      <c r="Y98" s="292" t="e">
        <f t="shared" si="69"/>
        <v>#REF!</v>
      </c>
      <c r="Z98" s="292" t="e">
        <f t="shared" si="69"/>
        <v>#REF!</v>
      </c>
      <c r="AA98" s="292" t="e">
        <f t="shared" si="69"/>
        <v>#REF!</v>
      </c>
      <c r="AB98" s="292" t="e">
        <f t="shared" si="69"/>
        <v>#REF!</v>
      </c>
      <c r="AC98" s="292" t="e">
        <f t="shared" si="69"/>
        <v>#REF!</v>
      </c>
      <c r="AD98" s="292" t="e">
        <f t="shared" si="69"/>
        <v>#REF!</v>
      </c>
      <c r="AE98" s="292" t="e">
        <f t="shared" si="69"/>
        <v>#REF!</v>
      </c>
      <c r="AF98" s="292" t="e">
        <f t="shared" si="69"/>
        <v>#REF!</v>
      </c>
      <c r="AG98" s="292" t="e">
        <f t="shared" si="69"/>
        <v>#REF!</v>
      </c>
      <c r="AH98" s="292" t="e">
        <f t="shared" si="69"/>
        <v>#REF!</v>
      </c>
      <c r="AI98" s="292" t="e">
        <f t="shared" si="69"/>
        <v>#REF!</v>
      </c>
      <c r="AJ98" s="292" t="e">
        <f t="shared" si="69"/>
        <v>#REF!</v>
      </c>
      <c r="AK98" s="292" t="e">
        <f t="shared" si="69"/>
        <v>#REF!</v>
      </c>
      <c r="AL98" s="292" t="e">
        <f t="shared" si="69"/>
        <v>#REF!</v>
      </c>
      <c r="AM98" s="292" t="e">
        <f t="shared" si="69"/>
        <v>#REF!</v>
      </c>
      <c r="AN98" s="292" t="e">
        <f t="shared" si="69"/>
        <v>#REF!</v>
      </c>
      <c r="AO98" s="292" t="e">
        <f t="shared" si="69"/>
        <v>#REF!</v>
      </c>
      <c r="AP98" s="292" t="e">
        <f t="shared" si="69"/>
        <v>#REF!</v>
      </c>
      <c r="AQ98" s="292" t="e">
        <f t="shared" si="69"/>
        <v>#REF!</v>
      </c>
      <c r="AR98" s="292" t="e">
        <f t="shared" si="69"/>
        <v>#REF!</v>
      </c>
      <c r="AS98" s="292" t="e">
        <f t="shared" si="69"/>
        <v>#REF!</v>
      </c>
      <c r="AT98" s="292" t="e">
        <f t="shared" si="69"/>
        <v>#REF!</v>
      </c>
      <c r="AU98" s="292" t="e">
        <f t="shared" si="69"/>
        <v>#REF!</v>
      </c>
      <c r="AV98" s="292" t="e">
        <f t="shared" si="69"/>
        <v>#REF!</v>
      </c>
      <c r="AW98" s="292" t="e">
        <f t="shared" si="69"/>
        <v>#REF!</v>
      </c>
      <c r="AX98" s="292" t="e">
        <f t="shared" si="69"/>
        <v>#REF!</v>
      </c>
      <c r="AY98" s="292" t="e">
        <f t="shared" si="69"/>
        <v>#REF!</v>
      </c>
      <c r="AZ98" s="292" t="e">
        <f t="shared" si="69"/>
        <v>#REF!</v>
      </c>
      <c r="BA98" s="292" t="e">
        <f t="shared" si="69"/>
        <v>#REF!</v>
      </c>
      <c r="BB98" s="292" t="e">
        <f t="shared" si="69"/>
        <v>#REF!</v>
      </c>
      <c r="BC98" s="292" t="e">
        <f t="shared" si="69"/>
        <v>#REF!</v>
      </c>
      <c r="BD98" s="292" t="e">
        <f t="shared" si="69"/>
        <v>#REF!</v>
      </c>
      <c r="BE98" s="292" t="e">
        <f t="shared" si="69"/>
        <v>#REF!</v>
      </c>
      <c r="BF98" s="292" t="e">
        <f t="shared" si="69"/>
        <v>#REF!</v>
      </c>
      <c r="BG98" s="292" t="e">
        <f t="shared" si="69"/>
        <v>#REF!</v>
      </c>
      <c r="BH98" s="292" t="e">
        <f t="shared" si="69"/>
        <v>#REF!</v>
      </c>
      <c r="BI98" s="292" t="e">
        <f t="shared" si="69"/>
        <v>#REF!</v>
      </c>
      <c r="BJ98" s="292" t="e">
        <f t="shared" si="69"/>
        <v>#REF!</v>
      </c>
      <c r="BK98" s="292" t="e">
        <f t="shared" si="69"/>
        <v>#REF!</v>
      </c>
      <c r="BL98" s="292" t="e">
        <f t="shared" si="69"/>
        <v>#REF!</v>
      </c>
      <c r="BM98" s="292" t="e">
        <f t="shared" si="69"/>
        <v>#REF!</v>
      </c>
      <c r="BN98" s="276" t="e">
        <f>SUM(F98:BM98)</f>
        <v>#REF!</v>
      </c>
    </row>
    <row r="99" spans="1:68">
      <c r="C99" s="290" t="s">
        <v>368</v>
      </c>
      <c r="E99" s="276"/>
      <c r="F99" s="292" t="e">
        <f t="shared" ref="F99:BM99" si="70">F98-F44</f>
        <v>#REF!</v>
      </c>
      <c r="G99" s="292" t="e">
        <f t="shared" si="70"/>
        <v>#REF!</v>
      </c>
      <c r="H99" s="292" t="e">
        <f t="shared" si="70"/>
        <v>#REF!</v>
      </c>
      <c r="I99" s="292" t="e">
        <f t="shared" si="70"/>
        <v>#REF!</v>
      </c>
      <c r="J99" s="292" t="e">
        <f t="shared" si="70"/>
        <v>#REF!</v>
      </c>
      <c r="K99" s="292" t="e">
        <f t="shared" si="70"/>
        <v>#REF!</v>
      </c>
      <c r="L99" s="292" t="e">
        <f t="shared" si="70"/>
        <v>#REF!</v>
      </c>
      <c r="M99" s="292" t="e">
        <f t="shared" si="70"/>
        <v>#REF!</v>
      </c>
      <c r="N99" s="292" t="e">
        <f t="shared" si="70"/>
        <v>#REF!</v>
      </c>
      <c r="O99" s="292" t="e">
        <f t="shared" si="70"/>
        <v>#REF!</v>
      </c>
      <c r="P99" s="292" t="e">
        <f t="shared" si="70"/>
        <v>#REF!</v>
      </c>
      <c r="Q99" s="292" t="e">
        <f t="shared" si="70"/>
        <v>#REF!</v>
      </c>
      <c r="R99" s="292" t="e">
        <f t="shared" si="70"/>
        <v>#REF!</v>
      </c>
      <c r="S99" s="292" t="e">
        <f t="shared" si="70"/>
        <v>#REF!</v>
      </c>
      <c r="T99" s="292" t="e">
        <f t="shared" ca="1" si="70"/>
        <v>#REF!</v>
      </c>
      <c r="U99" s="292" t="e">
        <f t="shared" ca="1" si="70"/>
        <v>#REF!</v>
      </c>
      <c r="V99" s="292" t="e">
        <f t="shared" ca="1" si="70"/>
        <v>#REF!</v>
      </c>
      <c r="W99" s="292" t="e">
        <f t="shared" ca="1" si="70"/>
        <v>#REF!</v>
      </c>
      <c r="X99" s="292" t="e">
        <f t="shared" ca="1" si="70"/>
        <v>#REF!</v>
      </c>
      <c r="Y99" s="292" t="e">
        <f t="shared" ca="1" si="70"/>
        <v>#REF!</v>
      </c>
      <c r="Z99" s="292" t="e">
        <f t="shared" ca="1" si="70"/>
        <v>#REF!</v>
      </c>
      <c r="AA99" s="292" t="e">
        <f t="shared" ca="1" si="70"/>
        <v>#REF!</v>
      </c>
      <c r="AB99" s="292" t="e">
        <f t="shared" ca="1" si="70"/>
        <v>#REF!</v>
      </c>
      <c r="AC99" s="292" t="e">
        <f t="shared" ca="1" si="70"/>
        <v>#REF!</v>
      </c>
      <c r="AD99" s="292" t="e">
        <f t="shared" ca="1" si="70"/>
        <v>#REF!</v>
      </c>
      <c r="AE99" s="292" t="e">
        <f t="shared" ca="1" si="70"/>
        <v>#REF!</v>
      </c>
      <c r="AF99" s="292" t="e">
        <f t="shared" ca="1" si="70"/>
        <v>#REF!</v>
      </c>
      <c r="AG99" s="292" t="e">
        <f t="shared" ca="1" si="70"/>
        <v>#REF!</v>
      </c>
      <c r="AH99" s="292" t="e">
        <f t="shared" ca="1" si="70"/>
        <v>#REF!</v>
      </c>
      <c r="AI99" s="292" t="e">
        <f t="shared" ca="1" si="70"/>
        <v>#REF!</v>
      </c>
      <c r="AJ99" s="292" t="e">
        <f t="shared" ca="1" si="70"/>
        <v>#REF!</v>
      </c>
      <c r="AK99" s="292" t="e">
        <f t="shared" ca="1" si="70"/>
        <v>#REF!</v>
      </c>
      <c r="AL99" s="292" t="e">
        <f t="shared" ca="1" si="70"/>
        <v>#REF!</v>
      </c>
      <c r="AM99" s="292" t="e">
        <f t="shared" ca="1" si="70"/>
        <v>#REF!</v>
      </c>
      <c r="AN99" s="292" t="e">
        <f t="shared" ca="1" si="70"/>
        <v>#REF!</v>
      </c>
      <c r="AO99" s="292" t="e">
        <f t="shared" ca="1" si="70"/>
        <v>#REF!</v>
      </c>
      <c r="AP99" s="292" t="e">
        <f t="shared" ca="1" si="70"/>
        <v>#REF!</v>
      </c>
      <c r="AQ99" s="292" t="e">
        <f t="shared" ca="1" si="70"/>
        <v>#REF!</v>
      </c>
      <c r="AR99" s="292" t="e">
        <f t="shared" ca="1" si="70"/>
        <v>#REF!</v>
      </c>
      <c r="AS99" s="292" t="e">
        <f t="shared" ca="1" si="70"/>
        <v>#REF!</v>
      </c>
      <c r="AT99" s="292" t="e">
        <f t="shared" ca="1" si="70"/>
        <v>#REF!</v>
      </c>
      <c r="AU99" s="292" t="e">
        <f t="shared" ca="1" si="70"/>
        <v>#REF!</v>
      </c>
      <c r="AV99" s="292" t="e">
        <f t="shared" ca="1" si="70"/>
        <v>#REF!</v>
      </c>
      <c r="AW99" s="292" t="e">
        <f t="shared" ca="1" si="70"/>
        <v>#REF!</v>
      </c>
      <c r="AX99" s="292" t="e">
        <f t="shared" ca="1" si="70"/>
        <v>#REF!</v>
      </c>
      <c r="AY99" s="292" t="e">
        <f t="shared" ca="1" si="70"/>
        <v>#REF!</v>
      </c>
      <c r="AZ99" s="292" t="e">
        <f t="shared" ca="1" si="70"/>
        <v>#REF!</v>
      </c>
      <c r="BA99" s="292" t="e">
        <f t="shared" ca="1" si="70"/>
        <v>#REF!</v>
      </c>
      <c r="BB99" s="292" t="e">
        <f t="shared" ca="1" si="70"/>
        <v>#REF!</v>
      </c>
      <c r="BC99" s="292" t="e">
        <f t="shared" ca="1" si="70"/>
        <v>#REF!</v>
      </c>
      <c r="BD99" s="292" t="e">
        <f t="shared" ca="1" si="70"/>
        <v>#REF!</v>
      </c>
      <c r="BE99" s="292" t="e">
        <f t="shared" ca="1" si="70"/>
        <v>#REF!</v>
      </c>
      <c r="BF99" s="292" t="e">
        <f t="shared" ca="1" si="70"/>
        <v>#REF!</v>
      </c>
      <c r="BG99" s="292" t="e">
        <f t="shared" ca="1" si="70"/>
        <v>#REF!</v>
      </c>
      <c r="BH99" s="292" t="e">
        <f t="shared" ca="1" si="70"/>
        <v>#REF!</v>
      </c>
      <c r="BI99" s="292" t="e">
        <f t="shared" ca="1" si="70"/>
        <v>#REF!</v>
      </c>
      <c r="BJ99" s="292" t="e">
        <f t="shared" ca="1" si="70"/>
        <v>#REF!</v>
      </c>
      <c r="BK99" s="292" t="e">
        <f t="shared" ca="1" si="70"/>
        <v>#REF!</v>
      </c>
      <c r="BL99" s="292" t="e">
        <f t="shared" ca="1" si="70"/>
        <v>#REF!</v>
      </c>
      <c r="BM99" s="292" t="e">
        <f t="shared" ca="1" si="70"/>
        <v>#REF!</v>
      </c>
      <c r="BN99" s="276"/>
    </row>
    <row r="100" spans="1:68">
      <c r="C100" s="290"/>
      <c r="E100" s="276"/>
      <c r="F100" s="351"/>
      <c r="G100" s="351"/>
      <c r="H100" s="351"/>
      <c r="I100" s="351"/>
      <c r="J100" s="351"/>
      <c r="K100" s="351"/>
      <c r="L100" s="351"/>
      <c r="M100" s="351"/>
      <c r="N100" s="351"/>
      <c r="O100" s="351"/>
      <c r="P100" s="351"/>
      <c r="Q100" s="351"/>
      <c r="R100" s="351"/>
      <c r="S100" s="351"/>
      <c r="T100" s="351"/>
      <c r="U100" s="351"/>
      <c r="V100" s="351"/>
      <c r="W100" s="351"/>
      <c r="X100" s="351"/>
      <c r="Y100" s="351"/>
      <c r="Z100" s="351"/>
      <c r="AA100" s="351"/>
      <c r="AB100" s="351"/>
      <c r="AC100" s="351"/>
      <c r="AD100" s="351"/>
      <c r="AE100" s="351"/>
      <c r="AF100" s="351"/>
      <c r="AG100" s="351"/>
      <c r="AH100" s="351"/>
      <c r="AI100" s="351"/>
      <c r="AJ100" s="351"/>
      <c r="AK100" s="351"/>
      <c r="AL100" s="351"/>
      <c r="AM100" s="351"/>
      <c r="AN100" s="351"/>
      <c r="AO100" s="351"/>
      <c r="AP100" s="351"/>
      <c r="AQ100" s="351"/>
      <c r="AR100" s="351"/>
      <c r="AS100" s="351"/>
      <c r="AT100" s="351"/>
      <c r="AU100" s="351"/>
      <c r="AV100" s="351"/>
      <c r="AW100" s="351"/>
      <c r="AX100" s="351"/>
      <c r="AY100" s="351"/>
      <c r="AZ100" s="351"/>
      <c r="BA100" s="351"/>
      <c r="BB100" s="351"/>
      <c r="BC100" s="351"/>
      <c r="BD100" s="351"/>
      <c r="BE100" s="351"/>
      <c r="BF100" s="351"/>
      <c r="BG100" s="351"/>
      <c r="BH100" s="351"/>
      <c r="BI100" s="351"/>
      <c r="BJ100" s="351"/>
      <c r="BK100" s="351"/>
      <c r="BL100" s="351"/>
      <c r="BM100" s="351"/>
      <c r="BN100" s="276"/>
    </row>
    <row r="101" spans="1:68">
      <c r="C101" s="269" t="s">
        <v>335</v>
      </c>
      <c r="D101" s="278"/>
      <c r="E101" s="276" t="e">
        <f>E19</f>
        <v>#REF!</v>
      </c>
      <c r="F101" s="292" t="e">
        <f t="shared" ref="F101:BM101" si="71">F98</f>
        <v>#REF!</v>
      </c>
      <c r="G101" s="292" t="e">
        <f t="shared" si="71"/>
        <v>#REF!</v>
      </c>
      <c r="H101" s="292" t="e">
        <f t="shared" si="71"/>
        <v>#REF!</v>
      </c>
      <c r="I101" s="292" t="e">
        <f t="shared" si="71"/>
        <v>#REF!</v>
      </c>
      <c r="J101" s="292" t="e">
        <f t="shared" si="71"/>
        <v>#REF!</v>
      </c>
      <c r="K101" s="292" t="e">
        <f t="shared" si="71"/>
        <v>#REF!</v>
      </c>
      <c r="L101" s="292" t="e">
        <f t="shared" si="71"/>
        <v>#REF!</v>
      </c>
      <c r="M101" s="292" t="e">
        <f t="shared" si="71"/>
        <v>#REF!</v>
      </c>
      <c r="N101" s="292" t="e">
        <f t="shared" si="71"/>
        <v>#REF!</v>
      </c>
      <c r="O101" s="292" t="e">
        <f t="shared" si="71"/>
        <v>#REF!</v>
      </c>
      <c r="P101" s="292" t="e">
        <f t="shared" si="71"/>
        <v>#REF!</v>
      </c>
      <c r="Q101" s="292" t="e">
        <f t="shared" si="71"/>
        <v>#REF!</v>
      </c>
      <c r="R101" s="292" t="e">
        <f t="shared" si="71"/>
        <v>#REF!</v>
      </c>
      <c r="S101" s="292" t="e">
        <f t="shared" si="71"/>
        <v>#REF!</v>
      </c>
      <c r="T101" s="292" t="e">
        <f t="shared" ca="1" si="71"/>
        <v>#REF!</v>
      </c>
      <c r="U101" s="292" t="e">
        <f t="shared" ca="1" si="71"/>
        <v>#REF!</v>
      </c>
      <c r="V101" s="292" t="e">
        <f t="shared" ca="1" si="71"/>
        <v>#REF!</v>
      </c>
      <c r="W101" s="292" t="e">
        <f t="shared" si="71"/>
        <v>#REF!</v>
      </c>
      <c r="X101" s="292" t="e">
        <f t="shared" si="71"/>
        <v>#REF!</v>
      </c>
      <c r="Y101" s="292" t="e">
        <f t="shared" si="71"/>
        <v>#REF!</v>
      </c>
      <c r="Z101" s="292" t="e">
        <f t="shared" si="71"/>
        <v>#REF!</v>
      </c>
      <c r="AA101" s="292" t="e">
        <f t="shared" si="71"/>
        <v>#REF!</v>
      </c>
      <c r="AB101" s="292" t="e">
        <f t="shared" si="71"/>
        <v>#REF!</v>
      </c>
      <c r="AC101" s="292" t="e">
        <f t="shared" si="71"/>
        <v>#REF!</v>
      </c>
      <c r="AD101" s="292" t="e">
        <f t="shared" si="71"/>
        <v>#REF!</v>
      </c>
      <c r="AE101" s="292" t="e">
        <f t="shared" si="71"/>
        <v>#REF!</v>
      </c>
      <c r="AF101" s="292" t="e">
        <f t="shared" si="71"/>
        <v>#REF!</v>
      </c>
      <c r="AG101" s="292" t="e">
        <f t="shared" si="71"/>
        <v>#REF!</v>
      </c>
      <c r="AH101" s="292" t="e">
        <f t="shared" si="71"/>
        <v>#REF!</v>
      </c>
      <c r="AI101" s="292" t="e">
        <f t="shared" si="71"/>
        <v>#REF!</v>
      </c>
      <c r="AJ101" s="292" t="e">
        <f t="shared" si="71"/>
        <v>#REF!</v>
      </c>
      <c r="AK101" s="292" t="e">
        <f t="shared" si="71"/>
        <v>#REF!</v>
      </c>
      <c r="AL101" s="292" t="e">
        <f t="shared" si="71"/>
        <v>#REF!</v>
      </c>
      <c r="AM101" s="292" t="e">
        <f t="shared" si="71"/>
        <v>#REF!</v>
      </c>
      <c r="AN101" s="292" t="e">
        <f t="shared" si="71"/>
        <v>#REF!</v>
      </c>
      <c r="AO101" s="292" t="e">
        <f t="shared" si="71"/>
        <v>#REF!</v>
      </c>
      <c r="AP101" s="292" t="e">
        <f t="shared" si="71"/>
        <v>#REF!</v>
      </c>
      <c r="AQ101" s="292" t="e">
        <f t="shared" si="71"/>
        <v>#REF!</v>
      </c>
      <c r="AR101" s="292" t="e">
        <f t="shared" si="71"/>
        <v>#REF!</v>
      </c>
      <c r="AS101" s="292" t="e">
        <f t="shared" si="71"/>
        <v>#REF!</v>
      </c>
      <c r="AT101" s="292" t="e">
        <f t="shared" si="71"/>
        <v>#REF!</v>
      </c>
      <c r="AU101" s="292" t="e">
        <f t="shared" si="71"/>
        <v>#REF!</v>
      </c>
      <c r="AV101" s="292" t="e">
        <f t="shared" si="71"/>
        <v>#REF!</v>
      </c>
      <c r="AW101" s="292" t="e">
        <f t="shared" si="71"/>
        <v>#REF!</v>
      </c>
      <c r="AX101" s="292" t="e">
        <f t="shared" si="71"/>
        <v>#REF!</v>
      </c>
      <c r="AY101" s="292" t="e">
        <f t="shared" si="71"/>
        <v>#REF!</v>
      </c>
      <c r="AZ101" s="292" t="e">
        <f t="shared" si="71"/>
        <v>#REF!</v>
      </c>
      <c r="BA101" s="292" t="e">
        <f t="shared" si="71"/>
        <v>#REF!</v>
      </c>
      <c r="BB101" s="292" t="e">
        <f t="shared" si="71"/>
        <v>#REF!</v>
      </c>
      <c r="BC101" s="292" t="e">
        <f t="shared" si="71"/>
        <v>#REF!</v>
      </c>
      <c r="BD101" s="292" t="e">
        <f t="shared" si="71"/>
        <v>#REF!</v>
      </c>
      <c r="BE101" s="292" t="e">
        <f t="shared" si="71"/>
        <v>#REF!</v>
      </c>
      <c r="BF101" s="292" t="e">
        <f t="shared" si="71"/>
        <v>#REF!</v>
      </c>
      <c r="BG101" s="292" t="e">
        <f t="shared" si="71"/>
        <v>#REF!</v>
      </c>
      <c r="BH101" s="292" t="e">
        <f t="shared" si="71"/>
        <v>#REF!</v>
      </c>
      <c r="BI101" s="292" t="e">
        <f t="shared" si="71"/>
        <v>#REF!</v>
      </c>
      <c r="BJ101" s="292" t="e">
        <f t="shared" si="71"/>
        <v>#REF!</v>
      </c>
      <c r="BK101" s="292" t="e">
        <f t="shared" si="71"/>
        <v>#REF!</v>
      </c>
      <c r="BL101" s="292" t="e">
        <f t="shared" si="71"/>
        <v>#REF!</v>
      </c>
      <c r="BM101" s="292" t="e">
        <f t="shared" si="71"/>
        <v>#REF!</v>
      </c>
      <c r="BN101" s="276" t="e">
        <f>SUM(F101:BM101)</f>
        <v>#REF!</v>
      </c>
    </row>
    <row r="102" spans="1:68">
      <c r="C102" s="269" t="s">
        <v>331</v>
      </c>
      <c r="D102" s="278"/>
      <c r="E102" s="276" t="e">
        <f>E20</f>
        <v>#REF!</v>
      </c>
      <c r="F102" s="292" t="e">
        <f t="shared" ref="F102:BM102" si="72">F26</f>
        <v>#REF!</v>
      </c>
      <c r="G102" s="292" t="e">
        <f t="shared" si="72"/>
        <v>#REF!</v>
      </c>
      <c r="H102" s="292" t="e">
        <f t="shared" si="72"/>
        <v>#REF!</v>
      </c>
      <c r="I102" s="292" t="e">
        <f t="shared" si="72"/>
        <v>#REF!</v>
      </c>
      <c r="J102" s="292" t="e">
        <f t="shared" si="72"/>
        <v>#REF!</v>
      </c>
      <c r="K102" s="292" t="e">
        <f t="shared" si="72"/>
        <v>#REF!</v>
      </c>
      <c r="L102" s="292" t="e">
        <f t="shared" si="72"/>
        <v>#REF!</v>
      </c>
      <c r="M102" s="292" t="e">
        <f t="shared" si="72"/>
        <v>#REF!</v>
      </c>
      <c r="N102" s="292" t="e">
        <f t="shared" si="72"/>
        <v>#REF!</v>
      </c>
      <c r="O102" s="292" t="e">
        <f t="shared" si="72"/>
        <v>#REF!</v>
      </c>
      <c r="P102" s="292" t="e">
        <f t="shared" si="72"/>
        <v>#REF!</v>
      </c>
      <c r="Q102" s="292" t="e">
        <f t="shared" si="72"/>
        <v>#REF!</v>
      </c>
      <c r="R102" s="292" t="e">
        <f t="shared" si="72"/>
        <v>#REF!</v>
      </c>
      <c r="S102" s="292" t="e">
        <f t="shared" si="72"/>
        <v>#REF!</v>
      </c>
      <c r="T102" s="292">
        <f t="shared" ca="1" si="72"/>
        <v>2737.44</v>
      </c>
      <c r="U102" s="292">
        <f t="shared" ca="1" si="72"/>
        <v>20362.34212369231</v>
      </c>
      <c r="V102" s="292">
        <f t="shared" ca="1" si="72"/>
        <v>20935.593231346156</v>
      </c>
      <c r="W102" s="292">
        <f t="shared" si="72"/>
        <v>0</v>
      </c>
      <c r="X102" s="292">
        <f t="shared" si="72"/>
        <v>0</v>
      </c>
      <c r="Y102" s="292">
        <f t="shared" si="72"/>
        <v>0</v>
      </c>
      <c r="Z102" s="292">
        <f t="shared" si="72"/>
        <v>0</v>
      </c>
      <c r="AA102" s="292">
        <f t="shared" si="72"/>
        <v>0</v>
      </c>
      <c r="AB102" s="292">
        <f t="shared" si="72"/>
        <v>0</v>
      </c>
      <c r="AC102" s="292">
        <f t="shared" si="72"/>
        <v>0</v>
      </c>
      <c r="AD102" s="292">
        <f t="shared" si="72"/>
        <v>0</v>
      </c>
      <c r="AE102" s="292">
        <f t="shared" si="72"/>
        <v>0</v>
      </c>
      <c r="AF102" s="292">
        <f t="shared" si="72"/>
        <v>0</v>
      </c>
      <c r="AG102" s="292">
        <f t="shared" si="72"/>
        <v>0</v>
      </c>
      <c r="AH102" s="292">
        <f t="shared" si="72"/>
        <v>0</v>
      </c>
      <c r="AI102" s="292">
        <f t="shared" si="72"/>
        <v>0</v>
      </c>
      <c r="AJ102" s="292">
        <f t="shared" si="72"/>
        <v>0</v>
      </c>
      <c r="AK102" s="292">
        <f t="shared" si="72"/>
        <v>0</v>
      </c>
      <c r="AL102" s="292">
        <f t="shared" si="72"/>
        <v>0</v>
      </c>
      <c r="AM102" s="292">
        <f t="shared" si="72"/>
        <v>0</v>
      </c>
      <c r="AN102" s="292">
        <f t="shared" si="72"/>
        <v>0</v>
      </c>
      <c r="AO102" s="292">
        <f t="shared" si="72"/>
        <v>0</v>
      </c>
      <c r="AP102" s="292">
        <f t="shared" si="72"/>
        <v>0</v>
      </c>
      <c r="AQ102" s="292">
        <f t="shared" si="72"/>
        <v>0</v>
      </c>
      <c r="AR102" s="292">
        <f t="shared" si="72"/>
        <v>0</v>
      </c>
      <c r="AS102" s="292">
        <f t="shared" si="72"/>
        <v>0</v>
      </c>
      <c r="AT102" s="292">
        <f t="shared" si="72"/>
        <v>0</v>
      </c>
      <c r="AU102" s="292">
        <f t="shared" si="72"/>
        <v>0</v>
      </c>
      <c r="AV102" s="292">
        <f t="shared" si="72"/>
        <v>0</v>
      </c>
      <c r="AW102" s="292">
        <f t="shared" si="72"/>
        <v>0</v>
      </c>
      <c r="AX102" s="292">
        <f t="shared" si="72"/>
        <v>0</v>
      </c>
      <c r="AY102" s="292">
        <f t="shared" si="72"/>
        <v>0</v>
      </c>
      <c r="AZ102" s="292">
        <f t="shared" si="72"/>
        <v>0</v>
      </c>
      <c r="BA102" s="292">
        <f t="shared" si="72"/>
        <v>0</v>
      </c>
      <c r="BB102" s="292">
        <f t="shared" si="72"/>
        <v>0</v>
      </c>
      <c r="BC102" s="292">
        <f t="shared" si="72"/>
        <v>0</v>
      </c>
      <c r="BD102" s="292">
        <f t="shared" si="72"/>
        <v>0</v>
      </c>
      <c r="BE102" s="292">
        <f t="shared" si="72"/>
        <v>0</v>
      </c>
      <c r="BF102" s="292">
        <f t="shared" si="72"/>
        <v>0</v>
      </c>
      <c r="BG102" s="292">
        <f t="shared" si="72"/>
        <v>0</v>
      </c>
      <c r="BH102" s="292">
        <f t="shared" si="72"/>
        <v>0</v>
      </c>
      <c r="BI102" s="292">
        <f t="shared" si="72"/>
        <v>0</v>
      </c>
      <c r="BJ102" s="292">
        <f t="shared" si="72"/>
        <v>0</v>
      </c>
      <c r="BK102" s="292">
        <f t="shared" si="72"/>
        <v>0</v>
      </c>
      <c r="BL102" s="292">
        <f t="shared" si="72"/>
        <v>0</v>
      </c>
      <c r="BM102" s="292">
        <f t="shared" si="72"/>
        <v>0</v>
      </c>
      <c r="BN102" s="276" t="e">
        <f>SUM(F102:BM102)</f>
        <v>#REF!</v>
      </c>
    </row>
    <row r="103" spans="1:68">
      <c r="C103" s="269" t="s">
        <v>332</v>
      </c>
      <c r="D103" s="278"/>
      <c r="E103" s="276" t="e">
        <f>(E101-E102)</f>
        <v>#REF!</v>
      </c>
      <c r="F103" s="292" t="e">
        <f t="shared" ref="F103:BM103" si="73">F101-F102</f>
        <v>#REF!</v>
      </c>
      <c r="G103" s="292" t="e">
        <f t="shared" si="73"/>
        <v>#REF!</v>
      </c>
      <c r="H103" s="292" t="e">
        <f t="shared" si="73"/>
        <v>#REF!</v>
      </c>
      <c r="I103" s="292" t="e">
        <f t="shared" si="73"/>
        <v>#REF!</v>
      </c>
      <c r="J103" s="292" t="e">
        <f t="shared" si="73"/>
        <v>#REF!</v>
      </c>
      <c r="K103" s="292" t="e">
        <f t="shared" si="73"/>
        <v>#REF!</v>
      </c>
      <c r="L103" s="292" t="e">
        <f t="shared" si="73"/>
        <v>#REF!</v>
      </c>
      <c r="M103" s="292" t="e">
        <f t="shared" si="73"/>
        <v>#REF!</v>
      </c>
      <c r="N103" s="292" t="e">
        <f t="shared" si="73"/>
        <v>#REF!</v>
      </c>
      <c r="O103" s="292" t="e">
        <f t="shared" si="73"/>
        <v>#REF!</v>
      </c>
      <c r="P103" s="292" t="e">
        <f t="shared" si="73"/>
        <v>#REF!</v>
      </c>
      <c r="Q103" s="292" t="e">
        <f t="shared" si="73"/>
        <v>#REF!</v>
      </c>
      <c r="R103" s="292" t="e">
        <f t="shared" si="73"/>
        <v>#REF!</v>
      </c>
      <c r="S103" s="292" t="e">
        <f t="shared" si="73"/>
        <v>#REF!</v>
      </c>
      <c r="T103" s="292" t="e">
        <f t="shared" ca="1" si="73"/>
        <v>#REF!</v>
      </c>
      <c r="U103" s="292" t="e">
        <f t="shared" ca="1" si="73"/>
        <v>#REF!</v>
      </c>
      <c r="V103" s="292" t="e">
        <f t="shared" ca="1" si="73"/>
        <v>#REF!</v>
      </c>
      <c r="W103" s="292" t="e">
        <f t="shared" si="73"/>
        <v>#REF!</v>
      </c>
      <c r="X103" s="292" t="e">
        <f t="shared" si="73"/>
        <v>#REF!</v>
      </c>
      <c r="Y103" s="292" t="e">
        <f t="shared" si="73"/>
        <v>#REF!</v>
      </c>
      <c r="Z103" s="292" t="e">
        <f t="shared" si="73"/>
        <v>#REF!</v>
      </c>
      <c r="AA103" s="292" t="e">
        <f t="shared" si="73"/>
        <v>#REF!</v>
      </c>
      <c r="AB103" s="292" t="e">
        <f t="shared" si="73"/>
        <v>#REF!</v>
      </c>
      <c r="AC103" s="292" t="e">
        <f t="shared" si="73"/>
        <v>#REF!</v>
      </c>
      <c r="AD103" s="292" t="e">
        <f t="shared" si="73"/>
        <v>#REF!</v>
      </c>
      <c r="AE103" s="292" t="e">
        <f t="shared" si="73"/>
        <v>#REF!</v>
      </c>
      <c r="AF103" s="292" t="e">
        <f t="shared" si="73"/>
        <v>#REF!</v>
      </c>
      <c r="AG103" s="292" t="e">
        <f t="shared" si="73"/>
        <v>#REF!</v>
      </c>
      <c r="AH103" s="292" t="e">
        <f t="shared" si="73"/>
        <v>#REF!</v>
      </c>
      <c r="AI103" s="292" t="e">
        <f t="shared" si="73"/>
        <v>#REF!</v>
      </c>
      <c r="AJ103" s="292" t="e">
        <f t="shared" si="73"/>
        <v>#REF!</v>
      </c>
      <c r="AK103" s="292" t="e">
        <f t="shared" si="73"/>
        <v>#REF!</v>
      </c>
      <c r="AL103" s="292" t="e">
        <f t="shared" si="73"/>
        <v>#REF!</v>
      </c>
      <c r="AM103" s="292" t="e">
        <f t="shared" si="73"/>
        <v>#REF!</v>
      </c>
      <c r="AN103" s="292" t="e">
        <f t="shared" si="73"/>
        <v>#REF!</v>
      </c>
      <c r="AO103" s="292" t="e">
        <f t="shared" si="73"/>
        <v>#REF!</v>
      </c>
      <c r="AP103" s="292" t="e">
        <f t="shared" si="73"/>
        <v>#REF!</v>
      </c>
      <c r="AQ103" s="292" t="e">
        <f t="shared" si="73"/>
        <v>#REF!</v>
      </c>
      <c r="AR103" s="292" t="e">
        <f t="shared" si="73"/>
        <v>#REF!</v>
      </c>
      <c r="AS103" s="292" t="e">
        <f t="shared" si="73"/>
        <v>#REF!</v>
      </c>
      <c r="AT103" s="292" t="e">
        <f t="shared" si="73"/>
        <v>#REF!</v>
      </c>
      <c r="AU103" s="292" t="e">
        <f t="shared" si="73"/>
        <v>#REF!</v>
      </c>
      <c r="AV103" s="292" t="e">
        <f t="shared" si="73"/>
        <v>#REF!</v>
      </c>
      <c r="AW103" s="292" t="e">
        <f t="shared" si="73"/>
        <v>#REF!</v>
      </c>
      <c r="AX103" s="292" t="e">
        <f t="shared" si="73"/>
        <v>#REF!</v>
      </c>
      <c r="AY103" s="292" t="e">
        <f t="shared" si="73"/>
        <v>#REF!</v>
      </c>
      <c r="AZ103" s="292" t="e">
        <f t="shared" si="73"/>
        <v>#REF!</v>
      </c>
      <c r="BA103" s="292" t="e">
        <f t="shared" si="73"/>
        <v>#REF!</v>
      </c>
      <c r="BB103" s="292" t="e">
        <f t="shared" si="73"/>
        <v>#REF!</v>
      </c>
      <c r="BC103" s="292" t="e">
        <f t="shared" si="73"/>
        <v>#REF!</v>
      </c>
      <c r="BD103" s="292" t="e">
        <f t="shared" si="73"/>
        <v>#REF!</v>
      </c>
      <c r="BE103" s="292" t="e">
        <f t="shared" si="73"/>
        <v>#REF!</v>
      </c>
      <c r="BF103" s="292" t="e">
        <f t="shared" si="73"/>
        <v>#REF!</v>
      </c>
      <c r="BG103" s="292" t="e">
        <f t="shared" si="73"/>
        <v>#REF!</v>
      </c>
      <c r="BH103" s="292" t="e">
        <f t="shared" si="73"/>
        <v>#REF!</v>
      </c>
      <c r="BI103" s="292" t="e">
        <f t="shared" si="73"/>
        <v>#REF!</v>
      </c>
      <c r="BJ103" s="292" t="e">
        <f t="shared" si="73"/>
        <v>#REF!</v>
      </c>
      <c r="BK103" s="292" t="e">
        <f t="shared" si="73"/>
        <v>#REF!</v>
      </c>
      <c r="BL103" s="292" t="e">
        <f t="shared" si="73"/>
        <v>#REF!</v>
      </c>
      <c r="BM103" s="292" t="e">
        <f t="shared" si="73"/>
        <v>#REF!</v>
      </c>
      <c r="BN103" s="276" t="e">
        <f>SUM(F103:BM103)</f>
        <v>#REF!</v>
      </c>
    </row>
    <row r="104" spans="1:68">
      <c r="C104" s="269" t="s">
        <v>333</v>
      </c>
      <c r="D104" s="278"/>
      <c r="E104" s="280" t="e">
        <f t="shared" ref="E104:BN104" si="74">E103/E101</f>
        <v>#REF!</v>
      </c>
      <c r="F104" s="314" t="e">
        <f t="shared" si="74"/>
        <v>#REF!</v>
      </c>
      <c r="G104" s="314" t="e">
        <f t="shared" si="74"/>
        <v>#REF!</v>
      </c>
      <c r="H104" s="314" t="e">
        <f t="shared" si="74"/>
        <v>#REF!</v>
      </c>
      <c r="I104" s="314" t="e">
        <f t="shared" si="74"/>
        <v>#REF!</v>
      </c>
      <c r="J104" s="314" t="e">
        <f t="shared" si="74"/>
        <v>#REF!</v>
      </c>
      <c r="K104" s="314" t="e">
        <f t="shared" si="74"/>
        <v>#REF!</v>
      </c>
      <c r="L104" s="314" t="e">
        <f t="shared" si="74"/>
        <v>#REF!</v>
      </c>
      <c r="M104" s="314" t="e">
        <f t="shared" si="74"/>
        <v>#REF!</v>
      </c>
      <c r="N104" s="314" t="e">
        <f t="shared" si="74"/>
        <v>#REF!</v>
      </c>
      <c r="O104" s="314" t="e">
        <f t="shared" si="74"/>
        <v>#REF!</v>
      </c>
      <c r="P104" s="314" t="e">
        <f t="shared" si="74"/>
        <v>#REF!</v>
      </c>
      <c r="Q104" s="314" t="e">
        <f t="shared" si="74"/>
        <v>#REF!</v>
      </c>
      <c r="R104" s="314" t="e">
        <f t="shared" si="74"/>
        <v>#REF!</v>
      </c>
      <c r="S104" s="314" t="e">
        <f t="shared" si="74"/>
        <v>#REF!</v>
      </c>
      <c r="T104" s="314" t="e">
        <f t="shared" ca="1" si="74"/>
        <v>#REF!</v>
      </c>
      <c r="U104" s="314" t="e">
        <f t="shared" ca="1" si="74"/>
        <v>#REF!</v>
      </c>
      <c r="V104" s="314" t="e">
        <f t="shared" ca="1" si="74"/>
        <v>#REF!</v>
      </c>
      <c r="W104" s="314" t="e">
        <f t="shared" si="74"/>
        <v>#REF!</v>
      </c>
      <c r="X104" s="314" t="e">
        <f t="shared" si="74"/>
        <v>#REF!</v>
      </c>
      <c r="Y104" s="314" t="e">
        <f t="shared" si="74"/>
        <v>#REF!</v>
      </c>
      <c r="Z104" s="314" t="e">
        <f t="shared" si="74"/>
        <v>#REF!</v>
      </c>
      <c r="AA104" s="314" t="e">
        <f t="shared" si="74"/>
        <v>#REF!</v>
      </c>
      <c r="AB104" s="314" t="e">
        <f t="shared" si="74"/>
        <v>#REF!</v>
      </c>
      <c r="AC104" s="314" t="e">
        <f t="shared" si="74"/>
        <v>#REF!</v>
      </c>
      <c r="AD104" s="314" t="e">
        <f t="shared" si="74"/>
        <v>#REF!</v>
      </c>
      <c r="AE104" s="314" t="e">
        <f t="shared" si="74"/>
        <v>#REF!</v>
      </c>
      <c r="AF104" s="314" t="e">
        <f t="shared" si="74"/>
        <v>#REF!</v>
      </c>
      <c r="AG104" s="314" t="e">
        <f t="shared" si="74"/>
        <v>#REF!</v>
      </c>
      <c r="AH104" s="314" t="e">
        <f t="shared" si="74"/>
        <v>#REF!</v>
      </c>
      <c r="AI104" s="314" t="e">
        <f t="shared" si="74"/>
        <v>#REF!</v>
      </c>
      <c r="AJ104" s="314" t="e">
        <f t="shared" si="74"/>
        <v>#REF!</v>
      </c>
      <c r="AK104" s="314" t="e">
        <f t="shared" si="74"/>
        <v>#REF!</v>
      </c>
      <c r="AL104" s="314" t="e">
        <f t="shared" si="74"/>
        <v>#REF!</v>
      </c>
      <c r="AM104" s="314" t="e">
        <f t="shared" si="74"/>
        <v>#REF!</v>
      </c>
      <c r="AN104" s="314" t="e">
        <f t="shared" si="74"/>
        <v>#REF!</v>
      </c>
      <c r="AO104" s="314" t="e">
        <f t="shared" si="74"/>
        <v>#REF!</v>
      </c>
      <c r="AP104" s="314" t="e">
        <f t="shared" si="74"/>
        <v>#REF!</v>
      </c>
      <c r="AQ104" s="314" t="e">
        <f t="shared" si="74"/>
        <v>#REF!</v>
      </c>
      <c r="AR104" s="314" t="e">
        <f t="shared" si="74"/>
        <v>#REF!</v>
      </c>
      <c r="AS104" s="314" t="e">
        <f t="shared" si="74"/>
        <v>#REF!</v>
      </c>
      <c r="AT104" s="314" t="e">
        <f t="shared" si="74"/>
        <v>#REF!</v>
      </c>
      <c r="AU104" s="314" t="e">
        <f t="shared" si="74"/>
        <v>#REF!</v>
      </c>
      <c r="AV104" s="314" t="e">
        <f t="shared" si="74"/>
        <v>#REF!</v>
      </c>
      <c r="AW104" s="314" t="e">
        <f t="shared" si="74"/>
        <v>#REF!</v>
      </c>
      <c r="AX104" s="314" t="e">
        <f t="shared" si="74"/>
        <v>#REF!</v>
      </c>
      <c r="AY104" s="314" t="e">
        <f t="shared" si="74"/>
        <v>#REF!</v>
      </c>
      <c r="AZ104" s="314" t="e">
        <f t="shared" si="74"/>
        <v>#REF!</v>
      </c>
      <c r="BA104" s="314" t="e">
        <f t="shared" si="74"/>
        <v>#REF!</v>
      </c>
      <c r="BB104" s="314" t="e">
        <f t="shared" si="74"/>
        <v>#REF!</v>
      </c>
      <c r="BC104" s="314" t="e">
        <f t="shared" si="74"/>
        <v>#REF!</v>
      </c>
      <c r="BD104" s="314" t="e">
        <f t="shared" si="74"/>
        <v>#REF!</v>
      </c>
      <c r="BE104" s="314" t="e">
        <f t="shared" si="74"/>
        <v>#REF!</v>
      </c>
      <c r="BF104" s="314" t="e">
        <f t="shared" si="74"/>
        <v>#REF!</v>
      </c>
      <c r="BG104" s="314" t="e">
        <f t="shared" si="74"/>
        <v>#REF!</v>
      </c>
      <c r="BH104" s="314" t="e">
        <f t="shared" si="74"/>
        <v>#REF!</v>
      </c>
      <c r="BI104" s="314" t="e">
        <f t="shared" si="74"/>
        <v>#REF!</v>
      </c>
      <c r="BJ104" s="314" t="e">
        <f t="shared" si="74"/>
        <v>#REF!</v>
      </c>
      <c r="BK104" s="314" t="e">
        <f t="shared" si="74"/>
        <v>#REF!</v>
      </c>
      <c r="BL104" s="314" t="e">
        <f t="shared" si="74"/>
        <v>#REF!</v>
      </c>
      <c r="BM104" s="314" t="e">
        <f t="shared" si="74"/>
        <v>#REF!</v>
      </c>
      <c r="BN104" s="280" t="e">
        <f t="shared" si="74"/>
        <v>#REF!</v>
      </c>
    </row>
    <row r="105" spans="1:68">
      <c r="E105" s="276"/>
      <c r="F105" s="334"/>
      <c r="G105" s="334"/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  <c r="AS105" s="334"/>
      <c r="AT105" s="334"/>
      <c r="AU105" s="334"/>
      <c r="AV105" s="334"/>
      <c r="AW105" s="334"/>
      <c r="AX105" s="334"/>
      <c r="AY105" s="334"/>
      <c r="AZ105" s="334"/>
      <c r="BA105" s="334"/>
      <c r="BB105" s="334"/>
      <c r="BC105" s="334"/>
      <c r="BD105" s="334"/>
      <c r="BE105" s="334"/>
      <c r="BF105" s="334"/>
      <c r="BG105" s="334"/>
      <c r="BH105" s="334"/>
      <c r="BI105" s="334"/>
      <c r="BJ105" s="334"/>
      <c r="BK105" s="334"/>
      <c r="BL105" s="334"/>
      <c r="BM105" s="334"/>
      <c r="BN105" s="276"/>
    </row>
    <row r="106" spans="1:68">
      <c r="C106" s="269"/>
      <c r="E106" s="276"/>
      <c r="F106" s="334"/>
      <c r="G106" s="334"/>
      <c r="H106" s="334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4"/>
      <c r="U106" s="334"/>
      <c r="V106" s="334"/>
      <c r="W106" s="334"/>
      <c r="X106" s="334"/>
      <c r="Y106" s="334"/>
      <c r="Z106" s="334"/>
      <c r="AA106" s="334"/>
      <c r="AB106" s="334"/>
      <c r="AC106" s="334"/>
      <c r="AD106" s="334"/>
      <c r="AE106" s="334"/>
      <c r="AF106" s="334"/>
      <c r="AG106" s="334"/>
      <c r="AH106" s="334"/>
      <c r="AI106" s="334"/>
      <c r="AJ106" s="334"/>
      <c r="AK106" s="334"/>
      <c r="AL106" s="334"/>
      <c r="AM106" s="334"/>
      <c r="AN106" s="334"/>
      <c r="AO106" s="334"/>
      <c r="AP106" s="334"/>
      <c r="AQ106" s="334"/>
      <c r="AR106" s="334"/>
      <c r="AS106" s="334"/>
      <c r="AT106" s="334"/>
      <c r="AU106" s="334"/>
      <c r="AV106" s="334"/>
      <c r="AW106" s="334"/>
      <c r="AX106" s="334"/>
      <c r="AY106" s="334"/>
      <c r="AZ106" s="334"/>
      <c r="BA106" s="334"/>
      <c r="BB106" s="334"/>
      <c r="BC106" s="334"/>
      <c r="BD106" s="334"/>
      <c r="BE106" s="334"/>
      <c r="BF106" s="334"/>
      <c r="BG106" s="334"/>
      <c r="BH106" s="334"/>
      <c r="BI106" s="334"/>
      <c r="BJ106" s="334"/>
      <c r="BK106" s="334"/>
      <c r="BL106" s="334"/>
      <c r="BM106" s="334"/>
      <c r="BN106" s="270">
        <f>SUM(F106:BM106)</f>
        <v>0</v>
      </c>
    </row>
    <row r="107" spans="1:68">
      <c r="C107" s="269" t="s">
        <v>369</v>
      </c>
      <c r="E107" s="276">
        <f>SUM(F107:BM107)</f>
        <v>0</v>
      </c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3"/>
      <c r="Q107" s="273"/>
      <c r="R107" s="273"/>
      <c r="S107" s="273"/>
      <c r="T107" s="273"/>
      <c r="U107" s="273"/>
      <c r="V107" s="273"/>
      <c r="W107" s="273"/>
      <c r="X107" s="273"/>
      <c r="Y107" s="273"/>
      <c r="Z107" s="273"/>
      <c r="AA107" s="273"/>
      <c r="AB107" s="273"/>
      <c r="AC107" s="273"/>
      <c r="AD107" s="273"/>
      <c r="AE107" s="273"/>
      <c r="AF107" s="273"/>
      <c r="AG107" s="273"/>
      <c r="AH107" s="273"/>
      <c r="AI107" s="273"/>
      <c r="AJ107" s="273"/>
      <c r="AK107" s="273"/>
      <c r="AL107" s="273"/>
      <c r="AM107" s="273"/>
      <c r="AN107" s="273"/>
      <c r="AO107" s="273"/>
      <c r="AP107" s="273"/>
      <c r="AQ107" s="273"/>
      <c r="AR107" s="273"/>
      <c r="AS107" s="273"/>
      <c r="AT107" s="273"/>
      <c r="AU107" s="273"/>
      <c r="AV107" s="273"/>
      <c r="AW107" s="273"/>
      <c r="AX107" s="273"/>
      <c r="AY107" s="273"/>
      <c r="AZ107" s="273"/>
      <c r="BA107" s="273"/>
      <c r="BB107" s="273"/>
      <c r="BC107" s="273"/>
      <c r="BD107" s="273"/>
      <c r="BE107" s="273"/>
      <c r="BF107" s="273"/>
      <c r="BG107" s="273"/>
      <c r="BH107" s="273"/>
      <c r="BI107" s="273"/>
      <c r="BJ107" s="273"/>
      <c r="BK107" s="273"/>
      <c r="BL107" s="273"/>
      <c r="BM107" s="273"/>
      <c r="BN107" s="274">
        <f>SUM(F107:BM107)</f>
        <v>0</v>
      </c>
    </row>
    <row r="108" spans="1:68">
      <c r="C108" s="269"/>
      <c r="E108" s="276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4"/>
      <c r="AB108" s="294"/>
      <c r="AC108" s="294"/>
      <c r="AD108" s="294"/>
      <c r="AE108" s="294"/>
      <c r="AF108" s="294"/>
      <c r="AG108" s="294"/>
      <c r="AH108" s="294"/>
      <c r="AI108" s="294"/>
      <c r="AJ108" s="294"/>
      <c r="AK108" s="294"/>
      <c r="AL108" s="294"/>
      <c r="AM108" s="294"/>
      <c r="AN108" s="294"/>
      <c r="AO108" s="294"/>
      <c r="AP108" s="294"/>
      <c r="AQ108" s="294"/>
      <c r="AR108" s="294"/>
      <c r="AS108" s="294"/>
      <c r="AT108" s="294"/>
      <c r="AU108" s="294"/>
      <c r="AV108" s="294"/>
      <c r="AW108" s="294"/>
      <c r="AX108" s="294"/>
      <c r="AY108" s="294"/>
      <c r="AZ108" s="294"/>
      <c r="BA108" s="294"/>
      <c r="BB108" s="294"/>
      <c r="BC108" s="294"/>
      <c r="BD108" s="294"/>
      <c r="BE108" s="294"/>
      <c r="BF108" s="294"/>
      <c r="BG108" s="294"/>
      <c r="BH108" s="294"/>
      <c r="BI108" s="294"/>
      <c r="BJ108" s="294"/>
      <c r="BK108" s="294"/>
      <c r="BL108" s="294"/>
      <c r="BM108" s="294"/>
      <c r="BN108" s="276"/>
    </row>
    <row r="109" spans="1:68">
      <c r="A109" s="325"/>
      <c r="B109" s="256"/>
      <c r="C109" s="290"/>
      <c r="D109" s="290"/>
      <c r="E109" s="276"/>
      <c r="F109" s="356"/>
      <c r="G109" s="356"/>
      <c r="H109" s="356"/>
      <c r="I109" s="356"/>
      <c r="J109" s="356"/>
      <c r="K109" s="356"/>
      <c r="L109" s="356"/>
      <c r="M109" s="356"/>
      <c r="N109" s="356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  <c r="AA109" s="356"/>
      <c r="AB109" s="356"/>
      <c r="AC109" s="356"/>
      <c r="AD109" s="356"/>
      <c r="AE109" s="356"/>
      <c r="AF109" s="356"/>
      <c r="AG109" s="356"/>
      <c r="AH109" s="356"/>
      <c r="AI109" s="356"/>
      <c r="AJ109" s="356"/>
      <c r="AK109" s="356"/>
      <c r="AL109" s="356"/>
      <c r="AM109" s="356"/>
      <c r="AN109" s="356"/>
      <c r="AO109" s="356"/>
      <c r="AP109" s="356"/>
      <c r="AQ109" s="356"/>
      <c r="AR109" s="356"/>
      <c r="AS109" s="356"/>
      <c r="AT109" s="356"/>
      <c r="AU109" s="356"/>
      <c r="AV109" s="356"/>
      <c r="AW109" s="356"/>
      <c r="AX109" s="356"/>
      <c r="AY109" s="356"/>
      <c r="AZ109" s="356"/>
      <c r="BA109" s="356"/>
      <c r="BB109" s="356"/>
      <c r="BC109" s="356"/>
      <c r="BD109" s="356"/>
      <c r="BE109" s="356"/>
      <c r="BF109" s="356"/>
      <c r="BG109" s="356"/>
      <c r="BH109" s="356"/>
      <c r="BI109" s="356"/>
      <c r="BJ109" s="356"/>
      <c r="BK109" s="356"/>
      <c r="BL109" s="356"/>
      <c r="BM109" s="356"/>
      <c r="BN109" s="357">
        <f>SUM(F109:BM109)</f>
        <v>0</v>
      </c>
      <c r="BP109" s="309"/>
    </row>
    <row r="110" spans="1:68" ht="16.3">
      <c r="C110" s="258"/>
      <c r="D110" s="358"/>
      <c r="E110" s="276"/>
      <c r="F110" s="356"/>
      <c r="G110" s="356"/>
      <c r="H110" s="356"/>
      <c r="I110" s="356"/>
      <c r="J110" s="356"/>
      <c r="K110" s="356"/>
      <c r="L110" s="356"/>
      <c r="M110" s="356"/>
      <c r="N110" s="356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  <c r="AA110" s="356"/>
      <c r="AB110" s="356"/>
      <c r="AC110" s="356"/>
      <c r="AD110" s="356"/>
      <c r="AE110" s="356"/>
      <c r="AF110" s="356"/>
      <c r="AG110" s="356"/>
      <c r="AH110" s="356"/>
      <c r="AI110" s="356"/>
      <c r="AJ110" s="356"/>
      <c r="AK110" s="356"/>
      <c r="AL110" s="356"/>
      <c r="AM110" s="356"/>
      <c r="AN110" s="356"/>
      <c r="AO110" s="356"/>
      <c r="AP110" s="356"/>
      <c r="AQ110" s="356"/>
      <c r="AR110" s="356"/>
      <c r="AS110" s="356"/>
      <c r="AT110" s="356"/>
      <c r="AU110" s="356"/>
      <c r="AV110" s="356"/>
      <c r="AW110" s="356"/>
      <c r="AX110" s="356"/>
      <c r="AY110" s="356"/>
      <c r="AZ110" s="356"/>
      <c r="BA110" s="356"/>
      <c r="BB110" s="356"/>
      <c r="BC110" s="356"/>
      <c r="BD110" s="356"/>
      <c r="BE110" s="356"/>
      <c r="BF110" s="356"/>
      <c r="BG110" s="356"/>
      <c r="BH110" s="356"/>
      <c r="BI110" s="356"/>
      <c r="BJ110" s="356"/>
      <c r="BK110" s="356"/>
      <c r="BL110" s="356"/>
      <c r="BM110" s="356"/>
      <c r="BN110" s="312"/>
      <c r="BP110" s="309"/>
    </row>
    <row r="111" spans="1:68" ht="16.3">
      <c r="C111" s="258"/>
      <c r="D111" s="358"/>
      <c r="E111" s="276"/>
      <c r="F111" s="356"/>
      <c r="G111" s="356"/>
      <c r="H111" s="356"/>
      <c r="I111" s="356"/>
      <c r="J111" s="356"/>
      <c r="K111" s="356"/>
      <c r="L111" s="356"/>
      <c r="M111" s="356"/>
      <c r="N111" s="356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  <c r="AA111" s="356"/>
      <c r="AB111" s="356"/>
      <c r="AC111" s="356"/>
      <c r="AD111" s="356"/>
      <c r="AE111" s="356"/>
      <c r="AF111" s="356"/>
      <c r="AG111" s="356"/>
      <c r="AH111" s="356"/>
      <c r="AI111" s="356"/>
      <c r="AJ111" s="356"/>
      <c r="AK111" s="356"/>
      <c r="AL111" s="356"/>
      <c r="AM111" s="356"/>
      <c r="AN111" s="356"/>
      <c r="AO111" s="356"/>
      <c r="AP111" s="356"/>
      <c r="AQ111" s="356"/>
      <c r="AR111" s="356"/>
      <c r="AS111" s="356"/>
      <c r="AT111" s="356"/>
      <c r="AU111" s="356"/>
      <c r="AV111" s="356"/>
      <c r="AW111" s="356"/>
      <c r="AX111" s="356"/>
      <c r="AY111" s="356"/>
      <c r="AZ111" s="356"/>
      <c r="BA111" s="356"/>
      <c r="BB111" s="356"/>
      <c r="BC111" s="356"/>
      <c r="BD111" s="356"/>
      <c r="BE111" s="356"/>
      <c r="BF111" s="356"/>
      <c r="BG111" s="356"/>
      <c r="BH111" s="356"/>
      <c r="BI111" s="356"/>
      <c r="BJ111" s="356"/>
      <c r="BK111" s="356"/>
      <c r="BL111" s="356"/>
      <c r="BM111" s="356"/>
      <c r="BN111" s="312"/>
      <c r="BP111" s="309"/>
    </row>
    <row r="112" spans="1:68">
      <c r="A112" s="325"/>
      <c r="B112" s="256"/>
      <c r="C112" s="290" t="s">
        <v>370</v>
      </c>
      <c r="D112" s="290"/>
      <c r="E112" s="276">
        <f>SUM(F112:BM112)</f>
        <v>0</v>
      </c>
      <c r="F112" s="356">
        <f>-F107</f>
        <v>0</v>
      </c>
      <c r="G112" s="356">
        <f t="shared" ref="G112:BM112" si="75">-G107</f>
        <v>0</v>
      </c>
      <c r="H112" s="356">
        <f t="shared" si="75"/>
        <v>0</v>
      </c>
      <c r="I112" s="356">
        <f t="shared" si="75"/>
        <v>0</v>
      </c>
      <c r="J112" s="356">
        <f t="shared" si="75"/>
        <v>0</v>
      </c>
      <c r="K112" s="356">
        <f t="shared" si="75"/>
        <v>0</v>
      </c>
      <c r="L112" s="356">
        <f t="shared" si="75"/>
        <v>0</v>
      </c>
      <c r="M112" s="356">
        <f t="shared" si="75"/>
        <v>0</v>
      </c>
      <c r="N112" s="356">
        <f t="shared" si="75"/>
        <v>0</v>
      </c>
      <c r="O112" s="356">
        <f t="shared" si="75"/>
        <v>0</v>
      </c>
      <c r="P112" s="356">
        <f t="shared" si="75"/>
        <v>0</v>
      </c>
      <c r="Q112" s="356">
        <f t="shared" si="75"/>
        <v>0</v>
      </c>
      <c r="R112" s="356">
        <f t="shared" si="75"/>
        <v>0</v>
      </c>
      <c r="S112" s="356">
        <f t="shared" si="75"/>
        <v>0</v>
      </c>
      <c r="T112" s="356">
        <f t="shared" si="75"/>
        <v>0</v>
      </c>
      <c r="U112" s="356">
        <f t="shared" si="75"/>
        <v>0</v>
      </c>
      <c r="V112" s="356">
        <f t="shared" si="75"/>
        <v>0</v>
      </c>
      <c r="W112" s="356">
        <f t="shared" si="75"/>
        <v>0</v>
      </c>
      <c r="X112" s="356">
        <f t="shared" si="75"/>
        <v>0</v>
      </c>
      <c r="Y112" s="356">
        <f t="shared" si="75"/>
        <v>0</v>
      </c>
      <c r="Z112" s="356">
        <f t="shared" si="75"/>
        <v>0</v>
      </c>
      <c r="AA112" s="356">
        <f t="shared" si="75"/>
        <v>0</v>
      </c>
      <c r="AB112" s="356">
        <f t="shared" si="75"/>
        <v>0</v>
      </c>
      <c r="AC112" s="356">
        <f t="shared" si="75"/>
        <v>0</v>
      </c>
      <c r="AD112" s="356">
        <f t="shared" si="75"/>
        <v>0</v>
      </c>
      <c r="AE112" s="356">
        <f t="shared" si="75"/>
        <v>0</v>
      </c>
      <c r="AF112" s="356">
        <f t="shared" si="75"/>
        <v>0</v>
      </c>
      <c r="AG112" s="356">
        <f t="shared" si="75"/>
        <v>0</v>
      </c>
      <c r="AH112" s="356">
        <f t="shared" si="75"/>
        <v>0</v>
      </c>
      <c r="AI112" s="356">
        <f t="shared" si="75"/>
        <v>0</v>
      </c>
      <c r="AJ112" s="356">
        <f t="shared" si="75"/>
        <v>0</v>
      </c>
      <c r="AK112" s="356">
        <f t="shared" si="75"/>
        <v>0</v>
      </c>
      <c r="AL112" s="356">
        <f t="shared" si="75"/>
        <v>0</v>
      </c>
      <c r="AM112" s="356">
        <f t="shared" si="75"/>
        <v>0</v>
      </c>
      <c r="AN112" s="356">
        <f t="shared" si="75"/>
        <v>0</v>
      </c>
      <c r="AO112" s="356">
        <f t="shared" si="75"/>
        <v>0</v>
      </c>
      <c r="AP112" s="356">
        <f t="shared" si="75"/>
        <v>0</v>
      </c>
      <c r="AQ112" s="356">
        <f t="shared" si="75"/>
        <v>0</v>
      </c>
      <c r="AR112" s="356">
        <f t="shared" si="75"/>
        <v>0</v>
      </c>
      <c r="AS112" s="356">
        <f t="shared" si="75"/>
        <v>0</v>
      </c>
      <c r="AT112" s="356">
        <f t="shared" si="75"/>
        <v>0</v>
      </c>
      <c r="AU112" s="356">
        <f t="shared" si="75"/>
        <v>0</v>
      </c>
      <c r="AV112" s="356">
        <f t="shared" si="75"/>
        <v>0</v>
      </c>
      <c r="AW112" s="356">
        <f t="shared" si="75"/>
        <v>0</v>
      </c>
      <c r="AX112" s="356">
        <f t="shared" si="75"/>
        <v>0</v>
      </c>
      <c r="AY112" s="356">
        <f t="shared" si="75"/>
        <v>0</v>
      </c>
      <c r="AZ112" s="356">
        <f t="shared" si="75"/>
        <v>0</v>
      </c>
      <c r="BA112" s="356">
        <f t="shared" si="75"/>
        <v>0</v>
      </c>
      <c r="BB112" s="356">
        <f t="shared" si="75"/>
        <v>0</v>
      </c>
      <c r="BC112" s="356">
        <f t="shared" si="75"/>
        <v>0</v>
      </c>
      <c r="BD112" s="356">
        <f t="shared" si="75"/>
        <v>0</v>
      </c>
      <c r="BE112" s="356">
        <f t="shared" si="75"/>
        <v>0</v>
      </c>
      <c r="BF112" s="356">
        <f t="shared" si="75"/>
        <v>0</v>
      </c>
      <c r="BG112" s="356">
        <f t="shared" si="75"/>
        <v>0</v>
      </c>
      <c r="BH112" s="356">
        <f t="shared" si="75"/>
        <v>0</v>
      </c>
      <c r="BI112" s="356">
        <f t="shared" si="75"/>
        <v>0</v>
      </c>
      <c r="BJ112" s="356">
        <f t="shared" si="75"/>
        <v>0</v>
      </c>
      <c r="BK112" s="356">
        <f t="shared" si="75"/>
        <v>0</v>
      </c>
      <c r="BL112" s="356">
        <f t="shared" si="75"/>
        <v>0</v>
      </c>
      <c r="BM112" s="356">
        <f t="shared" si="75"/>
        <v>0</v>
      </c>
      <c r="BN112" s="357">
        <f>SUM(F112:BM112)</f>
        <v>0</v>
      </c>
      <c r="BP112" s="309"/>
    </row>
    <row r="113" spans="1:68" ht="16.3">
      <c r="C113" s="258" t="s">
        <v>371</v>
      </c>
      <c r="D113" s="358"/>
      <c r="E113" s="276" t="e">
        <f>SUM(F113:BM113)</f>
        <v>#REF!</v>
      </c>
      <c r="F113" s="356" t="e">
        <f>$E$107*F17</f>
        <v>#REF!</v>
      </c>
      <c r="G113" s="356" t="e">
        <f t="shared" ref="G113:BM113" si="76">$E$107*G17</f>
        <v>#REF!</v>
      </c>
      <c r="H113" s="356" t="e">
        <f t="shared" si="76"/>
        <v>#REF!</v>
      </c>
      <c r="I113" s="356" t="e">
        <f t="shared" si="76"/>
        <v>#REF!</v>
      </c>
      <c r="J113" s="356" t="e">
        <f t="shared" si="76"/>
        <v>#REF!</v>
      </c>
      <c r="K113" s="356" t="e">
        <f t="shared" si="76"/>
        <v>#REF!</v>
      </c>
      <c r="L113" s="356" t="e">
        <f t="shared" si="76"/>
        <v>#REF!</v>
      </c>
      <c r="M113" s="356" t="e">
        <f t="shared" si="76"/>
        <v>#REF!</v>
      </c>
      <c r="N113" s="356" t="e">
        <f t="shared" si="76"/>
        <v>#REF!</v>
      </c>
      <c r="O113" s="356" t="e">
        <f t="shared" si="76"/>
        <v>#REF!</v>
      </c>
      <c r="P113" s="356" t="e">
        <f t="shared" si="76"/>
        <v>#REF!</v>
      </c>
      <c r="Q113" s="356" t="e">
        <f t="shared" si="76"/>
        <v>#REF!</v>
      </c>
      <c r="R113" s="356" t="e">
        <f t="shared" si="76"/>
        <v>#REF!</v>
      </c>
      <c r="S113" s="356" t="e">
        <f t="shared" si="76"/>
        <v>#REF!</v>
      </c>
      <c r="T113" s="356" t="e">
        <f t="shared" ca="1" si="76"/>
        <v>#REF!</v>
      </c>
      <c r="U113" s="356" t="e">
        <f t="shared" ca="1" si="76"/>
        <v>#REF!</v>
      </c>
      <c r="V113" s="356" t="e">
        <f t="shared" ca="1" si="76"/>
        <v>#REF!</v>
      </c>
      <c r="W113" s="356" t="e">
        <f t="shared" si="76"/>
        <v>#REF!</v>
      </c>
      <c r="X113" s="356" t="e">
        <f t="shared" si="76"/>
        <v>#REF!</v>
      </c>
      <c r="Y113" s="356" t="e">
        <f t="shared" si="76"/>
        <v>#REF!</v>
      </c>
      <c r="Z113" s="356" t="e">
        <f t="shared" si="76"/>
        <v>#REF!</v>
      </c>
      <c r="AA113" s="356" t="e">
        <f t="shared" si="76"/>
        <v>#REF!</v>
      </c>
      <c r="AB113" s="356" t="e">
        <f t="shared" si="76"/>
        <v>#REF!</v>
      </c>
      <c r="AC113" s="356" t="e">
        <f t="shared" si="76"/>
        <v>#REF!</v>
      </c>
      <c r="AD113" s="356" t="e">
        <f t="shared" si="76"/>
        <v>#REF!</v>
      </c>
      <c r="AE113" s="356" t="e">
        <f t="shared" si="76"/>
        <v>#REF!</v>
      </c>
      <c r="AF113" s="356" t="e">
        <f t="shared" si="76"/>
        <v>#REF!</v>
      </c>
      <c r="AG113" s="356" t="e">
        <f t="shared" si="76"/>
        <v>#REF!</v>
      </c>
      <c r="AH113" s="356" t="e">
        <f t="shared" si="76"/>
        <v>#REF!</v>
      </c>
      <c r="AI113" s="356" t="e">
        <f t="shared" si="76"/>
        <v>#REF!</v>
      </c>
      <c r="AJ113" s="356" t="e">
        <f t="shared" si="76"/>
        <v>#REF!</v>
      </c>
      <c r="AK113" s="356" t="e">
        <f t="shared" si="76"/>
        <v>#REF!</v>
      </c>
      <c r="AL113" s="356" t="e">
        <f t="shared" si="76"/>
        <v>#REF!</v>
      </c>
      <c r="AM113" s="356" t="e">
        <f t="shared" si="76"/>
        <v>#REF!</v>
      </c>
      <c r="AN113" s="356" t="e">
        <f t="shared" si="76"/>
        <v>#REF!</v>
      </c>
      <c r="AO113" s="356" t="e">
        <f t="shared" si="76"/>
        <v>#REF!</v>
      </c>
      <c r="AP113" s="356" t="e">
        <f t="shared" si="76"/>
        <v>#REF!</v>
      </c>
      <c r="AQ113" s="356" t="e">
        <f t="shared" si="76"/>
        <v>#REF!</v>
      </c>
      <c r="AR113" s="356" t="e">
        <f t="shared" si="76"/>
        <v>#REF!</v>
      </c>
      <c r="AS113" s="356" t="e">
        <f t="shared" si="76"/>
        <v>#REF!</v>
      </c>
      <c r="AT113" s="356" t="e">
        <f t="shared" si="76"/>
        <v>#REF!</v>
      </c>
      <c r="AU113" s="356" t="e">
        <f t="shared" si="76"/>
        <v>#REF!</v>
      </c>
      <c r="AV113" s="356" t="e">
        <f t="shared" si="76"/>
        <v>#REF!</v>
      </c>
      <c r="AW113" s="356" t="e">
        <f t="shared" si="76"/>
        <v>#REF!</v>
      </c>
      <c r="AX113" s="356" t="e">
        <f t="shared" si="76"/>
        <v>#REF!</v>
      </c>
      <c r="AY113" s="356" t="e">
        <f t="shared" si="76"/>
        <v>#REF!</v>
      </c>
      <c r="AZ113" s="356" t="e">
        <f t="shared" si="76"/>
        <v>#REF!</v>
      </c>
      <c r="BA113" s="356" t="e">
        <f t="shared" si="76"/>
        <v>#REF!</v>
      </c>
      <c r="BB113" s="356" t="e">
        <f t="shared" si="76"/>
        <v>#REF!</v>
      </c>
      <c r="BC113" s="356" t="e">
        <f t="shared" si="76"/>
        <v>#REF!</v>
      </c>
      <c r="BD113" s="356" t="e">
        <f t="shared" si="76"/>
        <v>#REF!</v>
      </c>
      <c r="BE113" s="356" t="e">
        <f t="shared" si="76"/>
        <v>#REF!</v>
      </c>
      <c r="BF113" s="356" t="e">
        <f t="shared" si="76"/>
        <v>#REF!</v>
      </c>
      <c r="BG113" s="356" t="e">
        <f t="shared" si="76"/>
        <v>#REF!</v>
      </c>
      <c r="BH113" s="356" t="e">
        <f t="shared" si="76"/>
        <v>#REF!</v>
      </c>
      <c r="BI113" s="356" t="e">
        <f t="shared" si="76"/>
        <v>#REF!</v>
      </c>
      <c r="BJ113" s="356" t="e">
        <f t="shared" si="76"/>
        <v>#REF!</v>
      </c>
      <c r="BK113" s="356" t="e">
        <f t="shared" si="76"/>
        <v>#REF!</v>
      </c>
      <c r="BL113" s="356" t="e">
        <f t="shared" si="76"/>
        <v>#REF!</v>
      </c>
      <c r="BM113" s="356" t="e">
        <f t="shared" si="76"/>
        <v>#REF!</v>
      </c>
      <c r="BN113" s="312"/>
      <c r="BP113" s="309"/>
    </row>
    <row r="114" spans="1:68" ht="14.3" thickBot="1">
      <c r="A114" s="359"/>
      <c r="B114" s="360"/>
      <c r="C114" s="361" t="s">
        <v>372</v>
      </c>
      <c r="D114" s="361"/>
      <c r="E114" s="362" t="e">
        <f>SUM(F114:BM114)</f>
        <v>#REF!</v>
      </c>
      <c r="F114" s="363" t="e">
        <f t="shared" ref="F114:BM114" si="77">F112+F113</f>
        <v>#REF!</v>
      </c>
      <c r="G114" s="363" t="e">
        <f t="shared" si="77"/>
        <v>#REF!</v>
      </c>
      <c r="H114" s="363" t="e">
        <f t="shared" si="77"/>
        <v>#REF!</v>
      </c>
      <c r="I114" s="363" t="e">
        <f t="shared" si="77"/>
        <v>#REF!</v>
      </c>
      <c r="J114" s="363" t="e">
        <f t="shared" si="77"/>
        <v>#REF!</v>
      </c>
      <c r="K114" s="363" t="e">
        <f t="shared" si="77"/>
        <v>#REF!</v>
      </c>
      <c r="L114" s="363" t="e">
        <f t="shared" si="77"/>
        <v>#REF!</v>
      </c>
      <c r="M114" s="363" t="e">
        <f t="shared" si="77"/>
        <v>#REF!</v>
      </c>
      <c r="N114" s="363" t="e">
        <f t="shared" si="77"/>
        <v>#REF!</v>
      </c>
      <c r="O114" s="363" t="e">
        <f t="shared" si="77"/>
        <v>#REF!</v>
      </c>
      <c r="P114" s="363" t="e">
        <f t="shared" si="77"/>
        <v>#REF!</v>
      </c>
      <c r="Q114" s="363" t="e">
        <f t="shared" si="77"/>
        <v>#REF!</v>
      </c>
      <c r="R114" s="363" t="e">
        <f t="shared" si="77"/>
        <v>#REF!</v>
      </c>
      <c r="S114" s="363" t="e">
        <f t="shared" si="77"/>
        <v>#REF!</v>
      </c>
      <c r="T114" s="363" t="e">
        <f t="shared" ca="1" si="77"/>
        <v>#REF!</v>
      </c>
      <c r="U114" s="363" t="e">
        <f t="shared" ca="1" si="77"/>
        <v>#REF!</v>
      </c>
      <c r="V114" s="363" t="e">
        <f t="shared" ca="1" si="77"/>
        <v>#REF!</v>
      </c>
      <c r="W114" s="363" t="e">
        <f t="shared" si="77"/>
        <v>#REF!</v>
      </c>
      <c r="X114" s="363" t="e">
        <f t="shared" si="77"/>
        <v>#REF!</v>
      </c>
      <c r="Y114" s="363" t="e">
        <f t="shared" si="77"/>
        <v>#REF!</v>
      </c>
      <c r="Z114" s="363" t="e">
        <f t="shared" si="77"/>
        <v>#REF!</v>
      </c>
      <c r="AA114" s="363" t="e">
        <f t="shared" si="77"/>
        <v>#REF!</v>
      </c>
      <c r="AB114" s="363" t="e">
        <f t="shared" si="77"/>
        <v>#REF!</v>
      </c>
      <c r="AC114" s="363" t="e">
        <f t="shared" si="77"/>
        <v>#REF!</v>
      </c>
      <c r="AD114" s="363" t="e">
        <f t="shared" si="77"/>
        <v>#REF!</v>
      </c>
      <c r="AE114" s="363" t="e">
        <f t="shared" si="77"/>
        <v>#REF!</v>
      </c>
      <c r="AF114" s="363" t="e">
        <f t="shared" si="77"/>
        <v>#REF!</v>
      </c>
      <c r="AG114" s="363" t="e">
        <f t="shared" si="77"/>
        <v>#REF!</v>
      </c>
      <c r="AH114" s="363" t="e">
        <f t="shared" si="77"/>
        <v>#REF!</v>
      </c>
      <c r="AI114" s="363" t="e">
        <f t="shared" si="77"/>
        <v>#REF!</v>
      </c>
      <c r="AJ114" s="363" t="e">
        <f t="shared" si="77"/>
        <v>#REF!</v>
      </c>
      <c r="AK114" s="363" t="e">
        <f t="shared" si="77"/>
        <v>#REF!</v>
      </c>
      <c r="AL114" s="363" t="e">
        <f t="shared" si="77"/>
        <v>#REF!</v>
      </c>
      <c r="AM114" s="363" t="e">
        <f t="shared" si="77"/>
        <v>#REF!</v>
      </c>
      <c r="AN114" s="363" t="e">
        <f t="shared" si="77"/>
        <v>#REF!</v>
      </c>
      <c r="AO114" s="363" t="e">
        <f t="shared" si="77"/>
        <v>#REF!</v>
      </c>
      <c r="AP114" s="363" t="e">
        <f t="shared" si="77"/>
        <v>#REF!</v>
      </c>
      <c r="AQ114" s="363" t="e">
        <f t="shared" si="77"/>
        <v>#REF!</v>
      </c>
      <c r="AR114" s="363" t="e">
        <f t="shared" si="77"/>
        <v>#REF!</v>
      </c>
      <c r="AS114" s="363" t="e">
        <f t="shared" si="77"/>
        <v>#REF!</v>
      </c>
      <c r="AT114" s="363" t="e">
        <f t="shared" si="77"/>
        <v>#REF!</v>
      </c>
      <c r="AU114" s="363" t="e">
        <f t="shared" si="77"/>
        <v>#REF!</v>
      </c>
      <c r="AV114" s="363" t="e">
        <f t="shared" si="77"/>
        <v>#REF!</v>
      </c>
      <c r="AW114" s="363" t="e">
        <f t="shared" si="77"/>
        <v>#REF!</v>
      </c>
      <c r="AX114" s="363" t="e">
        <f t="shared" si="77"/>
        <v>#REF!</v>
      </c>
      <c r="AY114" s="363" t="e">
        <f t="shared" si="77"/>
        <v>#REF!</v>
      </c>
      <c r="AZ114" s="363" t="e">
        <f t="shared" si="77"/>
        <v>#REF!</v>
      </c>
      <c r="BA114" s="363" t="e">
        <f t="shared" si="77"/>
        <v>#REF!</v>
      </c>
      <c r="BB114" s="363" t="e">
        <f t="shared" si="77"/>
        <v>#REF!</v>
      </c>
      <c r="BC114" s="363" t="e">
        <f t="shared" si="77"/>
        <v>#REF!</v>
      </c>
      <c r="BD114" s="363" t="e">
        <f t="shared" si="77"/>
        <v>#REF!</v>
      </c>
      <c r="BE114" s="363" t="e">
        <f t="shared" si="77"/>
        <v>#REF!</v>
      </c>
      <c r="BF114" s="363" t="e">
        <f t="shared" si="77"/>
        <v>#REF!</v>
      </c>
      <c r="BG114" s="363" t="e">
        <f t="shared" si="77"/>
        <v>#REF!</v>
      </c>
      <c r="BH114" s="363" t="e">
        <f t="shared" si="77"/>
        <v>#REF!</v>
      </c>
      <c r="BI114" s="363" t="e">
        <f t="shared" si="77"/>
        <v>#REF!</v>
      </c>
      <c r="BJ114" s="363" t="e">
        <f t="shared" si="77"/>
        <v>#REF!</v>
      </c>
      <c r="BK114" s="363" t="e">
        <f t="shared" si="77"/>
        <v>#REF!</v>
      </c>
      <c r="BL114" s="363" t="e">
        <f t="shared" si="77"/>
        <v>#REF!</v>
      </c>
      <c r="BM114" s="363" t="e">
        <f t="shared" si="77"/>
        <v>#REF!</v>
      </c>
      <c r="BN114" s="364" t="e">
        <f>SUM(F114:BM114)</f>
        <v>#REF!</v>
      </c>
      <c r="BP114" s="309"/>
    </row>
    <row r="115" spans="1:68">
      <c r="C115" s="269"/>
      <c r="E115" s="276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4"/>
      <c r="AB115" s="294"/>
      <c r="AC115" s="294"/>
      <c r="AD115" s="294"/>
      <c r="AE115" s="294"/>
      <c r="AF115" s="294"/>
      <c r="AG115" s="294"/>
      <c r="AH115" s="294"/>
      <c r="AI115" s="294"/>
      <c r="AJ115" s="294"/>
      <c r="AK115" s="294"/>
      <c r="AL115" s="294"/>
      <c r="AM115" s="294"/>
      <c r="AN115" s="294"/>
      <c r="AO115" s="294"/>
      <c r="AP115" s="294"/>
      <c r="AQ115" s="294"/>
      <c r="AR115" s="294"/>
      <c r="AS115" s="294"/>
      <c r="AT115" s="294"/>
      <c r="AU115" s="294"/>
      <c r="AV115" s="294"/>
      <c r="AW115" s="294"/>
      <c r="AX115" s="294"/>
      <c r="AY115" s="294"/>
      <c r="AZ115" s="294"/>
      <c r="BA115" s="294"/>
      <c r="BB115" s="294"/>
      <c r="BC115" s="294"/>
      <c r="BD115" s="294"/>
      <c r="BE115" s="294"/>
      <c r="BF115" s="294"/>
      <c r="BG115" s="294"/>
      <c r="BH115" s="294"/>
      <c r="BI115" s="294"/>
      <c r="BJ115" s="294"/>
      <c r="BK115" s="294"/>
      <c r="BL115" s="294"/>
      <c r="BM115" s="294"/>
      <c r="BN115" s="276"/>
    </row>
    <row r="116" spans="1:68" ht="14.95" thickBot="1">
      <c r="A116" s="295"/>
      <c r="B116" s="296"/>
      <c r="C116" s="297" t="s">
        <v>373</v>
      </c>
      <c r="D116" s="298"/>
      <c r="E116" s="299"/>
      <c r="F116" s="296"/>
      <c r="G116" s="296"/>
      <c r="H116" s="296"/>
      <c r="I116" s="296"/>
      <c r="J116" s="296"/>
      <c r="K116" s="296"/>
      <c r="L116" s="296"/>
      <c r="M116" s="296"/>
      <c r="N116" s="365"/>
      <c r="O116" s="296"/>
      <c r="P116" s="296"/>
      <c r="Q116" s="296"/>
      <c r="R116" s="296"/>
      <c r="S116" s="296"/>
      <c r="T116" s="296"/>
      <c r="U116" s="296"/>
      <c r="V116" s="295"/>
      <c r="W116" s="296"/>
      <c r="X116" s="300"/>
      <c r="Y116" s="300"/>
      <c r="Z116" s="300"/>
      <c r="AA116" s="300"/>
      <c r="AB116" s="300"/>
      <c r="AC116" s="300"/>
      <c r="AD116" s="300"/>
      <c r="AE116" s="300"/>
      <c r="AF116" s="300"/>
      <c r="AG116" s="300"/>
      <c r="AH116" s="300"/>
      <c r="AI116" s="300"/>
      <c r="AJ116" s="300"/>
      <c r="AK116" s="300"/>
      <c r="AL116" s="300"/>
      <c r="AM116" s="300"/>
      <c r="AN116" s="300"/>
      <c r="AO116" s="300"/>
      <c r="AP116" s="300"/>
      <c r="AQ116" s="300"/>
      <c r="AR116" s="300"/>
      <c r="AS116" s="300"/>
      <c r="AT116" s="300"/>
      <c r="AU116" s="300"/>
      <c r="AV116" s="300"/>
      <c r="AW116" s="300"/>
      <c r="AX116" s="300"/>
      <c r="AY116" s="300"/>
      <c r="AZ116" s="300"/>
      <c r="BA116" s="300"/>
      <c r="BB116" s="300"/>
      <c r="BC116" s="300"/>
      <c r="BD116" s="300"/>
      <c r="BE116" s="300"/>
      <c r="BF116" s="300"/>
      <c r="BG116" s="300"/>
      <c r="BH116" s="300"/>
      <c r="BI116" s="300"/>
      <c r="BJ116" s="300"/>
      <c r="BK116" s="300"/>
      <c r="BL116" s="300"/>
      <c r="BM116" s="300"/>
      <c r="BN116" s="366"/>
    </row>
    <row r="117" spans="1:68" ht="14.3" thickTop="1">
      <c r="C117" s="269" t="s">
        <v>374</v>
      </c>
      <c r="E117" s="276" t="e">
        <f>SUM(F117:BM117)</f>
        <v>#REF!</v>
      </c>
      <c r="F117" s="292" t="e">
        <f t="shared" ref="F117:BM117" si="78">(F106+F111)+F101</f>
        <v>#REF!</v>
      </c>
      <c r="G117" s="292" t="e">
        <f t="shared" si="78"/>
        <v>#REF!</v>
      </c>
      <c r="H117" s="292" t="e">
        <f t="shared" si="78"/>
        <v>#REF!</v>
      </c>
      <c r="I117" s="292" t="e">
        <f t="shared" si="78"/>
        <v>#REF!</v>
      </c>
      <c r="J117" s="292" t="e">
        <f t="shared" si="78"/>
        <v>#REF!</v>
      </c>
      <c r="K117" s="292" t="e">
        <f t="shared" si="78"/>
        <v>#REF!</v>
      </c>
      <c r="L117" s="292" t="e">
        <f t="shared" si="78"/>
        <v>#REF!</v>
      </c>
      <c r="M117" s="292" t="e">
        <f t="shared" si="78"/>
        <v>#REF!</v>
      </c>
      <c r="N117" s="292" t="e">
        <f t="shared" si="78"/>
        <v>#REF!</v>
      </c>
      <c r="O117" s="292" t="e">
        <f t="shared" si="78"/>
        <v>#REF!</v>
      </c>
      <c r="P117" s="292" t="e">
        <f t="shared" si="78"/>
        <v>#REF!</v>
      </c>
      <c r="Q117" s="292" t="e">
        <f t="shared" si="78"/>
        <v>#REF!</v>
      </c>
      <c r="R117" s="292" t="e">
        <f t="shared" si="78"/>
        <v>#REF!</v>
      </c>
      <c r="S117" s="292" t="e">
        <f t="shared" si="78"/>
        <v>#REF!</v>
      </c>
      <c r="T117" s="292" t="e">
        <f t="shared" ca="1" si="78"/>
        <v>#REF!</v>
      </c>
      <c r="U117" s="292" t="e">
        <f t="shared" ca="1" si="78"/>
        <v>#REF!</v>
      </c>
      <c r="V117" s="292" t="e">
        <f t="shared" ca="1" si="78"/>
        <v>#REF!</v>
      </c>
      <c r="W117" s="292" t="e">
        <f t="shared" si="78"/>
        <v>#REF!</v>
      </c>
      <c r="X117" s="292" t="e">
        <f t="shared" si="78"/>
        <v>#REF!</v>
      </c>
      <c r="Y117" s="292" t="e">
        <f t="shared" si="78"/>
        <v>#REF!</v>
      </c>
      <c r="Z117" s="292" t="e">
        <f t="shared" si="78"/>
        <v>#REF!</v>
      </c>
      <c r="AA117" s="292" t="e">
        <f t="shared" si="78"/>
        <v>#REF!</v>
      </c>
      <c r="AB117" s="292" t="e">
        <f t="shared" si="78"/>
        <v>#REF!</v>
      </c>
      <c r="AC117" s="292" t="e">
        <f t="shared" si="78"/>
        <v>#REF!</v>
      </c>
      <c r="AD117" s="292" t="e">
        <f t="shared" si="78"/>
        <v>#REF!</v>
      </c>
      <c r="AE117" s="292" t="e">
        <f t="shared" si="78"/>
        <v>#REF!</v>
      </c>
      <c r="AF117" s="292" t="e">
        <f t="shared" si="78"/>
        <v>#REF!</v>
      </c>
      <c r="AG117" s="292" t="e">
        <f t="shared" si="78"/>
        <v>#REF!</v>
      </c>
      <c r="AH117" s="292" t="e">
        <f t="shared" si="78"/>
        <v>#REF!</v>
      </c>
      <c r="AI117" s="292" t="e">
        <f t="shared" si="78"/>
        <v>#REF!</v>
      </c>
      <c r="AJ117" s="292" t="e">
        <f t="shared" si="78"/>
        <v>#REF!</v>
      </c>
      <c r="AK117" s="292" t="e">
        <f t="shared" si="78"/>
        <v>#REF!</v>
      </c>
      <c r="AL117" s="292" t="e">
        <f t="shared" si="78"/>
        <v>#REF!</v>
      </c>
      <c r="AM117" s="292" t="e">
        <f t="shared" si="78"/>
        <v>#REF!</v>
      </c>
      <c r="AN117" s="292" t="e">
        <f t="shared" si="78"/>
        <v>#REF!</v>
      </c>
      <c r="AO117" s="292" t="e">
        <f t="shared" si="78"/>
        <v>#REF!</v>
      </c>
      <c r="AP117" s="292" t="e">
        <f t="shared" si="78"/>
        <v>#REF!</v>
      </c>
      <c r="AQ117" s="292" t="e">
        <f t="shared" si="78"/>
        <v>#REF!</v>
      </c>
      <c r="AR117" s="292" t="e">
        <f t="shared" si="78"/>
        <v>#REF!</v>
      </c>
      <c r="AS117" s="292" t="e">
        <f t="shared" si="78"/>
        <v>#REF!</v>
      </c>
      <c r="AT117" s="292" t="e">
        <f t="shared" si="78"/>
        <v>#REF!</v>
      </c>
      <c r="AU117" s="292" t="e">
        <f t="shared" si="78"/>
        <v>#REF!</v>
      </c>
      <c r="AV117" s="292" t="e">
        <f t="shared" si="78"/>
        <v>#REF!</v>
      </c>
      <c r="AW117" s="292" t="e">
        <f t="shared" si="78"/>
        <v>#REF!</v>
      </c>
      <c r="AX117" s="292" t="e">
        <f t="shared" si="78"/>
        <v>#REF!</v>
      </c>
      <c r="AY117" s="292" t="e">
        <f t="shared" si="78"/>
        <v>#REF!</v>
      </c>
      <c r="AZ117" s="292" t="e">
        <f t="shared" si="78"/>
        <v>#REF!</v>
      </c>
      <c r="BA117" s="292" t="e">
        <f t="shared" si="78"/>
        <v>#REF!</v>
      </c>
      <c r="BB117" s="292" t="e">
        <f t="shared" si="78"/>
        <v>#REF!</v>
      </c>
      <c r="BC117" s="292" t="e">
        <f t="shared" si="78"/>
        <v>#REF!</v>
      </c>
      <c r="BD117" s="292" t="e">
        <f t="shared" si="78"/>
        <v>#REF!</v>
      </c>
      <c r="BE117" s="292" t="e">
        <f t="shared" si="78"/>
        <v>#REF!</v>
      </c>
      <c r="BF117" s="292" t="e">
        <f t="shared" si="78"/>
        <v>#REF!</v>
      </c>
      <c r="BG117" s="292" t="e">
        <f t="shared" si="78"/>
        <v>#REF!</v>
      </c>
      <c r="BH117" s="292" t="e">
        <f t="shared" si="78"/>
        <v>#REF!</v>
      </c>
      <c r="BI117" s="292" t="e">
        <f t="shared" si="78"/>
        <v>#REF!</v>
      </c>
      <c r="BJ117" s="292" t="e">
        <f t="shared" si="78"/>
        <v>#REF!</v>
      </c>
      <c r="BK117" s="292" t="e">
        <f t="shared" si="78"/>
        <v>#REF!</v>
      </c>
      <c r="BL117" s="292" t="e">
        <f t="shared" si="78"/>
        <v>#REF!</v>
      </c>
      <c r="BM117" s="292" t="e">
        <f t="shared" si="78"/>
        <v>#REF!</v>
      </c>
      <c r="BN117" s="276" t="e">
        <f>SUM(F117:BM117)</f>
        <v>#REF!</v>
      </c>
    </row>
    <row r="118" spans="1:68">
      <c r="C118" s="269" t="s">
        <v>12</v>
      </c>
      <c r="E118" s="276" t="e">
        <f>SUM(F118:BM118)</f>
        <v>#REF!</v>
      </c>
      <c r="F118" s="292" t="e">
        <f t="shared" ref="F118:BM118" si="79">(F107+F114)+F102</f>
        <v>#REF!</v>
      </c>
      <c r="G118" s="292" t="e">
        <f t="shared" si="79"/>
        <v>#REF!</v>
      </c>
      <c r="H118" s="292" t="e">
        <f t="shared" si="79"/>
        <v>#REF!</v>
      </c>
      <c r="I118" s="292" t="e">
        <f t="shared" si="79"/>
        <v>#REF!</v>
      </c>
      <c r="J118" s="292" t="e">
        <f t="shared" si="79"/>
        <v>#REF!</v>
      </c>
      <c r="K118" s="292" t="e">
        <f t="shared" si="79"/>
        <v>#REF!</v>
      </c>
      <c r="L118" s="292" t="e">
        <f t="shared" si="79"/>
        <v>#REF!</v>
      </c>
      <c r="M118" s="292" t="e">
        <f t="shared" si="79"/>
        <v>#REF!</v>
      </c>
      <c r="N118" s="292" t="e">
        <f t="shared" si="79"/>
        <v>#REF!</v>
      </c>
      <c r="O118" s="292" t="e">
        <f t="shared" si="79"/>
        <v>#REF!</v>
      </c>
      <c r="P118" s="292" t="e">
        <f t="shared" si="79"/>
        <v>#REF!</v>
      </c>
      <c r="Q118" s="292" t="e">
        <f t="shared" si="79"/>
        <v>#REF!</v>
      </c>
      <c r="R118" s="292" t="e">
        <f t="shared" si="79"/>
        <v>#REF!</v>
      </c>
      <c r="S118" s="292" t="e">
        <f t="shared" si="79"/>
        <v>#REF!</v>
      </c>
      <c r="T118" s="292" t="e">
        <f t="shared" ca="1" si="79"/>
        <v>#REF!</v>
      </c>
      <c r="U118" s="292" t="e">
        <f t="shared" ca="1" si="79"/>
        <v>#REF!</v>
      </c>
      <c r="V118" s="292" t="e">
        <f t="shared" ca="1" si="79"/>
        <v>#REF!</v>
      </c>
      <c r="W118" s="292" t="e">
        <f t="shared" si="79"/>
        <v>#REF!</v>
      </c>
      <c r="X118" s="292" t="e">
        <f t="shared" si="79"/>
        <v>#REF!</v>
      </c>
      <c r="Y118" s="292" t="e">
        <f t="shared" si="79"/>
        <v>#REF!</v>
      </c>
      <c r="Z118" s="292" t="e">
        <f t="shared" si="79"/>
        <v>#REF!</v>
      </c>
      <c r="AA118" s="292" t="e">
        <f t="shared" si="79"/>
        <v>#REF!</v>
      </c>
      <c r="AB118" s="292" t="e">
        <f t="shared" si="79"/>
        <v>#REF!</v>
      </c>
      <c r="AC118" s="292" t="e">
        <f t="shared" si="79"/>
        <v>#REF!</v>
      </c>
      <c r="AD118" s="292" t="e">
        <f t="shared" si="79"/>
        <v>#REF!</v>
      </c>
      <c r="AE118" s="292" t="e">
        <f t="shared" si="79"/>
        <v>#REF!</v>
      </c>
      <c r="AF118" s="292" t="e">
        <f t="shared" si="79"/>
        <v>#REF!</v>
      </c>
      <c r="AG118" s="292" t="e">
        <f t="shared" si="79"/>
        <v>#REF!</v>
      </c>
      <c r="AH118" s="292" t="e">
        <f t="shared" si="79"/>
        <v>#REF!</v>
      </c>
      <c r="AI118" s="292" t="e">
        <f t="shared" si="79"/>
        <v>#REF!</v>
      </c>
      <c r="AJ118" s="292" t="e">
        <f t="shared" si="79"/>
        <v>#REF!</v>
      </c>
      <c r="AK118" s="292" t="e">
        <f t="shared" si="79"/>
        <v>#REF!</v>
      </c>
      <c r="AL118" s="292" t="e">
        <f t="shared" si="79"/>
        <v>#REF!</v>
      </c>
      <c r="AM118" s="292" t="e">
        <f t="shared" si="79"/>
        <v>#REF!</v>
      </c>
      <c r="AN118" s="292" t="e">
        <f t="shared" si="79"/>
        <v>#REF!</v>
      </c>
      <c r="AO118" s="292" t="e">
        <f t="shared" si="79"/>
        <v>#REF!</v>
      </c>
      <c r="AP118" s="292" t="e">
        <f t="shared" si="79"/>
        <v>#REF!</v>
      </c>
      <c r="AQ118" s="292" t="e">
        <f t="shared" si="79"/>
        <v>#REF!</v>
      </c>
      <c r="AR118" s="292" t="e">
        <f t="shared" si="79"/>
        <v>#REF!</v>
      </c>
      <c r="AS118" s="292" t="e">
        <f t="shared" si="79"/>
        <v>#REF!</v>
      </c>
      <c r="AT118" s="292" t="e">
        <f t="shared" si="79"/>
        <v>#REF!</v>
      </c>
      <c r="AU118" s="292" t="e">
        <f t="shared" si="79"/>
        <v>#REF!</v>
      </c>
      <c r="AV118" s="292" t="e">
        <f t="shared" si="79"/>
        <v>#REF!</v>
      </c>
      <c r="AW118" s="292" t="e">
        <f t="shared" si="79"/>
        <v>#REF!</v>
      </c>
      <c r="AX118" s="292" t="e">
        <f t="shared" si="79"/>
        <v>#REF!</v>
      </c>
      <c r="AY118" s="292" t="e">
        <f t="shared" si="79"/>
        <v>#REF!</v>
      </c>
      <c r="AZ118" s="292" t="e">
        <f t="shared" si="79"/>
        <v>#REF!</v>
      </c>
      <c r="BA118" s="292" t="e">
        <f t="shared" si="79"/>
        <v>#REF!</v>
      </c>
      <c r="BB118" s="292" t="e">
        <f t="shared" si="79"/>
        <v>#REF!</v>
      </c>
      <c r="BC118" s="292" t="e">
        <f t="shared" si="79"/>
        <v>#REF!</v>
      </c>
      <c r="BD118" s="292" t="e">
        <f t="shared" si="79"/>
        <v>#REF!</v>
      </c>
      <c r="BE118" s="292" t="e">
        <f t="shared" si="79"/>
        <v>#REF!</v>
      </c>
      <c r="BF118" s="292" t="e">
        <f t="shared" si="79"/>
        <v>#REF!</v>
      </c>
      <c r="BG118" s="292" t="e">
        <f t="shared" si="79"/>
        <v>#REF!</v>
      </c>
      <c r="BH118" s="292" t="e">
        <f t="shared" si="79"/>
        <v>#REF!</v>
      </c>
      <c r="BI118" s="292" t="e">
        <f t="shared" si="79"/>
        <v>#REF!</v>
      </c>
      <c r="BJ118" s="292" t="e">
        <f t="shared" si="79"/>
        <v>#REF!</v>
      </c>
      <c r="BK118" s="292" t="e">
        <f t="shared" si="79"/>
        <v>#REF!</v>
      </c>
      <c r="BL118" s="292" t="e">
        <f t="shared" si="79"/>
        <v>#REF!</v>
      </c>
      <c r="BM118" s="292" t="e">
        <f t="shared" si="79"/>
        <v>#REF!</v>
      </c>
      <c r="BN118" s="276" t="e">
        <f>SUM(F118:BM118)</f>
        <v>#REF!</v>
      </c>
    </row>
    <row r="119" spans="1:68">
      <c r="E119" s="276" t="e">
        <f>(E117-E118)</f>
        <v>#REF!</v>
      </c>
      <c r="F119" s="292" t="e">
        <f t="shared" ref="F119:BM119" si="80">F117-F118</f>
        <v>#REF!</v>
      </c>
      <c r="G119" s="292" t="e">
        <f t="shared" si="80"/>
        <v>#REF!</v>
      </c>
      <c r="H119" s="292" t="e">
        <f t="shared" si="80"/>
        <v>#REF!</v>
      </c>
      <c r="I119" s="292" t="e">
        <f t="shared" si="80"/>
        <v>#REF!</v>
      </c>
      <c r="J119" s="292" t="e">
        <f t="shared" si="80"/>
        <v>#REF!</v>
      </c>
      <c r="K119" s="292" t="e">
        <f t="shared" si="80"/>
        <v>#REF!</v>
      </c>
      <c r="L119" s="292" t="e">
        <f t="shared" si="80"/>
        <v>#REF!</v>
      </c>
      <c r="M119" s="292" t="e">
        <f t="shared" si="80"/>
        <v>#REF!</v>
      </c>
      <c r="N119" s="292" t="e">
        <f t="shared" si="80"/>
        <v>#REF!</v>
      </c>
      <c r="O119" s="292" t="e">
        <f t="shared" si="80"/>
        <v>#REF!</v>
      </c>
      <c r="P119" s="292" t="e">
        <f t="shared" si="80"/>
        <v>#REF!</v>
      </c>
      <c r="Q119" s="292" t="e">
        <f t="shared" si="80"/>
        <v>#REF!</v>
      </c>
      <c r="R119" s="292" t="e">
        <f t="shared" si="80"/>
        <v>#REF!</v>
      </c>
      <c r="S119" s="292" t="e">
        <f t="shared" si="80"/>
        <v>#REF!</v>
      </c>
      <c r="T119" s="292" t="e">
        <f t="shared" ca="1" si="80"/>
        <v>#REF!</v>
      </c>
      <c r="U119" s="292" t="e">
        <f t="shared" ca="1" si="80"/>
        <v>#REF!</v>
      </c>
      <c r="V119" s="292" t="e">
        <f t="shared" ca="1" si="80"/>
        <v>#REF!</v>
      </c>
      <c r="W119" s="292" t="e">
        <f t="shared" si="80"/>
        <v>#REF!</v>
      </c>
      <c r="X119" s="292" t="e">
        <f t="shared" si="80"/>
        <v>#REF!</v>
      </c>
      <c r="Y119" s="292" t="e">
        <f t="shared" si="80"/>
        <v>#REF!</v>
      </c>
      <c r="Z119" s="292" t="e">
        <f t="shared" si="80"/>
        <v>#REF!</v>
      </c>
      <c r="AA119" s="292" t="e">
        <f t="shared" si="80"/>
        <v>#REF!</v>
      </c>
      <c r="AB119" s="292" t="e">
        <f t="shared" si="80"/>
        <v>#REF!</v>
      </c>
      <c r="AC119" s="292" t="e">
        <f t="shared" si="80"/>
        <v>#REF!</v>
      </c>
      <c r="AD119" s="292" t="e">
        <f t="shared" si="80"/>
        <v>#REF!</v>
      </c>
      <c r="AE119" s="292" t="e">
        <f t="shared" si="80"/>
        <v>#REF!</v>
      </c>
      <c r="AF119" s="292" t="e">
        <f t="shared" si="80"/>
        <v>#REF!</v>
      </c>
      <c r="AG119" s="292" t="e">
        <f t="shared" si="80"/>
        <v>#REF!</v>
      </c>
      <c r="AH119" s="292" t="e">
        <f t="shared" si="80"/>
        <v>#REF!</v>
      </c>
      <c r="AI119" s="292" t="e">
        <f t="shared" si="80"/>
        <v>#REF!</v>
      </c>
      <c r="AJ119" s="292" t="e">
        <f t="shared" si="80"/>
        <v>#REF!</v>
      </c>
      <c r="AK119" s="292" t="e">
        <f t="shared" si="80"/>
        <v>#REF!</v>
      </c>
      <c r="AL119" s="292" t="e">
        <f t="shared" si="80"/>
        <v>#REF!</v>
      </c>
      <c r="AM119" s="292" t="e">
        <f t="shared" si="80"/>
        <v>#REF!</v>
      </c>
      <c r="AN119" s="292" t="e">
        <f t="shared" si="80"/>
        <v>#REF!</v>
      </c>
      <c r="AO119" s="292" t="e">
        <f t="shared" si="80"/>
        <v>#REF!</v>
      </c>
      <c r="AP119" s="292" t="e">
        <f t="shared" si="80"/>
        <v>#REF!</v>
      </c>
      <c r="AQ119" s="292" t="e">
        <f t="shared" si="80"/>
        <v>#REF!</v>
      </c>
      <c r="AR119" s="292" t="e">
        <f t="shared" si="80"/>
        <v>#REF!</v>
      </c>
      <c r="AS119" s="292" t="e">
        <f t="shared" si="80"/>
        <v>#REF!</v>
      </c>
      <c r="AT119" s="292" t="e">
        <f t="shared" si="80"/>
        <v>#REF!</v>
      </c>
      <c r="AU119" s="292" t="e">
        <f t="shared" si="80"/>
        <v>#REF!</v>
      </c>
      <c r="AV119" s="292" t="e">
        <f t="shared" si="80"/>
        <v>#REF!</v>
      </c>
      <c r="AW119" s="292" t="e">
        <f t="shared" si="80"/>
        <v>#REF!</v>
      </c>
      <c r="AX119" s="292" t="e">
        <f t="shared" si="80"/>
        <v>#REF!</v>
      </c>
      <c r="AY119" s="292" t="e">
        <f t="shared" si="80"/>
        <v>#REF!</v>
      </c>
      <c r="AZ119" s="292" t="e">
        <f t="shared" si="80"/>
        <v>#REF!</v>
      </c>
      <c r="BA119" s="292" t="e">
        <f t="shared" si="80"/>
        <v>#REF!</v>
      </c>
      <c r="BB119" s="292" t="e">
        <f t="shared" si="80"/>
        <v>#REF!</v>
      </c>
      <c r="BC119" s="292" t="e">
        <f t="shared" si="80"/>
        <v>#REF!</v>
      </c>
      <c r="BD119" s="292" t="e">
        <f t="shared" si="80"/>
        <v>#REF!</v>
      </c>
      <c r="BE119" s="292" t="e">
        <f t="shared" si="80"/>
        <v>#REF!</v>
      </c>
      <c r="BF119" s="292" t="e">
        <f t="shared" si="80"/>
        <v>#REF!</v>
      </c>
      <c r="BG119" s="292" t="e">
        <f t="shared" si="80"/>
        <v>#REF!</v>
      </c>
      <c r="BH119" s="292" t="e">
        <f t="shared" si="80"/>
        <v>#REF!</v>
      </c>
      <c r="BI119" s="292" t="e">
        <f t="shared" si="80"/>
        <v>#REF!</v>
      </c>
      <c r="BJ119" s="292" t="e">
        <f t="shared" si="80"/>
        <v>#REF!</v>
      </c>
      <c r="BK119" s="292" t="e">
        <f t="shared" si="80"/>
        <v>#REF!</v>
      </c>
      <c r="BL119" s="292" t="e">
        <f t="shared" si="80"/>
        <v>#REF!</v>
      </c>
      <c r="BM119" s="292" t="e">
        <f t="shared" si="80"/>
        <v>#REF!</v>
      </c>
      <c r="BN119" s="276" t="e">
        <f>SUM(F119:BM119)</f>
        <v>#REF!</v>
      </c>
    </row>
    <row r="120" spans="1:68">
      <c r="E120" s="280" t="e">
        <f t="shared" ref="E120:BN120" si="81">E119/E117</f>
        <v>#REF!</v>
      </c>
      <c r="F120" s="314" t="e">
        <f t="shared" si="81"/>
        <v>#REF!</v>
      </c>
      <c r="G120" s="314" t="e">
        <f t="shared" si="81"/>
        <v>#REF!</v>
      </c>
      <c r="H120" s="314" t="e">
        <f t="shared" si="81"/>
        <v>#REF!</v>
      </c>
      <c r="I120" s="314" t="e">
        <f t="shared" si="81"/>
        <v>#REF!</v>
      </c>
      <c r="J120" s="314" t="e">
        <f t="shared" si="81"/>
        <v>#REF!</v>
      </c>
      <c r="K120" s="314" t="e">
        <f t="shared" si="81"/>
        <v>#REF!</v>
      </c>
      <c r="L120" s="314" t="e">
        <f t="shared" si="81"/>
        <v>#REF!</v>
      </c>
      <c r="M120" s="314" t="e">
        <f t="shared" si="81"/>
        <v>#REF!</v>
      </c>
      <c r="N120" s="314" t="e">
        <f t="shared" si="81"/>
        <v>#REF!</v>
      </c>
      <c r="O120" s="314" t="e">
        <f t="shared" si="81"/>
        <v>#REF!</v>
      </c>
      <c r="P120" s="314" t="e">
        <f t="shared" si="81"/>
        <v>#REF!</v>
      </c>
      <c r="Q120" s="314" t="e">
        <f t="shared" si="81"/>
        <v>#REF!</v>
      </c>
      <c r="R120" s="314" t="e">
        <f t="shared" si="81"/>
        <v>#REF!</v>
      </c>
      <c r="S120" s="314" t="e">
        <f t="shared" si="81"/>
        <v>#REF!</v>
      </c>
      <c r="T120" s="314" t="e">
        <f t="shared" ca="1" si="81"/>
        <v>#REF!</v>
      </c>
      <c r="U120" s="314" t="e">
        <f t="shared" ca="1" si="81"/>
        <v>#REF!</v>
      </c>
      <c r="V120" s="314" t="e">
        <f t="shared" ca="1" si="81"/>
        <v>#REF!</v>
      </c>
      <c r="W120" s="314" t="e">
        <f t="shared" si="81"/>
        <v>#REF!</v>
      </c>
      <c r="X120" s="314" t="e">
        <f t="shared" si="81"/>
        <v>#REF!</v>
      </c>
      <c r="Y120" s="314" t="e">
        <f t="shared" si="81"/>
        <v>#REF!</v>
      </c>
      <c r="Z120" s="314" t="e">
        <f t="shared" si="81"/>
        <v>#REF!</v>
      </c>
      <c r="AA120" s="314" t="e">
        <f t="shared" si="81"/>
        <v>#REF!</v>
      </c>
      <c r="AB120" s="314" t="e">
        <f t="shared" si="81"/>
        <v>#REF!</v>
      </c>
      <c r="AC120" s="314" t="e">
        <f t="shared" si="81"/>
        <v>#REF!</v>
      </c>
      <c r="AD120" s="314" t="e">
        <f t="shared" si="81"/>
        <v>#REF!</v>
      </c>
      <c r="AE120" s="314" t="e">
        <f t="shared" si="81"/>
        <v>#REF!</v>
      </c>
      <c r="AF120" s="314" t="e">
        <f t="shared" si="81"/>
        <v>#REF!</v>
      </c>
      <c r="AG120" s="314" t="e">
        <f t="shared" si="81"/>
        <v>#REF!</v>
      </c>
      <c r="AH120" s="314" t="e">
        <f t="shared" si="81"/>
        <v>#REF!</v>
      </c>
      <c r="AI120" s="314" t="e">
        <f t="shared" si="81"/>
        <v>#REF!</v>
      </c>
      <c r="AJ120" s="314" t="e">
        <f t="shared" si="81"/>
        <v>#REF!</v>
      </c>
      <c r="AK120" s="314" t="e">
        <f t="shared" si="81"/>
        <v>#REF!</v>
      </c>
      <c r="AL120" s="314" t="e">
        <f t="shared" si="81"/>
        <v>#REF!</v>
      </c>
      <c r="AM120" s="314" t="e">
        <f t="shared" si="81"/>
        <v>#REF!</v>
      </c>
      <c r="AN120" s="314" t="e">
        <f t="shared" si="81"/>
        <v>#REF!</v>
      </c>
      <c r="AO120" s="314" t="e">
        <f t="shared" si="81"/>
        <v>#REF!</v>
      </c>
      <c r="AP120" s="314" t="e">
        <f t="shared" si="81"/>
        <v>#REF!</v>
      </c>
      <c r="AQ120" s="314" t="e">
        <f t="shared" si="81"/>
        <v>#REF!</v>
      </c>
      <c r="AR120" s="314" t="e">
        <f t="shared" si="81"/>
        <v>#REF!</v>
      </c>
      <c r="AS120" s="314" t="e">
        <f t="shared" si="81"/>
        <v>#REF!</v>
      </c>
      <c r="AT120" s="314" t="e">
        <f t="shared" si="81"/>
        <v>#REF!</v>
      </c>
      <c r="AU120" s="314" t="e">
        <f t="shared" si="81"/>
        <v>#REF!</v>
      </c>
      <c r="AV120" s="314" t="e">
        <f t="shared" si="81"/>
        <v>#REF!</v>
      </c>
      <c r="AW120" s="314" t="e">
        <f t="shared" si="81"/>
        <v>#REF!</v>
      </c>
      <c r="AX120" s="314" t="e">
        <f t="shared" si="81"/>
        <v>#REF!</v>
      </c>
      <c r="AY120" s="314" t="e">
        <f t="shared" si="81"/>
        <v>#REF!</v>
      </c>
      <c r="AZ120" s="314" t="e">
        <f t="shared" si="81"/>
        <v>#REF!</v>
      </c>
      <c r="BA120" s="314" t="e">
        <f t="shared" si="81"/>
        <v>#REF!</v>
      </c>
      <c r="BB120" s="314" t="e">
        <f t="shared" si="81"/>
        <v>#REF!</v>
      </c>
      <c r="BC120" s="314" t="e">
        <f t="shared" si="81"/>
        <v>#REF!</v>
      </c>
      <c r="BD120" s="314" t="e">
        <f t="shared" si="81"/>
        <v>#REF!</v>
      </c>
      <c r="BE120" s="314" t="e">
        <f t="shared" si="81"/>
        <v>#REF!</v>
      </c>
      <c r="BF120" s="314" t="e">
        <f t="shared" si="81"/>
        <v>#REF!</v>
      </c>
      <c r="BG120" s="314" t="e">
        <f t="shared" si="81"/>
        <v>#REF!</v>
      </c>
      <c r="BH120" s="314" t="e">
        <f t="shared" si="81"/>
        <v>#REF!</v>
      </c>
      <c r="BI120" s="314" t="e">
        <f t="shared" si="81"/>
        <v>#REF!</v>
      </c>
      <c r="BJ120" s="314" t="e">
        <f t="shared" si="81"/>
        <v>#REF!</v>
      </c>
      <c r="BK120" s="314" t="e">
        <f t="shared" si="81"/>
        <v>#REF!</v>
      </c>
      <c r="BL120" s="314" t="e">
        <f t="shared" si="81"/>
        <v>#REF!</v>
      </c>
      <c r="BM120" s="314" t="e">
        <f t="shared" si="81"/>
        <v>#REF!</v>
      </c>
      <c r="BN120" s="280" t="e">
        <f t="shared" si="81"/>
        <v>#REF!</v>
      </c>
    </row>
    <row r="121" spans="1:68">
      <c r="E121" s="276"/>
      <c r="BN121" s="276"/>
    </row>
    <row r="122" spans="1:68" ht="14.3" thickBot="1">
      <c r="E122" s="276"/>
      <c r="F122" s="334"/>
      <c r="G122" s="334"/>
      <c r="I122" s="334"/>
      <c r="J122" s="334"/>
      <c r="K122" s="334"/>
      <c r="L122" s="334"/>
      <c r="M122" s="334"/>
      <c r="N122" s="334"/>
      <c r="O122" s="334"/>
      <c r="P122" s="334"/>
      <c r="Q122" s="334"/>
      <c r="R122" s="334"/>
      <c r="S122" s="334"/>
      <c r="T122" s="334"/>
      <c r="U122" s="334"/>
      <c r="V122" s="334"/>
      <c r="W122" s="334"/>
      <c r="X122" s="334"/>
      <c r="Y122" s="334"/>
      <c r="Z122" s="334"/>
      <c r="AA122" s="334"/>
      <c r="AB122" s="334"/>
      <c r="AC122" s="334"/>
      <c r="AD122" s="334"/>
      <c r="AE122" s="334"/>
      <c r="AF122" s="334"/>
      <c r="AG122" s="334"/>
      <c r="AH122" s="334"/>
      <c r="AI122" s="334"/>
      <c r="AJ122" s="334"/>
      <c r="AK122" s="334"/>
      <c r="AL122" s="334"/>
      <c r="AM122" s="334"/>
      <c r="AN122" s="334"/>
      <c r="AO122" s="334"/>
      <c r="AP122" s="334"/>
      <c r="AQ122" s="334"/>
      <c r="AR122" s="334"/>
      <c r="AS122" s="334"/>
      <c r="AT122" s="334"/>
      <c r="AU122" s="334"/>
      <c r="AV122" s="334"/>
      <c r="AW122" s="334"/>
      <c r="AX122" s="334"/>
      <c r="AY122" s="334"/>
      <c r="AZ122" s="334"/>
      <c r="BA122" s="334"/>
      <c r="BB122" s="334"/>
      <c r="BC122" s="334"/>
      <c r="BD122" s="334"/>
      <c r="BE122" s="334"/>
      <c r="BF122" s="334"/>
      <c r="BG122" s="334"/>
      <c r="BH122" s="334"/>
      <c r="BI122" s="334"/>
      <c r="BJ122" s="334"/>
      <c r="BK122" s="334"/>
      <c r="BL122" s="334"/>
      <c r="BM122" s="334"/>
      <c r="BN122" s="276"/>
    </row>
    <row r="123" spans="1:68">
      <c r="C123" s="269"/>
      <c r="D123" s="278"/>
      <c r="E123" s="367" t="s">
        <v>325</v>
      </c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294"/>
      <c r="AB123" s="294"/>
      <c r="AC123" s="294"/>
      <c r="AD123" s="294"/>
      <c r="AE123" s="294"/>
      <c r="AF123" s="294"/>
      <c r="AG123" s="294"/>
      <c r="AH123" s="294"/>
      <c r="AI123" s="294"/>
      <c r="AJ123" s="294"/>
      <c r="AK123" s="294"/>
      <c r="AL123" s="294"/>
      <c r="AM123" s="294"/>
      <c r="AN123" s="294"/>
      <c r="AO123" s="294"/>
      <c r="AP123" s="294"/>
      <c r="AQ123" s="294"/>
      <c r="AR123" s="294"/>
      <c r="AS123" s="294"/>
      <c r="AT123" s="294"/>
      <c r="AU123" s="294"/>
      <c r="AV123" s="294"/>
      <c r="AW123" s="294"/>
      <c r="AX123" s="294"/>
      <c r="AY123" s="294"/>
      <c r="AZ123" s="294"/>
      <c r="BA123" s="294"/>
      <c r="BB123" s="294"/>
      <c r="BC123" s="294"/>
      <c r="BD123" s="294"/>
      <c r="BE123" s="294"/>
      <c r="BF123" s="294"/>
      <c r="BG123" s="294"/>
      <c r="BH123" s="294"/>
      <c r="BI123" s="294"/>
      <c r="BJ123" s="294"/>
      <c r="BK123" s="294"/>
      <c r="BL123" s="294"/>
      <c r="BM123" s="294"/>
      <c r="BN123" s="368"/>
      <c r="BP123" s="309"/>
    </row>
    <row r="124" spans="1:68" ht="14.3" thickBot="1">
      <c r="A124" s="318"/>
      <c r="B124" s="319"/>
      <c r="C124" s="320" t="s">
        <v>375</v>
      </c>
      <c r="D124" s="320"/>
      <c r="E124" s="369" t="e">
        <f>SUM(F124:BM124)</f>
        <v>#REF!</v>
      </c>
      <c r="F124" s="322" t="e">
        <f t="shared" ref="F124:BM124" si="82">-F84</f>
        <v>#REF!</v>
      </c>
      <c r="G124" s="322" t="e">
        <f t="shared" si="82"/>
        <v>#REF!</v>
      </c>
      <c r="H124" s="322" t="e">
        <f t="shared" si="82"/>
        <v>#REF!</v>
      </c>
      <c r="I124" s="322" t="e">
        <f t="shared" si="82"/>
        <v>#REF!</v>
      </c>
      <c r="J124" s="322" t="e">
        <f t="shared" si="82"/>
        <v>#REF!</v>
      </c>
      <c r="K124" s="322" t="e">
        <f t="shared" si="82"/>
        <v>#REF!</v>
      </c>
      <c r="L124" s="322" t="e">
        <f t="shared" si="82"/>
        <v>#REF!</v>
      </c>
      <c r="M124" s="322" t="e">
        <f t="shared" si="82"/>
        <v>#REF!</v>
      </c>
      <c r="N124" s="322" t="e">
        <f t="shared" si="82"/>
        <v>#REF!</v>
      </c>
      <c r="O124" s="322" t="e">
        <f t="shared" si="82"/>
        <v>#REF!</v>
      </c>
      <c r="P124" s="322" t="e">
        <f t="shared" si="82"/>
        <v>#REF!</v>
      </c>
      <c r="Q124" s="322" t="e">
        <f t="shared" si="82"/>
        <v>#REF!</v>
      </c>
      <c r="R124" s="322" t="e">
        <f t="shared" si="82"/>
        <v>#REF!</v>
      </c>
      <c r="S124" s="322" t="e">
        <f t="shared" si="82"/>
        <v>#REF!</v>
      </c>
      <c r="T124" s="322" t="e">
        <f t="shared" ca="1" si="82"/>
        <v>#REF!</v>
      </c>
      <c r="U124" s="322" t="e">
        <f t="shared" ca="1" si="82"/>
        <v>#REF!</v>
      </c>
      <c r="V124" s="322" t="e">
        <f t="shared" ca="1" si="82"/>
        <v>#REF!</v>
      </c>
      <c r="W124" s="322" t="e">
        <f t="shared" si="82"/>
        <v>#REF!</v>
      </c>
      <c r="X124" s="322" t="e">
        <f t="shared" si="82"/>
        <v>#REF!</v>
      </c>
      <c r="Y124" s="322" t="e">
        <f t="shared" si="82"/>
        <v>#REF!</v>
      </c>
      <c r="Z124" s="322" t="e">
        <f t="shared" si="82"/>
        <v>#REF!</v>
      </c>
      <c r="AA124" s="322" t="e">
        <f t="shared" si="82"/>
        <v>#REF!</v>
      </c>
      <c r="AB124" s="322" t="e">
        <f t="shared" si="82"/>
        <v>#REF!</v>
      </c>
      <c r="AC124" s="322" t="e">
        <f t="shared" si="82"/>
        <v>#REF!</v>
      </c>
      <c r="AD124" s="322" t="e">
        <f t="shared" si="82"/>
        <v>#REF!</v>
      </c>
      <c r="AE124" s="322" t="e">
        <f t="shared" si="82"/>
        <v>#REF!</v>
      </c>
      <c r="AF124" s="322" t="e">
        <f t="shared" si="82"/>
        <v>#REF!</v>
      </c>
      <c r="AG124" s="322" t="e">
        <f t="shared" si="82"/>
        <v>#REF!</v>
      </c>
      <c r="AH124" s="322" t="e">
        <f t="shared" si="82"/>
        <v>#REF!</v>
      </c>
      <c r="AI124" s="322" t="e">
        <f t="shared" si="82"/>
        <v>#REF!</v>
      </c>
      <c r="AJ124" s="322" t="e">
        <f t="shared" si="82"/>
        <v>#REF!</v>
      </c>
      <c r="AK124" s="322" t="e">
        <f t="shared" si="82"/>
        <v>#REF!</v>
      </c>
      <c r="AL124" s="322" t="e">
        <f t="shared" si="82"/>
        <v>#REF!</v>
      </c>
      <c r="AM124" s="322" t="e">
        <f t="shared" si="82"/>
        <v>#REF!</v>
      </c>
      <c r="AN124" s="322" t="e">
        <f t="shared" si="82"/>
        <v>#REF!</v>
      </c>
      <c r="AO124" s="322" t="e">
        <f t="shared" si="82"/>
        <v>#REF!</v>
      </c>
      <c r="AP124" s="322" t="e">
        <f t="shared" si="82"/>
        <v>#REF!</v>
      </c>
      <c r="AQ124" s="322" t="e">
        <f t="shared" si="82"/>
        <v>#REF!</v>
      </c>
      <c r="AR124" s="322" t="e">
        <f t="shared" si="82"/>
        <v>#REF!</v>
      </c>
      <c r="AS124" s="322" t="e">
        <f t="shared" si="82"/>
        <v>#REF!</v>
      </c>
      <c r="AT124" s="322" t="e">
        <f t="shared" si="82"/>
        <v>#REF!</v>
      </c>
      <c r="AU124" s="322" t="e">
        <f t="shared" si="82"/>
        <v>#REF!</v>
      </c>
      <c r="AV124" s="322" t="e">
        <f t="shared" si="82"/>
        <v>#REF!</v>
      </c>
      <c r="AW124" s="322" t="e">
        <f t="shared" si="82"/>
        <v>#REF!</v>
      </c>
      <c r="AX124" s="322" t="e">
        <f t="shared" si="82"/>
        <v>#REF!</v>
      </c>
      <c r="AY124" s="322" t="e">
        <f t="shared" si="82"/>
        <v>#REF!</v>
      </c>
      <c r="AZ124" s="322" t="e">
        <f t="shared" si="82"/>
        <v>#REF!</v>
      </c>
      <c r="BA124" s="322" t="e">
        <f t="shared" si="82"/>
        <v>#REF!</v>
      </c>
      <c r="BB124" s="322" t="e">
        <f t="shared" si="82"/>
        <v>#REF!</v>
      </c>
      <c r="BC124" s="322" t="e">
        <f t="shared" si="82"/>
        <v>#REF!</v>
      </c>
      <c r="BD124" s="322" t="e">
        <f t="shared" si="82"/>
        <v>#REF!</v>
      </c>
      <c r="BE124" s="322" t="e">
        <f t="shared" si="82"/>
        <v>#REF!</v>
      </c>
      <c r="BF124" s="322" t="e">
        <f t="shared" si="82"/>
        <v>#REF!</v>
      </c>
      <c r="BG124" s="322" t="e">
        <f t="shared" si="82"/>
        <v>#REF!</v>
      </c>
      <c r="BH124" s="322" t="e">
        <f t="shared" si="82"/>
        <v>#REF!</v>
      </c>
      <c r="BI124" s="322" t="e">
        <f t="shared" si="82"/>
        <v>#REF!</v>
      </c>
      <c r="BJ124" s="322" t="e">
        <f t="shared" si="82"/>
        <v>#REF!</v>
      </c>
      <c r="BK124" s="322" t="e">
        <f t="shared" si="82"/>
        <v>#REF!</v>
      </c>
      <c r="BL124" s="322" t="e">
        <f t="shared" si="82"/>
        <v>#REF!</v>
      </c>
      <c r="BM124" s="322" t="e">
        <f t="shared" si="82"/>
        <v>#REF!</v>
      </c>
      <c r="BN124" s="324" t="e">
        <f>SUM(F124:BM124)</f>
        <v>#REF!</v>
      </c>
      <c r="BP124" s="309"/>
    </row>
  </sheetData>
  <conditionalFormatting sqref="F105:BM105">
    <cfRule type="cellIs" dxfId="8" priority="11" stopIfTrue="1" operator="lessThan">
      <formula>$E$105</formula>
    </cfRule>
    <cfRule type="cellIs" dxfId="7" priority="12" stopIfTrue="1" operator="greaterThan">
      <formula>$E$105</formula>
    </cfRule>
  </conditionalFormatting>
  <conditionalFormatting sqref="F49:BN49 F45:BN45">
    <cfRule type="cellIs" dxfId="6" priority="10" stopIfTrue="1" operator="notEqual">
      <formula>0</formula>
    </cfRule>
  </conditionalFormatting>
  <conditionalFormatting sqref="E10">
    <cfRule type="cellIs" dxfId="5" priority="8" stopIfTrue="1" operator="equal">
      <formula>"OK"</formula>
    </cfRule>
    <cfRule type="cellIs" dxfId="4" priority="9" stopIfTrue="1" operator="equal">
      <formula>"STOP!"</formula>
    </cfRule>
  </conditionalFormatting>
  <conditionalFormatting sqref="C10">
    <cfRule type="cellIs" dxfId="3" priority="7" stopIfTrue="1" operator="equal">
      <formula>" C/B period contains back loaded payments.  See AFM 5009"</formula>
    </cfRule>
  </conditionalFormatting>
  <conditionalFormatting sqref="F104:BM104">
    <cfRule type="cellIs" dxfId="2" priority="5" stopIfTrue="1" operator="lessThan">
      <formula>$E$104</formula>
    </cfRule>
    <cfRule type="cellIs" dxfId="1" priority="6" stopIfTrue="1" operator="greaterThan">
      <formula>$E$104</formula>
    </cfRule>
  </conditionalFormatting>
  <hyperlinks>
    <hyperlink ref="C10" r:id="rId1" display="  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41"/>
  <sheetViews>
    <sheetView showGridLines="0" zoomScale="80" zoomScaleNormal="80" workbookViewId="0">
      <pane xSplit="6" ySplit="13" topLeftCell="G14" activePane="bottomRight" state="frozen"/>
      <selection activeCell="H34" sqref="H34"/>
      <selection pane="topRight" activeCell="H34" sqref="H34"/>
      <selection pane="bottomLeft" activeCell="H34" sqref="H34"/>
      <selection pane="bottomRight" activeCell="B5" sqref="B5"/>
    </sheetView>
  </sheetViews>
  <sheetFormatPr defaultColWidth="9.125" defaultRowHeight="11.55"/>
  <cols>
    <col min="1" max="1" width="17.875" style="2" bestFit="1" customWidth="1"/>
    <col min="2" max="2" width="18.375" style="2" customWidth="1"/>
    <col min="3" max="3" width="19.375" style="2" customWidth="1"/>
    <col min="4" max="4" width="13.125" style="2" customWidth="1"/>
    <col min="5" max="5" width="19.625" style="2" customWidth="1"/>
    <col min="6" max="6" width="16.75" style="8" bestFit="1" customWidth="1"/>
    <col min="7" max="7" width="7.875" style="3" bestFit="1" customWidth="1"/>
    <col min="8" max="8" width="15" style="3" bestFit="1" customWidth="1"/>
    <col min="9" max="9" width="11.625" style="3" bestFit="1" customWidth="1"/>
    <col min="10" max="10" width="7.875" style="3" bestFit="1" customWidth="1"/>
    <col min="11" max="11" width="13.875" style="3" bestFit="1" customWidth="1"/>
    <col min="12" max="12" width="11.625" style="3" bestFit="1" customWidth="1"/>
    <col min="13" max="13" width="7.875" style="3" bestFit="1" customWidth="1"/>
    <col min="14" max="14" width="15.625" style="3" bestFit="1" customWidth="1"/>
    <col min="15" max="15" width="11.25" style="3" bestFit="1" customWidth="1"/>
    <col min="16" max="16" width="7.875" style="3" bestFit="1" customWidth="1"/>
    <col min="17" max="17" width="15.625" style="3" bestFit="1" customWidth="1"/>
    <col min="18" max="18" width="11.25" style="3" bestFit="1" customWidth="1"/>
    <col min="19" max="19" width="7.875" style="3" bestFit="1" customWidth="1"/>
    <col min="20" max="20" width="15.625" style="3" bestFit="1" customWidth="1"/>
    <col min="21" max="21" width="11.25" style="3" bestFit="1" customWidth="1"/>
    <col min="22" max="22" width="7.875" style="3" bestFit="1" customWidth="1"/>
    <col min="23" max="23" width="15.625" style="3" bestFit="1" customWidth="1"/>
    <col min="24" max="24" width="11.25" style="3" bestFit="1" customWidth="1"/>
    <col min="25" max="25" width="7.25" style="3" bestFit="1" customWidth="1"/>
    <col min="26" max="26" width="15.625" style="3" bestFit="1" customWidth="1"/>
    <col min="27" max="27" width="11" style="3" bestFit="1" customWidth="1"/>
    <col min="28" max="28" width="7.25" style="3" bestFit="1" customWidth="1"/>
    <col min="29" max="29" width="15.625" style="3" bestFit="1" customWidth="1"/>
    <col min="30" max="30" width="10" style="3" bestFit="1" customWidth="1"/>
    <col min="31" max="16384" width="9.125" style="4"/>
  </cols>
  <sheetData>
    <row r="1" spans="1:30">
      <c r="A1" s="38" t="s">
        <v>399</v>
      </c>
      <c r="B1" s="30"/>
      <c r="C1" s="412" t="s">
        <v>317</v>
      </c>
      <c r="D1" s="412"/>
      <c r="E1" s="413"/>
    </row>
    <row r="2" spans="1:30">
      <c r="A2" s="33" t="s">
        <v>19</v>
      </c>
      <c r="B2" s="26"/>
      <c r="C2" s="442" t="s">
        <v>454</v>
      </c>
      <c r="D2" s="38"/>
      <c r="E2" s="443"/>
      <c r="H2" s="1"/>
      <c r="I2" s="1"/>
      <c r="K2" s="1"/>
      <c r="L2" s="1"/>
      <c r="N2" s="1"/>
      <c r="O2" s="1"/>
      <c r="Q2" s="1"/>
      <c r="R2" s="1"/>
      <c r="T2" s="1"/>
      <c r="U2" s="1"/>
      <c r="W2" s="1"/>
      <c r="X2" s="1"/>
      <c r="Z2" s="1"/>
      <c r="AA2" s="1"/>
      <c r="AC2" s="1"/>
      <c r="AD2" s="1"/>
    </row>
    <row r="3" spans="1:30">
      <c r="A3" s="29" t="s">
        <v>16</v>
      </c>
      <c r="B3" s="444"/>
      <c r="C3" s="442" t="s">
        <v>455</v>
      </c>
      <c r="D3" s="445" t="s">
        <v>456</v>
      </c>
      <c r="E3" s="9"/>
      <c r="H3" s="1"/>
      <c r="I3" s="1"/>
      <c r="K3" s="1"/>
      <c r="L3" s="1"/>
      <c r="N3" s="1"/>
      <c r="O3" s="1"/>
      <c r="Q3" s="1"/>
      <c r="R3" s="1"/>
      <c r="T3" s="1"/>
      <c r="U3" s="1"/>
      <c r="W3" s="1"/>
      <c r="X3" s="1"/>
      <c r="Z3" s="1"/>
      <c r="AA3" s="1"/>
      <c r="AC3" s="1"/>
      <c r="AD3" s="1"/>
    </row>
    <row r="4" spans="1:30">
      <c r="A4" s="31" t="s">
        <v>17</v>
      </c>
      <c r="B4" s="444"/>
      <c r="C4" s="442"/>
      <c r="D4" s="8"/>
      <c r="E4" s="201"/>
      <c r="H4" s="1"/>
      <c r="I4" s="1"/>
      <c r="K4" s="1"/>
      <c r="L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D4" s="1"/>
    </row>
    <row r="5" spans="1:30" ht="12.25" thickBot="1">
      <c r="A5" s="31" t="s">
        <v>14</v>
      </c>
      <c r="B5" s="27" t="s">
        <v>457</v>
      </c>
      <c r="C5" s="201" t="s">
        <v>15</v>
      </c>
      <c r="D5" s="201"/>
      <c r="E5" s="3"/>
      <c r="F5" s="3"/>
      <c r="G5" s="8"/>
      <c r="H5" s="35"/>
      <c r="I5" s="1"/>
      <c r="J5" s="8"/>
      <c r="K5" s="35"/>
      <c r="L5" s="1"/>
      <c r="M5" s="8"/>
      <c r="N5" s="35"/>
      <c r="O5" s="1"/>
      <c r="P5" s="8"/>
      <c r="Q5" s="35"/>
      <c r="R5" s="1"/>
      <c r="S5" s="8"/>
      <c r="T5" s="35"/>
      <c r="U5" s="1"/>
      <c r="V5" s="8"/>
      <c r="W5" s="35"/>
      <c r="X5" s="1"/>
      <c r="Y5" s="8"/>
      <c r="Z5" s="35"/>
      <c r="AA5" s="1"/>
      <c r="AB5" s="8"/>
      <c r="AC5" s="35"/>
      <c r="AD5" s="1"/>
    </row>
    <row r="6" spans="1:30">
      <c r="A6" s="219" t="s">
        <v>0</v>
      </c>
      <c r="B6" s="220"/>
      <c r="C6" s="221" t="s">
        <v>1</v>
      </c>
      <c r="D6" s="3"/>
      <c r="E6" s="22"/>
      <c r="F6" s="3"/>
      <c r="G6" s="8"/>
      <c r="H6" s="35"/>
      <c r="I6" s="1"/>
      <c r="J6" s="8"/>
      <c r="K6" s="35"/>
      <c r="L6" s="1"/>
      <c r="M6" s="8"/>
      <c r="N6" s="35"/>
      <c r="O6" s="1"/>
      <c r="P6" s="8"/>
      <c r="Q6" s="35"/>
      <c r="R6" s="1"/>
      <c r="S6" s="8"/>
      <c r="T6" s="35"/>
      <c r="U6" s="1"/>
      <c r="V6" s="8"/>
      <c r="W6" s="35"/>
      <c r="X6" s="1"/>
      <c r="Y6" s="8"/>
      <c r="Z6" s="35"/>
      <c r="AA6" s="1"/>
      <c r="AB6" s="8"/>
      <c r="AC6" s="35"/>
      <c r="AD6" s="1"/>
    </row>
    <row r="7" spans="1:30" ht="12.25" thickBot="1">
      <c r="A7" s="222" t="s">
        <v>140</v>
      </c>
      <c r="B7" s="16">
        <f>E22</f>
        <v>147708</v>
      </c>
      <c r="C7" s="32">
        <f>B7-N26</f>
        <v>98472</v>
      </c>
      <c r="D7" s="22"/>
      <c r="E7" s="22"/>
      <c r="F7" s="3"/>
      <c r="G7" s="8"/>
      <c r="H7" s="35"/>
      <c r="I7" s="1"/>
      <c r="J7" s="8"/>
      <c r="K7" s="35"/>
      <c r="L7" s="1"/>
      <c r="M7" s="8"/>
      <c r="N7" s="35"/>
      <c r="O7" s="1"/>
      <c r="P7" s="8"/>
      <c r="Q7" s="35"/>
      <c r="R7" s="1"/>
      <c r="S7" s="8"/>
      <c r="T7" s="35"/>
      <c r="U7" s="1"/>
      <c r="V7" s="8"/>
      <c r="W7" s="35"/>
      <c r="X7" s="1"/>
      <c r="Y7" s="8"/>
      <c r="Z7" s="35"/>
      <c r="AA7" s="1"/>
      <c r="AB7" s="8"/>
      <c r="AC7" s="35"/>
      <c r="AD7" s="1"/>
    </row>
    <row r="8" spans="1:30" ht="12.25" thickBot="1">
      <c r="A8" s="222" t="s">
        <v>11</v>
      </c>
      <c r="B8" s="16">
        <v>0</v>
      </c>
      <c r="C8" s="32"/>
      <c r="D8" s="225" t="s">
        <v>3</v>
      </c>
      <c r="E8" s="22"/>
      <c r="F8" s="6"/>
      <c r="G8" s="8"/>
      <c r="H8" s="35"/>
      <c r="I8" s="35"/>
      <c r="J8" s="8"/>
      <c r="K8" s="35"/>
      <c r="L8" s="35"/>
      <c r="M8" s="8"/>
      <c r="N8" s="35"/>
      <c r="O8" s="35"/>
      <c r="P8" s="8"/>
      <c r="Q8" s="35"/>
      <c r="R8" s="35"/>
      <c r="S8" s="8"/>
      <c r="T8" s="35"/>
      <c r="U8" s="35"/>
      <c r="V8" s="8"/>
      <c r="W8" s="35"/>
      <c r="X8" s="35"/>
      <c r="Y8" s="8"/>
      <c r="Z8" s="35"/>
      <c r="AA8" s="35"/>
      <c r="AB8" s="8"/>
      <c r="AC8" s="35"/>
      <c r="AD8" s="35"/>
    </row>
    <row r="9" spans="1:30" s="3" customFormat="1" ht="12.25" thickBot="1">
      <c r="A9" s="223" t="s">
        <v>2</v>
      </c>
      <c r="B9" s="446">
        <f>SUM(B7:B8)</f>
        <v>147708</v>
      </c>
      <c r="C9" s="224">
        <f>SUM(C7:C8)</f>
        <v>98472</v>
      </c>
      <c r="D9" s="34">
        <f>(B9-C9)/B9</f>
        <v>0.33333333333333331</v>
      </c>
      <c r="E9" s="5"/>
      <c r="G9" s="207"/>
      <c r="H9" s="209">
        <v>41852</v>
      </c>
      <c r="I9" s="208"/>
      <c r="J9" s="207"/>
      <c r="K9" s="209">
        <v>41883</v>
      </c>
      <c r="L9" s="208"/>
      <c r="M9" s="207"/>
      <c r="N9" s="209">
        <v>41913</v>
      </c>
      <c r="O9" s="208"/>
      <c r="P9" s="207"/>
      <c r="Q9" s="209">
        <v>41944</v>
      </c>
      <c r="R9" s="208"/>
      <c r="S9" s="207"/>
      <c r="T9" s="209">
        <v>41974</v>
      </c>
      <c r="U9" s="208"/>
      <c r="V9" s="207"/>
      <c r="W9" s="209">
        <v>42005</v>
      </c>
      <c r="X9" s="208"/>
      <c r="Y9" s="207"/>
      <c r="Z9" s="209">
        <v>42036</v>
      </c>
      <c r="AA9" s="208"/>
      <c r="AB9" s="207"/>
      <c r="AC9" s="209">
        <v>42064</v>
      </c>
      <c r="AD9" s="208"/>
    </row>
    <row r="10" spans="1:30" s="3" customFormat="1">
      <c r="A10" s="7" t="s">
        <v>4</v>
      </c>
      <c r="B10" s="7" t="s">
        <v>5</v>
      </c>
      <c r="C10" s="7" t="s">
        <v>6</v>
      </c>
      <c r="D10" s="7"/>
      <c r="E10" s="7" t="s">
        <v>381</v>
      </c>
      <c r="F10" s="206" t="s">
        <v>388</v>
      </c>
      <c r="G10" s="10" t="s">
        <v>7</v>
      </c>
      <c r="H10" s="11" t="s">
        <v>8</v>
      </c>
      <c r="I10" s="12" t="s">
        <v>9</v>
      </c>
      <c r="J10" s="10" t="s">
        <v>7</v>
      </c>
      <c r="K10" s="11" t="s">
        <v>8</v>
      </c>
      <c r="L10" s="12" t="s">
        <v>9</v>
      </c>
      <c r="M10" s="10" t="s">
        <v>7</v>
      </c>
      <c r="N10" s="11" t="s">
        <v>8</v>
      </c>
      <c r="O10" s="12" t="s">
        <v>9</v>
      </c>
      <c r="P10" s="10" t="s">
        <v>7</v>
      </c>
      <c r="Q10" s="11" t="s">
        <v>8</v>
      </c>
      <c r="R10" s="12" t="s">
        <v>9</v>
      </c>
      <c r="S10" s="10" t="s">
        <v>7</v>
      </c>
      <c r="T10" s="11" t="s">
        <v>8</v>
      </c>
      <c r="U10" s="12" t="s">
        <v>9</v>
      </c>
      <c r="V10" s="10" t="s">
        <v>7</v>
      </c>
      <c r="W10" s="11" t="s">
        <v>8</v>
      </c>
      <c r="X10" s="12" t="s">
        <v>9</v>
      </c>
      <c r="Y10" s="10" t="s">
        <v>7</v>
      </c>
      <c r="Z10" s="11" t="s">
        <v>8</v>
      </c>
      <c r="AA10" s="12" t="s">
        <v>9</v>
      </c>
      <c r="AB10" s="10" t="s">
        <v>7</v>
      </c>
      <c r="AC10" s="11" t="s">
        <v>8</v>
      </c>
      <c r="AD10" s="12" t="s">
        <v>9</v>
      </c>
    </row>
    <row r="11" spans="1:30" s="3" customFormat="1">
      <c r="A11" s="3" t="s">
        <v>453</v>
      </c>
      <c r="B11" s="3" t="s">
        <v>443</v>
      </c>
      <c r="C11" s="378" t="s">
        <v>450</v>
      </c>
      <c r="D11" s="15"/>
      <c r="E11" s="379"/>
      <c r="F11" s="245">
        <v>117300</v>
      </c>
      <c r="G11" s="557">
        <f>Schedule!D2</f>
        <v>0</v>
      </c>
      <c r="H11" s="16"/>
      <c r="I11" s="558">
        <f>IF(G11&lt;173.33,$F11/2080*G11,$F11/12)</f>
        <v>0</v>
      </c>
      <c r="J11" s="557">
        <f>Schedule!E2</f>
        <v>40</v>
      </c>
      <c r="K11" s="16"/>
      <c r="L11" s="558">
        <f>IF(J11&lt;173.33,$F11/2080*J11,$F11/12)</f>
        <v>2255.7692307692305</v>
      </c>
      <c r="M11" s="557">
        <f>Schedule!F2</f>
        <v>40</v>
      </c>
      <c r="N11" s="16"/>
      <c r="O11" s="558">
        <f>IF(M11&lt;173.33,$F11/2080*M11,$F11/12)</f>
        <v>2255.7692307692305</v>
      </c>
      <c r="P11" s="557">
        <f>Schedule!G2</f>
        <v>40</v>
      </c>
      <c r="Q11" s="16"/>
      <c r="R11" s="558">
        <f>IF(P11&lt;173.33,$F11/2080*P11,$F11/12)</f>
        <v>2255.7692307692305</v>
      </c>
      <c r="S11" s="557">
        <f>Schedule!H2</f>
        <v>40</v>
      </c>
      <c r="T11" s="16"/>
      <c r="U11" s="558">
        <f>IF(S11&lt;173.33,$F11/2080*S11,$F11/12)</f>
        <v>2255.7692307692305</v>
      </c>
      <c r="V11" s="557">
        <f>Schedule!I2</f>
        <v>40</v>
      </c>
      <c r="W11" s="16"/>
      <c r="X11" s="558">
        <f>IF(V11&lt;173.33,$F11/2080*V11,$F11/12)</f>
        <v>2255.7692307692305</v>
      </c>
      <c r="Y11" s="557">
        <f>Schedule!J2</f>
        <v>40</v>
      </c>
      <c r="Z11" s="16"/>
      <c r="AA11" s="558">
        <f>IF(Y11&lt;173.33,$F11/2080*Y11,$F11/12)</f>
        <v>2255.7692307692305</v>
      </c>
      <c r="AB11" s="13"/>
      <c r="AC11" s="16"/>
      <c r="AD11" s="17"/>
    </row>
    <row r="12" spans="1:30" s="3" customFormat="1">
      <c r="A12" s="3" t="s">
        <v>18</v>
      </c>
      <c r="B12" s="3" t="s">
        <v>447</v>
      </c>
      <c r="C12" s="378" t="s">
        <v>451</v>
      </c>
      <c r="D12" s="15"/>
      <c r="E12" s="379"/>
      <c r="F12" s="245">
        <v>88.43</v>
      </c>
      <c r="G12" s="557">
        <f>Schedule!D3</f>
        <v>0</v>
      </c>
      <c r="H12" s="16"/>
      <c r="I12" s="17">
        <f>G12*$F$12</f>
        <v>0</v>
      </c>
      <c r="J12" s="557">
        <f>Schedule!E3</f>
        <v>160</v>
      </c>
      <c r="K12" s="16"/>
      <c r="L12" s="17">
        <f>J12*$F$12</f>
        <v>14148.800000000001</v>
      </c>
      <c r="M12" s="557">
        <f>Schedule!F3</f>
        <v>160</v>
      </c>
      <c r="N12" s="16"/>
      <c r="O12" s="17">
        <f>M12*$F$12</f>
        <v>14148.800000000001</v>
      </c>
      <c r="P12" s="557">
        <f>Schedule!G3</f>
        <v>160</v>
      </c>
      <c r="Q12" s="16"/>
      <c r="R12" s="558">
        <f>P12*F12</f>
        <v>14148.800000000001</v>
      </c>
      <c r="S12" s="557">
        <f>Schedule!H3</f>
        <v>80</v>
      </c>
      <c r="T12" s="16"/>
      <c r="U12" s="17">
        <f>S12*$F$12</f>
        <v>7074.4000000000005</v>
      </c>
      <c r="V12" s="557">
        <f>Schedule!I3</f>
        <v>80</v>
      </c>
      <c r="W12" s="16"/>
      <c r="X12" s="17">
        <f>V12*$F$12</f>
        <v>7074.4000000000005</v>
      </c>
      <c r="Y12" s="557">
        <f>Schedule!J3</f>
        <v>80</v>
      </c>
      <c r="Z12" s="16"/>
      <c r="AA12" s="17">
        <f>Y12*$F$12</f>
        <v>7074.4000000000005</v>
      </c>
      <c r="AB12" s="13"/>
      <c r="AC12" s="16"/>
      <c r="AD12" s="17"/>
    </row>
    <row r="13" spans="1:30" s="3" customFormat="1">
      <c r="A13" s="3" t="s">
        <v>18</v>
      </c>
      <c r="B13" s="3" t="s">
        <v>448</v>
      </c>
      <c r="C13" s="378" t="s">
        <v>452</v>
      </c>
      <c r="D13" s="15"/>
      <c r="E13" s="379"/>
      <c r="F13" s="245">
        <v>72.89</v>
      </c>
      <c r="G13" s="557">
        <f>Schedule!D4</f>
        <v>0</v>
      </c>
      <c r="H13" s="16"/>
      <c r="I13" s="17">
        <f>G13*$F$13</f>
        <v>0</v>
      </c>
      <c r="J13" s="557">
        <f>Schedule!E4</f>
        <v>40</v>
      </c>
      <c r="K13" s="16"/>
      <c r="L13" s="17">
        <f>J13*$F$13</f>
        <v>2915.6</v>
      </c>
      <c r="M13" s="557">
        <f>Schedule!F4</f>
        <v>40</v>
      </c>
      <c r="N13" s="16"/>
      <c r="O13" s="17">
        <f>M13*$F$13</f>
        <v>2915.6</v>
      </c>
      <c r="P13" s="557">
        <f>Schedule!G4</f>
        <v>40</v>
      </c>
      <c r="Q13" s="16"/>
      <c r="R13" s="558">
        <f>P13*F13</f>
        <v>2915.6</v>
      </c>
      <c r="S13" s="557">
        <f>Schedule!H4</f>
        <v>80</v>
      </c>
      <c r="T13" s="16"/>
      <c r="U13" s="17">
        <f>S13*$F$13</f>
        <v>5831.2</v>
      </c>
      <c r="V13" s="557">
        <f>Schedule!I4</f>
        <v>80</v>
      </c>
      <c r="W13" s="16"/>
      <c r="X13" s="17">
        <f>V13*$F$13</f>
        <v>5831.2</v>
      </c>
      <c r="Y13" s="557">
        <f>Schedule!J4</f>
        <v>80</v>
      </c>
      <c r="Z13" s="16"/>
      <c r="AA13" s="17">
        <f>Y13*$F$13</f>
        <v>5831.2</v>
      </c>
      <c r="AB13" s="13"/>
      <c r="AC13" s="16"/>
      <c r="AD13" s="17"/>
    </row>
    <row r="14" spans="1:30" s="400" customFormat="1">
      <c r="A14" s="403"/>
      <c r="B14" s="403"/>
      <c r="C14" s="404"/>
      <c r="D14" s="403"/>
      <c r="E14" s="405"/>
      <c r="F14" s="401"/>
      <c r="G14" s="23"/>
      <c r="H14" s="18"/>
      <c r="I14" s="402"/>
      <c r="J14" s="23"/>
      <c r="K14" s="18"/>
      <c r="L14" s="402"/>
      <c r="M14" s="23"/>
      <c r="N14" s="18"/>
      <c r="O14" s="402"/>
      <c r="P14" s="23"/>
      <c r="Q14" s="18"/>
      <c r="R14" s="558"/>
      <c r="S14" s="23"/>
      <c r="T14" s="18"/>
      <c r="U14" s="402"/>
      <c r="V14" s="23"/>
      <c r="W14" s="18"/>
      <c r="X14" s="402"/>
      <c r="Y14" s="23"/>
      <c r="Z14" s="18"/>
      <c r="AA14" s="402"/>
      <c r="AB14" s="23"/>
      <c r="AC14" s="18"/>
      <c r="AD14" s="402"/>
    </row>
    <row r="15" spans="1:30" s="3" customFormat="1">
      <c r="B15" s="393"/>
      <c r="C15" s="398"/>
      <c r="D15" s="398"/>
      <c r="E15" s="398"/>
      <c r="F15" s="398"/>
      <c r="G15" s="13">
        <f>SUM(G11:G13)</f>
        <v>0</v>
      </c>
      <c r="H15" s="16">
        <f>SUM(H11:H13)</f>
        <v>0</v>
      </c>
      <c r="I15" s="17">
        <f>SUM(I11:I14)</f>
        <v>0</v>
      </c>
      <c r="J15" s="399">
        <f>SUM(J11:J13)</f>
        <v>240</v>
      </c>
      <c r="K15" s="16">
        <f>SUM(K11:K13)</f>
        <v>0</v>
      </c>
      <c r="L15" s="17">
        <f>SUM(L11:L14)</f>
        <v>19320.169230769228</v>
      </c>
      <c r="M15" s="399">
        <f>SUM(M11:M13)</f>
        <v>240</v>
      </c>
      <c r="N15" s="16">
        <f>SUM(N11:N13)</f>
        <v>0</v>
      </c>
      <c r="O15" s="17">
        <f>SUM(O11:O14)</f>
        <v>19320.169230769228</v>
      </c>
      <c r="P15" s="399">
        <f>SUM(P11:P13)</f>
        <v>240</v>
      </c>
      <c r="Q15" s="16">
        <f>SUM(Q11:Q13)</f>
        <v>0</v>
      </c>
      <c r="R15" s="17">
        <f>SUM(R11:R14)</f>
        <v>19320.169230769228</v>
      </c>
      <c r="S15" s="399">
        <f>SUM(S11:S13)</f>
        <v>200</v>
      </c>
      <c r="T15" s="16">
        <f>SUM(T11:T13)</f>
        <v>0</v>
      </c>
      <c r="U15" s="17">
        <f>SUM(U11:U14)</f>
        <v>15161.369230769233</v>
      </c>
      <c r="V15" s="399">
        <f>SUM(V11:V13)</f>
        <v>200</v>
      </c>
      <c r="W15" s="16">
        <f>SUM(W11:W13)</f>
        <v>0</v>
      </c>
      <c r="X15" s="17">
        <f>SUM(X11:X14)</f>
        <v>15161.369230769233</v>
      </c>
      <c r="Y15" s="399">
        <f>SUM(Y11:Y13)</f>
        <v>200</v>
      </c>
      <c r="Z15" s="16">
        <f>SUM(Z11:Z13)</f>
        <v>0</v>
      </c>
      <c r="AA15" s="17">
        <f>SUM(AA11:AA14)</f>
        <v>15161.369230769233</v>
      </c>
      <c r="AB15" s="399">
        <f>SUM(AB11:AB13)</f>
        <v>0</v>
      </c>
      <c r="AC15" s="16">
        <f>SUM(AC11:AC13)</f>
        <v>0</v>
      </c>
      <c r="AD15" s="17">
        <f>SUM(AD11:AD14)</f>
        <v>0</v>
      </c>
    </row>
    <row r="16" spans="1:30" s="39" customFormat="1">
      <c r="A16" s="215" t="s">
        <v>135</v>
      </c>
      <c r="B16" s="215" t="s">
        <v>136</v>
      </c>
      <c r="C16" s="211" t="s">
        <v>132</v>
      </c>
      <c r="D16" s="211" t="s">
        <v>133</v>
      </c>
      <c r="E16" s="215" t="s">
        <v>134</v>
      </c>
      <c r="G16" s="13"/>
      <c r="H16" s="213"/>
      <c r="I16" s="40"/>
      <c r="J16" s="218"/>
      <c r="K16" s="213"/>
      <c r="L16" s="40"/>
      <c r="M16" s="218"/>
      <c r="N16" s="213"/>
      <c r="O16" s="40"/>
      <c r="P16" s="218"/>
      <c r="Q16" s="213"/>
      <c r="R16" s="40"/>
      <c r="S16" s="218"/>
      <c r="T16" s="213"/>
      <c r="U16" s="40"/>
      <c r="V16" s="218"/>
      <c r="W16" s="213"/>
      <c r="X16" s="40"/>
      <c r="Y16" s="218"/>
      <c r="Z16" s="213"/>
      <c r="AA16" s="40"/>
      <c r="AB16" s="218"/>
      <c r="AC16" s="213"/>
      <c r="AD16" s="40"/>
    </row>
    <row r="17" spans="1:30" s="3" customFormat="1">
      <c r="A17" s="444" t="s">
        <v>459</v>
      </c>
      <c r="B17" s="8" t="s">
        <v>463</v>
      </c>
      <c r="C17" s="19">
        <v>6</v>
      </c>
      <c r="D17" s="200">
        <v>6154.5</v>
      </c>
      <c r="E17" s="202">
        <f>C17*D17</f>
        <v>36927</v>
      </c>
      <c r="F17" s="393"/>
      <c r="G17" s="13"/>
      <c r="H17" s="447"/>
      <c r="I17" s="14"/>
      <c r="J17" s="13">
        <v>1</v>
      </c>
      <c r="K17" s="447">
        <f>$D$17</f>
        <v>6154.5</v>
      </c>
      <c r="L17" s="14"/>
      <c r="M17" s="13">
        <v>1</v>
      </c>
      <c r="N17" s="447">
        <f>$D$17</f>
        <v>6154.5</v>
      </c>
      <c r="O17" s="14"/>
      <c r="P17" s="13">
        <v>1</v>
      </c>
      <c r="Q17" s="447">
        <f>$D$17</f>
        <v>6154.5</v>
      </c>
      <c r="R17" s="14"/>
      <c r="S17" s="13">
        <v>1</v>
      </c>
      <c r="T17" s="447">
        <f>$D$17</f>
        <v>6154.5</v>
      </c>
      <c r="U17" s="14"/>
      <c r="V17" s="13">
        <v>1</v>
      </c>
      <c r="W17" s="447">
        <f>$D$17</f>
        <v>6154.5</v>
      </c>
      <c r="X17" s="14"/>
      <c r="Y17" s="13">
        <v>1</v>
      </c>
      <c r="Z17" s="447">
        <f>$D$17</f>
        <v>6154.5</v>
      </c>
      <c r="AA17" s="14"/>
      <c r="AB17" s="397"/>
      <c r="AC17" s="16"/>
      <c r="AD17" s="14"/>
    </row>
    <row r="18" spans="1:30" s="3" customFormat="1">
      <c r="A18" s="8" t="s">
        <v>460</v>
      </c>
      <c r="B18" s="8" t="s">
        <v>464</v>
      </c>
      <c r="C18" s="19">
        <v>6</v>
      </c>
      <c r="D18" s="200">
        <v>1048.8</v>
      </c>
      <c r="E18" s="202">
        <f t="shared" ref="E18:E20" si="0">C18*D18</f>
        <v>6292.7999999999993</v>
      </c>
      <c r="F18" s="393"/>
      <c r="G18" s="13"/>
      <c r="H18" s="447"/>
      <c r="I18" s="14"/>
      <c r="J18" s="13">
        <v>1</v>
      </c>
      <c r="K18" s="447">
        <f>$D$18</f>
        <v>1048.8</v>
      </c>
      <c r="L18" s="14"/>
      <c r="M18" s="13">
        <v>1</v>
      </c>
      <c r="N18" s="447">
        <f>$D$18</f>
        <v>1048.8</v>
      </c>
      <c r="O18" s="14"/>
      <c r="P18" s="13">
        <v>1</v>
      </c>
      <c r="Q18" s="447">
        <f>$D$18</f>
        <v>1048.8</v>
      </c>
      <c r="R18" s="14"/>
      <c r="S18" s="13">
        <v>1</v>
      </c>
      <c r="T18" s="447">
        <f>$D$18</f>
        <v>1048.8</v>
      </c>
      <c r="U18" s="14"/>
      <c r="V18" s="13">
        <v>1</v>
      </c>
      <c r="W18" s="447">
        <f>$D$18</f>
        <v>1048.8</v>
      </c>
      <c r="X18" s="14"/>
      <c r="Y18" s="13">
        <v>1</v>
      </c>
      <c r="Z18" s="447">
        <f>$D$18</f>
        <v>1048.8</v>
      </c>
      <c r="AA18" s="14"/>
      <c r="AB18" s="397"/>
      <c r="AC18" s="16"/>
      <c r="AD18" s="14"/>
    </row>
    <row r="19" spans="1:30" s="3" customFormat="1">
      <c r="A19" s="8" t="s">
        <v>461</v>
      </c>
      <c r="B19" s="8" t="s">
        <v>465</v>
      </c>
      <c r="C19" s="19">
        <v>6</v>
      </c>
      <c r="D19" s="200">
        <v>9770.1</v>
      </c>
      <c r="E19" s="202">
        <f t="shared" si="0"/>
        <v>58620.600000000006</v>
      </c>
      <c r="F19" s="393"/>
      <c r="G19" s="13"/>
      <c r="H19" s="447"/>
      <c r="I19" s="14"/>
      <c r="J19" s="13">
        <v>1</v>
      </c>
      <c r="K19" s="447">
        <f>$D$19</f>
        <v>9770.1</v>
      </c>
      <c r="L19" s="14"/>
      <c r="M19" s="13">
        <v>1</v>
      </c>
      <c r="N19" s="447">
        <f>$D$19</f>
        <v>9770.1</v>
      </c>
      <c r="O19" s="14"/>
      <c r="P19" s="13">
        <v>1</v>
      </c>
      <c r="Q19" s="447">
        <f>$D$19</f>
        <v>9770.1</v>
      </c>
      <c r="R19" s="14"/>
      <c r="S19" s="13">
        <v>1</v>
      </c>
      <c r="T19" s="447">
        <f>$D$19</f>
        <v>9770.1</v>
      </c>
      <c r="U19" s="14"/>
      <c r="V19" s="13">
        <v>1</v>
      </c>
      <c r="W19" s="447">
        <f>$D$19</f>
        <v>9770.1</v>
      </c>
      <c r="X19" s="14"/>
      <c r="Y19" s="13">
        <v>1</v>
      </c>
      <c r="Z19" s="447">
        <f>$D$19</f>
        <v>9770.1</v>
      </c>
      <c r="AA19" s="14"/>
      <c r="AB19" s="397"/>
      <c r="AC19" s="16"/>
      <c r="AD19" s="14"/>
    </row>
    <row r="20" spans="1:30" s="3" customFormat="1">
      <c r="A20" s="8" t="s">
        <v>462</v>
      </c>
      <c r="B20" s="8" t="s">
        <v>466</v>
      </c>
      <c r="C20" s="19">
        <v>6</v>
      </c>
      <c r="D20" s="200">
        <v>7644.6</v>
      </c>
      <c r="E20" s="202">
        <f t="shared" si="0"/>
        <v>45867.600000000006</v>
      </c>
      <c r="F20" s="393"/>
      <c r="G20" s="13"/>
      <c r="H20" s="447"/>
      <c r="I20" s="14"/>
      <c r="J20" s="13">
        <v>1</v>
      </c>
      <c r="K20" s="447">
        <f>$D$20</f>
        <v>7644.6</v>
      </c>
      <c r="L20" s="14"/>
      <c r="M20" s="13">
        <v>1</v>
      </c>
      <c r="N20" s="447">
        <f>$D$20</f>
        <v>7644.6</v>
      </c>
      <c r="O20" s="14"/>
      <c r="P20" s="13">
        <v>1</v>
      </c>
      <c r="Q20" s="447">
        <f>$D$20</f>
        <v>7644.6</v>
      </c>
      <c r="R20" s="14"/>
      <c r="S20" s="13">
        <v>1</v>
      </c>
      <c r="T20" s="447">
        <f>$D$20</f>
        <v>7644.6</v>
      </c>
      <c r="U20" s="14"/>
      <c r="V20" s="13">
        <v>1</v>
      </c>
      <c r="W20" s="447">
        <f>$D$20</f>
        <v>7644.6</v>
      </c>
      <c r="X20" s="14"/>
      <c r="Y20" s="13">
        <v>1</v>
      </c>
      <c r="Z20" s="447">
        <f>$D$20</f>
        <v>7644.6</v>
      </c>
      <c r="AA20" s="14"/>
      <c r="AB20" s="397"/>
      <c r="AC20" s="16"/>
      <c r="AD20" s="14"/>
    </row>
    <row r="21" spans="1:30" s="3" customFormat="1">
      <c r="A21" s="8"/>
      <c r="B21" s="8"/>
      <c r="C21" s="19"/>
      <c r="D21" s="200"/>
      <c r="E21" s="202"/>
      <c r="F21" s="393"/>
      <c r="G21" s="13"/>
      <c r="H21" s="447"/>
      <c r="I21" s="24"/>
      <c r="J21" s="397"/>
      <c r="K21" s="18"/>
      <c r="L21" s="24"/>
      <c r="M21" s="397"/>
      <c r="N21" s="18"/>
      <c r="O21" s="24"/>
      <c r="P21" s="397"/>
      <c r="Q21" s="18"/>
      <c r="R21" s="24"/>
      <c r="S21" s="397"/>
      <c r="T21" s="18"/>
      <c r="U21" s="24"/>
      <c r="V21" s="397"/>
      <c r="W21" s="18"/>
      <c r="X21" s="24"/>
      <c r="Y21" s="397"/>
      <c r="Z21" s="18"/>
      <c r="AA21" s="24"/>
      <c r="AB21" s="397"/>
      <c r="AC21" s="18"/>
      <c r="AD21" s="24"/>
    </row>
    <row r="22" spans="1:30" s="215" customFormat="1">
      <c r="C22" s="211"/>
      <c r="D22" s="211" t="s">
        <v>140</v>
      </c>
      <c r="E22" s="212">
        <f>SUM(E17:E21)</f>
        <v>147708</v>
      </c>
      <c r="F22" s="406">
        <f>H22+K22+N22+Q22+T22+W22+Z22</f>
        <v>147708</v>
      </c>
      <c r="G22" s="13"/>
      <c r="H22" s="213">
        <f>SUM(H16:H21)</f>
        <v>0</v>
      </c>
      <c r="I22" s="210">
        <f>I15</f>
        <v>0</v>
      </c>
      <c r="J22" s="216"/>
      <c r="K22" s="213">
        <f>SUM(K16:K21)</f>
        <v>24618</v>
      </c>
      <c r="L22" s="210">
        <f>L15</f>
        <v>19320.169230769228</v>
      </c>
      <c r="M22" s="397"/>
      <c r="N22" s="213">
        <f>SUM(N16:N21)</f>
        <v>24618</v>
      </c>
      <c r="O22" s="210">
        <f>O15</f>
        <v>19320.169230769228</v>
      </c>
      <c r="P22" s="397"/>
      <c r="Q22" s="213">
        <f>SUM(Q16:Q21)</f>
        <v>24618</v>
      </c>
      <c r="R22" s="210">
        <f>R15</f>
        <v>19320.169230769228</v>
      </c>
      <c r="S22" s="397"/>
      <c r="T22" s="213">
        <f>SUM(T16:T21)</f>
        <v>24618</v>
      </c>
      <c r="U22" s="210">
        <f>U15</f>
        <v>15161.369230769233</v>
      </c>
      <c r="V22" s="397"/>
      <c r="W22" s="213">
        <f>SUM(W16:W21)</f>
        <v>24618</v>
      </c>
      <c r="X22" s="210">
        <f>X15</f>
        <v>15161.369230769233</v>
      </c>
      <c r="Y22" s="397"/>
      <c r="Z22" s="213">
        <f>SUM(Z16:Z21)</f>
        <v>24618</v>
      </c>
      <c r="AA22" s="210">
        <f>AA15</f>
        <v>15161.369230769233</v>
      </c>
      <c r="AB22" s="397"/>
      <c r="AC22" s="213">
        <f>SUM(AC16:AC21)</f>
        <v>0</v>
      </c>
      <c r="AD22" s="210">
        <f>AD15</f>
        <v>0</v>
      </c>
    </row>
    <row r="23" spans="1:30" s="5" customFormat="1" ht="16.3" thickBot="1">
      <c r="A23" s="383"/>
      <c r="B23" s="9"/>
      <c r="C23" s="214"/>
      <c r="D23" s="20"/>
      <c r="E23" s="203"/>
      <c r="F23" s="214"/>
      <c r="G23" s="13"/>
      <c r="H23" s="372"/>
      <c r="I23" s="205"/>
      <c r="J23" s="217"/>
      <c r="K23" s="372"/>
      <c r="L23" s="205"/>
      <c r="M23" s="217"/>
      <c r="N23" s="372"/>
      <c r="O23" s="205"/>
      <c r="P23" s="217"/>
      <c r="Q23" s="372"/>
      <c r="R23" s="205"/>
      <c r="S23" s="217"/>
      <c r="T23" s="372"/>
      <c r="U23" s="205"/>
      <c r="V23" s="217"/>
      <c r="W23" s="372"/>
      <c r="X23" s="205"/>
      <c r="Y23" s="217"/>
      <c r="Z23" s="372"/>
      <c r="AA23" s="205"/>
      <c r="AB23" s="217"/>
      <c r="AC23" s="372"/>
      <c r="AD23" s="205"/>
    </row>
    <row r="24" spans="1:30" s="5" customFormat="1" ht="12.25" thickTop="1">
      <c r="A24" s="9"/>
      <c r="B24" s="9"/>
      <c r="C24" s="214"/>
      <c r="D24" s="20"/>
      <c r="E24" s="214"/>
      <c r="F24" s="20"/>
      <c r="G24" s="13"/>
      <c r="H24" s="21"/>
      <c r="I24" s="16"/>
      <c r="J24" s="217"/>
      <c r="K24" s="21"/>
      <c r="L24" s="17"/>
      <c r="M24" s="217"/>
      <c r="N24" s="21"/>
      <c r="O24" s="17"/>
      <c r="P24" s="217"/>
      <c r="Q24" s="21"/>
      <c r="R24" s="17"/>
      <c r="S24" s="217"/>
      <c r="T24" s="21"/>
      <c r="U24" s="17"/>
      <c r="V24" s="217"/>
      <c r="W24" s="21"/>
      <c r="X24" s="17"/>
      <c r="Y24" s="217"/>
      <c r="Z24" s="21"/>
      <c r="AA24" s="17"/>
      <c r="AB24" s="217"/>
      <c r="AC24" s="21"/>
      <c r="AD24" s="17"/>
    </row>
    <row r="25" spans="1:30" s="3" customFormat="1">
      <c r="D25" s="8"/>
      <c r="E25" s="19" t="s">
        <v>380</v>
      </c>
      <c r="F25" s="8"/>
      <c r="G25" s="13"/>
      <c r="H25" s="22">
        <v>0</v>
      </c>
      <c r="I25" s="14"/>
      <c r="J25" s="13"/>
      <c r="K25" s="22">
        <f>H26</f>
        <v>0</v>
      </c>
      <c r="L25" s="14"/>
      <c r="M25" s="13"/>
      <c r="N25" s="22">
        <f>K26</f>
        <v>24618</v>
      </c>
      <c r="O25" s="14"/>
      <c r="P25" s="13"/>
      <c r="Q25" s="22">
        <f>N26</f>
        <v>49236</v>
      </c>
      <c r="R25" s="14"/>
      <c r="S25" s="13"/>
      <c r="T25" s="22">
        <f>Q26</f>
        <v>73854</v>
      </c>
      <c r="U25" s="14"/>
      <c r="V25" s="13"/>
      <c r="W25" s="22">
        <f>T26</f>
        <v>98472</v>
      </c>
      <c r="X25" s="14"/>
      <c r="Y25" s="13"/>
      <c r="Z25" s="22">
        <f>W26</f>
        <v>123090</v>
      </c>
      <c r="AA25" s="14"/>
      <c r="AB25" s="13"/>
      <c r="AC25" s="22">
        <f>Z26</f>
        <v>147708</v>
      </c>
      <c r="AD25" s="14"/>
    </row>
    <row r="26" spans="1:30" s="3" customFormat="1">
      <c r="A26" s="8"/>
      <c r="B26" s="8"/>
      <c r="D26" s="8"/>
      <c r="E26" s="19" t="s">
        <v>378</v>
      </c>
      <c r="F26" s="8"/>
      <c r="G26" s="13"/>
      <c r="H26" s="22">
        <f>+H22+H25</f>
        <v>0</v>
      </c>
      <c r="I26" s="14"/>
      <c r="J26" s="13"/>
      <c r="K26" s="22">
        <f>+K22+K25</f>
        <v>24618</v>
      </c>
      <c r="L26" s="14"/>
      <c r="M26" s="13"/>
      <c r="N26" s="22">
        <f>+N22+N25</f>
        <v>49236</v>
      </c>
      <c r="O26" s="14"/>
      <c r="P26" s="13"/>
      <c r="Q26" s="22">
        <f>+Q22+Q25</f>
        <v>73854</v>
      </c>
      <c r="R26" s="14"/>
      <c r="S26" s="13"/>
      <c r="T26" s="22">
        <f>+T22+T25</f>
        <v>98472</v>
      </c>
      <c r="U26" s="14"/>
      <c r="V26" s="13"/>
      <c r="W26" s="22">
        <f>+W22+W25</f>
        <v>123090</v>
      </c>
      <c r="X26" s="14"/>
      <c r="Y26" s="13"/>
      <c r="Z26" s="22">
        <f>+Z22+Z25</f>
        <v>147708</v>
      </c>
      <c r="AA26" s="14"/>
      <c r="AB26" s="13"/>
      <c r="AC26" s="22">
        <f>+AC22+AC25</f>
        <v>147708</v>
      </c>
      <c r="AD26" s="14"/>
    </row>
    <row r="27" spans="1:30" s="3" customFormat="1">
      <c r="A27" s="8"/>
      <c r="B27" s="8"/>
      <c r="D27" s="8"/>
      <c r="E27" s="19" t="s">
        <v>379</v>
      </c>
      <c r="F27" s="8"/>
      <c r="G27" s="13"/>
      <c r="H27" s="22">
        <f>$B$7-SUM(H26)</f>
        <v>147708</v>
      </c>
      <c r="I27" s="14"/>
      <c r="J27" s="13"/>
      <c r="K27" s="22">
        <f>$B$7-SUM(K26)</f>
        <v>123090</v>
      </c>
      <c r="L27" s="14"/>
      <c r="M27" s="13"/>
      <c r="N27" s="22">
        <f>$B$7-SUM(N26)</f>
        <v>98472</v>
      </c>
      <c r="O27" s="14"/>
      <c r="P27" s="13"/>
      <c r="Q27" s="22">
        <f>$B$7-SUM(Q26)</f>
        <v>73854</v>
      </c>
      <c r="R27" s="14"/>
      <c r="S27" s="13"/>
      <c r="T27" s="22">
        <f>$B$7-SUM(T26)</f>
        <v>49236</v>
      </c>
      <c r="U27" s="14"/>
      <c r="V27" s="13"/>
      <c r="W27" s="22">
        <f>$B$7-SUM(W26)</f>
        <v>24618</v>
      </c>
      <c r="X27" s="14"/>
      <c r="Y27" s="13"/>
      <c r="Z27" s="22">
        <f>$B$7-SUM(Z26)</f>
        <v>0</v>
      </c>
      <c r="AA27" s="14"/>
      <c r="AB27" s="13"/>
      <c r="AC27" s="22">
        <f>$B$7-SUM(AC26)</f>
        <v>0</v>
      </c>
      <c r="AD27" s="14"/>
    </row>
    <row r="28" spans="1:30" s="3" customFormat="1">
      <c r="A28" s="8"/>
      <c r="B28" s="8"/>
      <c r="D28" s="8"/>
      <c r="E28" s="8"/>
      <c r="F28" s="8"/>
      <c r="G28" s="13"/>
      <c r="H28" s="25">
        <f>SUM(H27)/$B$9</f>
        <v>1</v>
      </c>
      <c r="K28" s="25">
        <f>SUM(K27)/$B$9</f>
        <v>0.83333333333333337</v>
      </c>
      <c r="N28" s="25">
        <f>SUM(N27)/$B$9</f>
        <v>0.66666666666666663</v>
      </c>
      <c r="Q28" s="25">
        <f>SUM(Q27)/$B$9</f>
        <v>0.5</v>
      </c>
      <c r="T28" s="25">
        <f>SUM(T27)/$B$9</f>
        <v>0.33333333333333331</v>
      </c>
      <c r="W28" s="25">
        <f>SUM(W27)/$B$9</f>
        <v>0.16666666666666666</v>
      </c>
      <c r="Z28" s="25">
        <f>SUM(Z27)/$B$9</f>
        <v>0</v>
      </c>
      <c r="AC28" s="25">
        <f>SUM(AC27)/$B$9</f>
        <v>0</v>
      </c>
    </row>
    <row r="29" spans="1:30" s="3" customFormat="1">
      <c r="A29" s="8"/>
      <c r="B29" s="8"/>
      <c r="D29" s="8"/>
      <c r="E29" s="8"/>
      <c r="F29" s="8"/>
      <c r="G29" s="36"/>
      <c r="H29" s="37"/>
      <c r="J29" s="36"/>
      <c r="K29" s="37"/>
      <c r="M29" s="36"/>
      <c r="N29" s="37"/>
      <c r="P29" s="36"/>
      <c r="Q29" s="37"/>
      <c r="S29" s="36"/>
      <c r="T29" s="37"/>
      <c r="V29" s="36"/>
      <c r="W29" s="37"/>
      <c r="Y29" s="36"/>
      <c r="Z29" s="37"/>
      <c r="AB29" s="36"/>
      <c r="AC29" s="37"/>
    </row>
    <row r="30" spans="1:30" s="3" customFormat="1">
      <c r="A30" s="380"/>
      <c r="B30" s="27"/>
      <c r="D30" s="26"/>
      <c r="E30" s="38" t="s">
        <v>384</v>
      </c>
      <c r="F30" s="8"/>
      <c r="H30" s="16">
        <f>H22</f>
        <v>0</v>
      </c>
      <c r="I30" s="16"/>
      <c r="K30" s="16">
        <f>K22</f>
        <v>24618</v>
      </c>
      <c r="L30" s="16"/>
      <c r="N30" s="16">
        <f>N22</f>
        <v>24618</v>
      </c>
      <c r="O30" s="16"/>
      <c r="Q30" s="16">
        <f>Q22</f>
        <v>24618</v>
      </c>
      <c r="R30" s="16"/>
      <c r="T30" s="16">
        <f>T22</f>
        <v>24618</v>
      </c>
      <c r="U30" s="16"/>
      <c r="W30" s="16">
        <f>W22</f>
        <v>24618</v>
      </c>
      <c r="X30" s="16"/>
      <c r="Z30" s="16">
        <f>Z22</f>
        <v>24618</v>
      </c>
      <c r="AA30" s="16"/>
      <c r="AC30" s="16">
        <f>AC22</f>
        <v>0</v>
      </c>
      <c r="AD30" s="16"/>
    </row>
    <row r="31" spans="1:30" s="3" customFormat="1">
      <c r="A31" s="226"/>
      <c r="B31" s="26"/>
      <c r="D31" s="26"/>
      <c r="E31" s="26" t="s">
        <v>20</v>
      </c>
      <c r="F31" s="8"/>
      <c r="G31" s="1"/>
      <c r="H31" s="16">
        <v>1922.36</v>
      </c>
      <c r="I31" s="16"/>
      <c r="J31" s="1"/>
      <c r="K31" s="16">
        <f ca="1">SUMIF($A11:$C14,"HP",L11:L14)</f>
        <v>2255.7692307692305</v>
      </c>
      <c r="L31" s="16"/>
      <c r="M31" s="1"/>
      <c r="N31" s="16">
        <f ca="1">SUMIF($A11:$C14,"HP",O11:O14)</f>
        <v>2255.7692307692305</v>
      </c>
      <c r="O31" s="16"/>
      <c r="P31" s="1"/>
      <c r="Q31" s="16">
        <f ca="1">SUMIF($A11:$C14,"HP",R11:R14)</f>
        <v>2255.7692307692305</v>
      </c>
      <c r="R31" s="16"/>
      <c r="S31" s="1"/>
      <c r="T31" s="16">
        <f ca="1">SUMIF($A11:$C14,"HP",U11:U14)</f>
        <v>2255.7692307692305</v>
      </c>
      <c r="U31" s="16"/>
      <c r="V31" s="1"/>
      <c r="W31" s="16">
        <f ca="1">SUMIF($A11:$C14,"HP",X11:X14)</f>
        <v>2255.7692307692305</v>
      </c>
      <c r="X31" s="16"/>
      <c r="Y31" s="1"/>
      <c r="Z31" s="16">
        <f ca="1">SUMIF($A11:$C14,"HP",AA11:AA14)</f>
        <v>2255.7692307692305</v>
      </c>
      <c r="AA31" s="16"/>
      <c r="AB31" s="1"/>
      <c r="AC31" s="16">
        <f ca="1">SUMIF($A11:$C14,"HP",AD11:AD14)</f>
        <v>0</v>
      </c>
      <c r="AD31" s="16"/>
    </row>
    <row r="32" spans="1:30" s="3" customFormat="1">
      <c r="A32" s="226"/>
      <c r="B32" s="193"/>
      <c r="D32" s="26"/>
      <c r="E32" s="26" t="s">
        <v>137</v>
      </c>
      <c r="F32" s="8"/>
      <c r="G32" s="1"/>
      <c r="H32" s="16">
        <v>815.08</v>
      </c>
      <c r="I32" s="16"/>
      <c r="J32" s="1"/>
      <c r="K32" s="16">
        <f t="shared" ref="K32" ca="1" si="1">K31*0.433</f>
        <v>976.74807692307684</v>
      </c>
      <c r="L32" s="16"/>
      <c r="M32" s="1"/>
      <c r="N32" s="16">
        <f t="shared" ref="N32" ca="1" si="2">N31*0.433</f>
        <v>976.74807692307684</v>
      </c>
      <c r="O32" s="16"/>
      <c r="P32" s="1"/>
      <c r="Q32" s="16">
        <f t="shared" ref="Q32" ca="1" si="3">Q31*0.433</f>
        <v>976.74807692307684</v>
      </c>
      <c r="R32" s="16"/>
      <c r="S32" s="1"/>
      <c r="T32" s="16">
        <f t="shared" ref="T32" ca="1" si="4">T31*0.433</f>
        <v>976.74807692307684</v>
      </c>
      <c r="U32" s="16"/>
      <c r="V32" s="1"/>
      <c r="W32" s="16">
        <f t="shared" ref="W32" ca="1" si="5">W31*0.433</f>
        <v>976.74807692307684</v>
      </c>
      <c r="X32" s="16"/>
      <c r="Y32" s="1"/>
      <c r="Z32" s="16">
        <f t="shared" ref="Z32" ca="1" si="6">Z31*0.433</f>
        <v>976.74807692307684</v>
      </c>
      <c r="AA32" s="16"/>
      <c r="AB32" s="1"/>
      <c r="AC32" s="16">
        <f t="shared" ref="AC32" ca="1" si="7">AC31*0.433</f>
        <v>0</v>
      </c>
      <c r="AD32" s="16"/>
    </row>
    <row r="33" spans="1:30" s="3" customFormat="1">
      <c r="A33" s="247"/>
      <c r="B33" s="248"/>
      <c r="D33" s="26"/>
      <c r="E33" s="26" t="s">
        <v>18</v>
      </c>
      <c r="F33" s="8"/>
      <c r="H33" s="16">
        <f ca="1">SUMIF($A11:$C13,"Sub",I11:I13)</f>
        <v>0</v>
      </c>
      <c r="I33" s="16"/>
      <c r="K33" s="16">
        <f ca="1">SUMIF($A11:$C13,"Sub",L11:L13)</f>
        <v>17064.400000000001</v>
      </c>
      <c r="L33" s="16"/>
      <c r="N33" s="16">
        <f ca="1">SUMIF($A11:$C13,"Sub",O11:O13)</f>
        <v>17064.400000000001</v>
      </c>
      <c r="O33" s="16"/>
      <c r="Q33" s="16">
        <f ca="1">SUMIF($A11:$C13,"Sub",R11:R13)</f>
        <v>17064.400000000001</v>
      </c>
      <c r="R33" s="16"/>
      <c r="T33" s="16">
        <f ca="1">SUMIF($A11:$C13,"Sub",U11:U13)</f>
        <v>12905.6</v>
      </c>
      <c r="U33" s="16"/>
      <c r="W33" s="16">
        <f ca="1">SUMIF($A11:$C13,"Sub",X11:X13)</f>
        <v>12905.6</v>
      </c>
      <c r="X33" s="16"/>
      <c r="Z33" s="16">
        <f ca="1">SUMIF($A11:$C13,"Sub",AA11:AA13)</f>
        <v>12905.6</v>
      </c>
      <c r="AA33" s="16"/>
      <c r="AC33" s="16">
        <f ca="1">SUMIF($A11:$C13,"Sub",AD11:AD13)</f>
        <v>0</v>
      </c>
      <c r="AD33" s="16"/>
    </row>
    <row r="34" spans="1:30" s="3" customFormat="1">
      <c r="A34" s="226"/>
      <c r="B34" s="194"/>
      <c r="D34" s="384"/>
      <c r="E34" s="26" t="s">
        <v>385</v>
      </c>
      <c r="F34" s="8"/>
      <c r="H34" s="16">
        <v>0</v>
      </c>
      <c r="I34" s="16"/>
      <c r="K34" s="16">
        <f ca="1">((H31+H32)*2.39%)+(H33*3.29%)</f>
        <v>65.424816000000007</v>
      </c>
      <c r="L34" s="16"/>
      <c r="N34" s="16">
        <f ca="1">((K31+K32)*2.39%)+(K33*3.29%)</f>
        <v>638.67592365384621</v>
      </c>
      <c r="O34" s="16"/>
      <c r="Q34" s="16">
        <f ca="1">((N31+N32)*2.39%)+(N33*3.29%)</f>
        <v>638.67592365384621</v>
      </c>
      <c r="R34" s="16"/>
      <c r="T34" s="16">
        <f ca="1">((Q31+Q32)*2.39%)+(Q33*3.29%)</f>
        <v>638.67592365384621</v>
      </c>
      <c r="U34" s="16"/>
      <c r="W34" s="16">
        <f ca="1">((T31+T32)*2.39%)+(T33*3.29%)</f>
        <v>501.85140365384615</v>
      </c>
      <c r="X34" s="16"/>
      <c r="Z34" s="16">
        <f ca="1">((W31+W32)*2.39%)+(W33*3.29%)</f>
        <v>501.85140365384615</v>
      </c>
      <c r="AA34" s="16"/>
      <c r="AC34" s="16">
        <f ca="1">((Z31+Z32)*2.39%)+(Z33*3.29%)</f>
        <v>501.85140365384615</v>
      </c>
      <c r="AD34" s="16"/>
    </row>
    <row r="35" spans="1:30" s="3" customFormat="1">
      <c r="A35" s="226"/>
      <c r="B35" s="194"/>
      <c r="D35" s="384"/>
      <c r="E35" s="26" t="s">
        <v>387</v>
      </c>
      <c r="F35" s="8"/>
      <c r="H35" s="16"/>
      <c r="I35" s="16"/>
      <c r="K35" s="16"/>
      <c r="L35" s="16"/>
      <c r="N35" s="16"/>
      <c r="O35" s="16"/>
      <c r="Q35" s="16"/>
      <c r="R35" s="16"/>
      <c r="T35" s="16"/>
      <c r="U35" s="16"/>
      <c r="W35" s="16"/>
      <c r="X35" s="16"/>
      <c r="Z35" s="16"/>
      <c r="AA35" s="16"/>
      <c r="AC35" s="16"/>
      <c r="AD35" s="16"/>
    </row>
    <row r="36" spans="1:30" s="3" customFormat="1">
      <c r="A36" s="226"/>
      <c r="B36" s="26"/>
      <c r="D36" s="26"/>
      <c r="E36" s="26" t="s">
        <v>12</v>
      </c>
      <c r="F36" s="8"/>
      <c r="G36" s="16"/>
      <c r="H36" s="16">
        <f ca="1">SUM(H31:H35)</f>
        <v>2737.44</v>
      </c>
      <c r="I36" s="16"/>
      <c r="J36" s="16"/>
      <c r="K36" s="16">
        <f ca="1">SUM(K31:K35)</f>
        <v>20362.34212369231</v>
      </c>
      <c r="L36" s="16"/>
      <c r="M36" s="16"/>
      <c r="N36" s="16">
        <f ca="1">SUM(N31:N35)</f>
        <v>20935.593231346156</v>
      </c>
      <c r="O36" s="16"/>
      <c r="P36" s="16"/>
      <c r="Q36" s="16">
        <f ca="1">SUM(Q31:Q35)</f>
        <v>20935.593231346156</v>
      </c>
      <c r="R36" s="16"/>
      <c r="S36" s="16"/>
      <c r="T36" s="16">
        <f ca="1">SUM(T31:T35)</f>
        <v>16776.793231346153</v>
      </c>
      <c r="U36" s="16"/>
      <c r="V36" s="16"/>
      <c r="W36" s="16">
        <f ca="1">SUM(W31:W35)</f>
        <v>16639.968711346155</v>
      </c>
      <c r="X36" s="16"/>
      <c r="Y36" s="16"/>
      <c r="Z36" s="16">
        <f ca="1">SUM(Z31:Z35)</f>
        <v>16639.968711346155</v>
      </c>
      <c r="AA36" s="16"/>
      <c r="AB36" s="16"/>
      <c r="AC36" s="16">
        <f ca="1">SUM(AC31:AC35)</f>
        <v>501.85140365384615</v>
      </c>
      <c r="AD36" s="16"/>
    </row>
    <row r="37" spans="1:30" s="5" customFormat="1">
      <c r="A37" s="227"/>
      <c r="B37" s="38"/>
      <c r="D37" s="38"/>
      <c r="E37" s="38" t="s">
        <v>21</v>
      </c>
      <c r="F37" s="9"/>
      <c r="G37" s="21"/>
      <c r="H37" s="21">
        <f ca="1">+H30-H36</f>
        <v>-2737.44</v>
      </c>
      <c r="I37" s="21"/>
      <c r="J37" s="21"/>
      <c r="K37" s="21">
        <f ca="1">+K30-K36</f>
        <v>4255.6578763076905</v>
      </c>
      <c r="L37" s="21"/>
      <c r="M37" s="21"/>
      <c r="N37" s="21">
        <f ca="1">+N30-N36</f>
        <v>3682.4067686538438</v>
      </c>
      <c r="O37" s="21"/>
      <c r="P37" s="21"/>
      <c r="Q37" s="21">
        <f ca="1">+Q30-Q36</f>
        <v>3682.4067686538438</v>
      </c>
      <c r="R37" s="21"/>
      <c r="S37" s="21"/>
      <c r="T37" s="21">
        <f ca="1">+T30-T36</f>
        <v>7841.2067686538467</v>
      </c>
      <c r="U37" s="21"/>
      <c r="V37" s="21"/>
      <c r="W37" s="21">
        <f ca="1">+W30-W36</f>
        <v>7978.031288653845</v>
      </c>
      <c r="X37" s="21"/>
      <c r="Y37" s="21"/>
      <c r="Z37" s="21">
        <f ca="1">+Z30-Z36</f>
        <v>7978.031288653845</v>
      </c>
      <c r="AA37" s="21"/>
      <c r="AB37" s="21"/>
      <c r="AC37" s="21">
        <f ca="1">+AC30-AC36</f>
        <v>-501.85140365384615</v>
      </c>
      <c r="AD37" s="21"/>
    </row>
    <row r="38" spans="1:30" s="3" customFormat="1">
      <c r="A38" s="226"/>
      <c r="B38" s="26"/>
      <c r="D38" s="28"/>
      <c r="E38" s="28" t="s">
        <v>13</v>
      </c>
      <c r="F38" s="8"/>
      <c r="G38" s="6"/>
      <c r="H38" s="6" t="e">
        <f ca="1">+H37/H30</f>
        <v>#DIV/0!</v>
      </c>
      <c r="J38" s="6"/>
      <c r="K38" s="6">
        <f ca="1">+K37/K30</f>
        <v>0.17286773402825942</v>
      </c>
      <c r="M38" s="6"/>
      <c r="N38" s="6">
        <f ca="1">+N37/N30</f>
        <v>0.14958188190161037</v>
      </c>
      <c r="P38" s="6"/>
      <c r="Q38" s="6">
        <f ca="1">+Q37/Q30</f>
        <v>0.14958188190161037</v>
      </c>
      <c r="S38" s="6"/>
      <c r="T38" s="6">
        <f ca="1">+T37/T30</f>
        <v>0.31851518273839657</v>
      </c>
      <c r="V38" s="6"/>
      <c r="W38" s="6">
        <f ca="1">+W37/W30</f>
        <v>0.32407308833592674</v>
      </c>
      <c r="Y38" s="6"/>
      <c r="Z38" s="6">
        <f ca="1">+Z37/Z30</f>
        <v>0.32407308833592674</v>
      </c>
      <c r="AB38" s="6"/>
      <c r="AC38" s="6" t="e">
        <f ca="1">+AC37/AC30</f>
        <v>#DIV/0!</v>
      </c>
    </row>
    <row r="39" spans="1:30" s="3" customFormat="1">
      <c r="A39" s="8"/>
      <c r="B39" s="8"/>
      <c r="C39" s="8"/>
      <c r="D39" s="8"/>
      <c r="E39" s="8"/>
      <c r="F39" s="8"/>
      <c r="H39" s="1"/>
      <c r="K39" s="1"/>
    </row>
    <row r="40" spans="1:30" s="3" customFormat="1">
      <c r="A40" s="8"/>
      <c r="B40" s="8"/>
      <c r="C40" s="8"/>
      <c r="D40" s="8"/>
      <c r="E40" s="8"/>
      <c r="F40" s="8"/>
      <c r="H40" s="1"/>
      <c r="K40" s="1"/>
      <c r="N40" s="1"/>
      <c r="Q40" s="1"/>
      <c r="T40" s="1"/>
      <c r="W40" s="1"/>
      <c r="Z40" s="1"/>
      <c r="AC40" s="1"/>
    </row>
    <row r="41" spans="1:30" s="3" customFormat="1">
      <c r="A41" s="8"/>
      <c r="B41" s="8"/>
      <c r="C41" s="8"/>
      <c r="D41" s="8"/>
      <c r="E41" s="8"/>
      <c r="F41" s="8"/>
    </row>
  </sheetData>
  <conditionalFormatting sqref="D9 F8">
    <cfRule type="cellIs" dxfId="0" priority="2" stopIfTrue="1" operator="greaterThan">
      <formula>0.7</formula>
    </cfRule>
  </conditionalFormatting>
  <printOptions horizontalCentered="1" verticalCentered="1"/>
  <pageMargins left="0" right="0" top="0.25" bottom="0.5" header="0.28000000000000003" footer="0.5"/>
  <pageSetup scale="80" fitToWidth="2" orientation="landscape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7" sqref="G17"/>
    </sheetView>
  </sheetViews>
  <sheetFormatPr defaultRowHeight="12.9"/>
  <cols>
    <col min="3" max="3" width="10.125" bestFit="1" customWidth="1"/>
    <col min="4" max="4" width="12.75" bestFit="1" customWidth="1"/>
    <col min="7" max="12" width="10.125" bestFit="1" customWidth="1"/>
  </cols>
  <sheetData>
    <row r="1" spans="1:12" s="448" customFormat="1" ht="40.1" thickBot="1">
      <c r="A1" s="604" t="s">
        <v>467</v>
      </c>
      <c r="B1" s="605" t="s">
        <v>132</v>
      </c>
      <c r="C1" s="606" t="s">
        <v>133</v>
      </c>
      <c r="D1" s="607" t="s">
        <v>134</v>
      </c>
      <c r="E1" s="608" t="s">
        <v>492</v>
      </c>
      <c r="F1" s="609">
        <v>41852</v>
      </c>
      <c r="G1" s="609">
        <v>41883</v>
      </c>
      <c r="H1" s="609">
        <v>41913</v>
      </c>
      <c r="I1" s="609">
        <v>41944</v>
      </c>
      <c r="J1" s="609">
        <v>41974</v>
      </c>
      <c r="K1" s="609">
        <v>42005</v>
      </c>
      <c r="L1" s="610">
        <v>42036</v>
      </c>
    </row>
    <row r="2" spans="1:12" s="448" customFormat="1">
      <c r="A2" s="611" t="s">
        <v>458</v>
      </c>
      <c r="B2" s="449">
        <v>6</v>
      </c>
      <c r="C2" s="450">
        <v>6154.5</v>
      </c>
      <c r="D2" s="451">
        <f>B2*C2</f>
        <v>36927</v>
      </c>
      <c r="E2" s="452">
        <f>SUM(F2)</f>
        <v>0</v>
      </c>
      <c r="F2" s="453">
        <v>0</v>
      </c>
      <c r="G2" s="453">
        <f>'T4 MyHealtheVet Base'!K17</f>
        <v>6154.5</v>
      </c>
      <c r="H2" s="453">
        <f>'T4 MyHealtheVet Base'!N17</f>
        <v>6154.5</v>
      </c>
      <c r="I2" s="453">
        <f>'T4 MyHealtheVet Base'!Q17</f>
        <v>6154.5</v>
      </c>
      <c r="J2" s="453">
        <f>'T4 MyHealtheVet Base'!T17</f>
        <v>6154.5</v>
      </c>
      <c r="K2" s="453">
        <f>'T4 MyHealtheVet Base'!W17</f>
        <v>6154.5</v>
      </c>
      <c r="L2" s="612">
        <f>'T4 MyHealtheVet Base'!Z17</f>
        <v>6154.5</v>
      </c>
    </row>
    <row r="3" spans="1:12" s="448" customFormat="1">
      <c r="A3" s="613" t="s">
        <v>468</v>
      </c>
      <c r="B3" s="449">
        <v>6</v>
      </c>
      <c r="C3" s="450">
        <v>1048.8</v>
      </c>
      <c r="D3" s="451">
        <f>B3*C3</f>
        <v>6292.7999999999993</v>
      </c>
      <c r="E3" s="452">
        <f t="shared" ref="E3:E5" si="0">SUM(F3)</f>
        <v>0</v>
      </c>
      <c r="F3" s="453">
        <v>0</v>
      </c>
      <c r="G3" s="453">
        <f>'T4 MyHealtheVet Base'!K18</f>
        <v>1048.8</v>
      </c>
      <c r="H3" s="453">
        <f>'T4 MyHealtheVet Base'!N18</f>
        <v>1048.8</v>
      </c>
      <c r="I3" s="453">
        <f>'T4 MyHealtheVet Base'!Q18</f>
        <v>1048.8</v>
      </c>
      <c r="J3" s="453">
        <f>'T4 MyHealtheVet Base'!T18</f>
        <v>1048.8</v>
      </c>
      <c r="K3" s="453">
        <f>'T4 MyHealtheVet Base'!W18</f>
        <v>1048.8</v>
      </c>
      <c r="L3" s="612">
        <f>'T4 MyHealtheVet Base'!Z18</f>
        <v>1048.8</v>
      </c>
    </row>
    <row r="4" spans="1:12" s="448" customFormat="1">
      <c r="A4" s="613" t="s">
        <v>488</v>
      </c>
      <c r="B4" s="449">
        <v>6</v>
      </c>
      <c r="C4" s="450">
        <v>9770.1</v>
      </c>
      <c r="D4" s="451">
        <f>C4*B4</f>
        <v>58620.600000000006</v>
      </c>
      <c r="E4" s="452">
        <f t="shared" si="0"/>
        <v>0</v>
      </c>
      <c r="F4" s="453">
        <v>0</v>
      </c>
      <c r="G4" s="453">
        <f>'T4 MyHealtheVet Base'!K19</f>
        <v>9770.1</v>
      </c>
      <c r="H4" s="453">
        <f>'T4 MyHealtheVet Base'!N19</f>
        <v>9770.1</v>
      </c>
      <c r="I4" s="453">
        <f>'T4 MyHealtheVet Base'!Q19</f>
        <v>9770.1</v>
      </c>
      <c r="J4" s="453">
        <f>'T4 MyHealtheVet Base'!T19</f>
        <v>9770.1</v>
      </c>
      <c r="K4" s="453">
        <f>'T4 MyHealtheVet Base'!W19</f>
        <v>9770.1</v>
      </c>
      <c r="L4" s="612">
        <f>'T4 MyHealtheVet Base'!Z19</f>
        <v>9770.1</v>
      </c>
    </row>
    <row r="5" spans="1:12" s="448" customFormat="1">
      <c r="A5" s="614" t="s">
        <v>489</v>
      </c>
      <c r="B5" s="615">
        <v>6</v>
      </c>
      <c r="C5" s="616">
        <v>7644.6</v>
      </c>
      <c r="D5" s="617">
        <f>B5*C5</f>
        <v>45867.600000000006</v>
      </c>
      <c r="E5" s="618">
        <f t="shared" si="0"/>
        <v>0</v>
      </c>
      <c r="F5" s="619">
        <v>0</v>
      </c>
      <c r="G5" s="619">
        <f>'T4 MyHealtheVet Base'!K20</f>
        <v>7644.6</v>
      </c>
      <c r="H5" s="619">
        <f>'T4 MyHealtheVet Base'!N20</f>
        <v>7644.6</v>
      </c>
      <c r="I5" s="619">
        <f>'T4 MyHealtheVet Base'!Q20</f>
        <v>7644.6</v>
      </c>
      <c r="J5" s="619">
        <f>'T4 MyHealtheVet Base'!T20</f>
        <v>7644.6</v>
      </c>
      <c r="K5" s="619">
        <f>'T4 MyHealtheVet Base'!W20</f>
        <v>7644.6</v>
      </c>
      <c r="L5" s="620">
        <f>'T4 MyHealtheVet Base'!Z20</f>
        <v>7644.6</v>
      </c>
    </row>
    <row r="6" spans="1:12" s="448" customFormat="1" ht="18" customHeight="1">
      <c r="A6" s="621"/>
      <c r="B6" s="622"/>
      <c r="C6" s="623"/>
      <c r="D6" s="624">
        <f>SUM(D2:D5)</f>
        <v>147708</v>
      </c>
      <c r="E6" s="625">
        <f>SUM(E2:E5)</f>
        <v>0</v>
      </c>
      <c r="F6" s="626">
        <f>SUM(F2:F5)</f>
        <v>0</v>
      </c>
      <c r="G6" s="627">
        <f t="shared" ref="G6:L6" si="1">SUM(G2:G5)</f>
        <v>24618</v>
      </c>
      <c r="H6" s="627">
        <f t="shared" si="1"/>
        <v>24618</v>
      </c>
      <c r="I6" s="627">
        <f t="shared" si="1"/>
        <v>24618</v>
      </c>
      <c r="J6" s="627">
        <f t="shared" si="1"/>
        <v>24618</v>
      </c>
      <c r="K6" s="627">
        <f t="shared" si="1"/>
        <v>24618</v>
      </c>
      <c r="L6" s="628">
        <f t="shared" si="1"/>
        <v>24618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workbookViewId="0">
      <selection activeCell="B13" sqref="B13:B16"/>
    </sheetView>
  </sheetViews>
  <sheetFormatPr defaultRowHeight="12.9"/>
  <cols>
    <col min="1" max="1" width="8" style="457"/>
    <col min="2" max="2" width="24.875" style="457" customWidth="1"/>
    <col min="3" max="3" width="1.875" style="457" customWidth="1"/>
    <col min="4" max="4" width="12.875" style="457" customWidth="1"/>
    <col min="5" max="5" width="1.625" style="457" customWidth="1"/>
    <col min="6" max="6" width="13.625" style="457" customWidth="1"/>
    <col min="7" max="7" width="1.125" style="457" customWidth="1"/>
    <col min="8" max="8" width="11" style="457" customWidth="1"/>
    <col min="9" max="9" width="3.25" style="457" customWidth="1"/>
    <col min="10" max="10" width="6.75" style="457" customWidth="1"/>
    <col min="11" max="11" width="6.375" style="457" customWidth="1"/>
    <col min="12" max="12" width="24.375" style="457" customWidth="1"/>
  </cols>
  <sheetData>
    <row r="1" spans="1:12" ht="13.6">
      <c r="A1" s="454"/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5"/>
    </row>
    <row r="2" spans="1:12" ht="13.6">
      <c r="A2" s="454"/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6"/>
    </row>
    <row r="3" spans="1:12">
      <c r="B3" s="458" t="s">
        <v>469</v>
      </c>
      <c r="C3" s="552" t="s">
        <v>487</v>
      </c>
      <c r="D3" s="459"/>
      <c r="E3" s="460"/>
      <c r="F3" s="461"/>
      <c r="G3" s="462"/>
      <c r="H3" s="462"/>
      <c r="I3" s="463"/>
      <c r="J3" s="463"/>
      <c r="K3" s="463"/>
      <c r="L3" s="464"/>
    </row>
    <row r="4" spans="1:12">
      <c r="B4" s="465"/>
      <c r="C4" s="466"/>
      <c r="D4" s="467"/>
      <c r="E4" s="468"/>
      <c r="F4" s="463"/>
      <c r="G4" s="462"/>
      <c r="H4" s="462"/>
      <c r="I4" s="463"/>
      <c r="J4" s="463"/>
      <c r="K4" s="463"/>
      <c r="L4" s="464"/>
    </row>
    <row r="5" spans="1:12">
      <c r="B5" s="469"/>
      <c r="C5" s="470"/>
      <c r="D5" s="470"/>
      <c r="E5" s="469"/>
      <c r="F5" s="469"/>
      <c r="G5" s="469"/>
      <c r="H5" s="469"/>
      <c r="I5" s="471"/>
      <c r="J5" s="471"/>
      <c r="K5" s="469"/>
      <c r="L5" s="464"/>
    </row>
    <row r="6" spans="1:12" ht="13.6">
      <c r="A6" s="467"/>
      <c r="B6" s="472" t="s">
        <v>470</v>
      </c>
      <c r="C6" s="473"/>
      <c r="D6" s="473" t="s">
        <v>471</v>
      </c>
      <c r="E6" s="467"/>
      <c r="F6" s="474"/>
      <c r="G6" s="475"/>
      <c r="H6" s="475"/>
      <c r="I6" s="476"/>
      <c r="J6" s="477"/>
      <c r="K6" s="461"/>
      <c r="L6" s="464"/>
    </row>
    <row r="7" spans="1:12">
      <c r="A7" s="467"/>
      <c r="B7" s="478" t="s">
        <v>472</v>
      </c>
      <c r="C7" s="479"/>
      <c r="D7" s="480" t="s">
        <v>473</v>
      </c>
      <c r="E7" s="481"/>
      <c r="F7" s="482"/>
      <c r="G7" s="483"/>
      <c r="H7" s="483"/>
      <c r="I7" s="476"/>
      <c r="J7" s="484"/>
      <c r="K7" s="485"/>
      <c r="L7" s="464"/>
    </row>
    <row r="8" spans="1:12" ht="13.6" thickBot="1">
      <c r="B8" s="469"/>
      <c r="C8" s="470"/>
      <c r="D8" s="470"/>
      <c r="E8" s="469"/>
      <c r="F8" s="469"/>
      <c r="G8" s="469"/>
      <c r="H8" s="469"/>
      <c r="I8" s="471"/>
      <c r="J8" s="471"/>
      <c r="K8" s="469"/>
      <c r="L8" s="464"/>
    </row>
    <row r="9" spans="1:12" ht="13.6" thickBot="1">
      <c r="B9" s="486"/>
      <c r="C9" s="487"/>
      <c r="D9" s="488"/>
      <c r="E9" s="489"/>
      <c r="F9" s="489"/>
      <c r="G9" s="489"/>
      <c r="H9" s="490" t="str">
        <f>C3</f>
        <v>8/08/14-09/07/14</v>
      </c>
      <c r="I9" s="489"/>
      <c r="J9" s="489"/>
      <c r="K9" s="489"/>
      <c r="L9" s="491"/>
    </row>
    <row r="10" spans="1:12">
      <c r="B10" s="486"/>
      <c r="C10" s="492"/>
      <c r="D10" s="493"/>
      <c r="E10" s="494"/>
      <c r="F10" s="494" t="s">
        <v>2</v>
      </c>
      <c r="G10" s="494"/>
      <c r="H10" s="494"/>
      <c r="I10" s="494"/>
      <c r="J10" s="495"/>
      <c r="K10" s="496"/>
      <c r="L10" s="497"/>
    </row>
    <row r="11" spans="1:12" ht="13.6" thickBot="1">
      <c r="B11" s="498"/>
      <c r="C11" s="454"/>
      <c r="D11" s="499" t="s">
        <v>474</v>
      </c>
      <c r="E11" s="492"/>
      <c r="F11" s="492" t="s">
        <v>474</v>
      </c>
      <c r="G11" s="492"/>
      <c r="H11" s="500" t="s">
        <v>475</v>
      </c>
      <c r="I11" s="501" t="s">
        <v>476</v>
      </c>
      <c r="J11" s="500"/>
      <c r="K11" s="487"/>
      <c r="L11" s="502"/>
    </row>
    <row r="12" spans="1:12" ht="13.6" thickBot="1">
      <c r="B12" s="503" t="s">
        <v>477</v>
      </c>
      <c r="C12" s="504"/>
      <c r="D12" s="499" t="s">
        <v>478</v>
      </c>
      <c r="E12" s="492"/>
      <c r="F12" s="492" t="s">
        <v>478</v>
      </c>
      <c r="G12" s="492"/>
      <c r="H12" s="492" t="s">
        <v>479</v>
      </c>
      <c r="I12" s="505" t="s">
        <v>480</v>
      </c>
      <c r="J12" s="506"/>
      <c r="K12" s="500"/>
      <c r="L12" s="502"/>
    </row>
    <row r="13" spans="1:12">
      <c r="B13" s="507" t="s">
        <v>458</v>
      </c>
      <c r="C13" s="504"/>
      <c r="D13" s="508">
        <v>6154.5</v>
      </c>
      <c r="E13" s="509"/>
      <c r="F13" s="589">
        <f>SUM(D13:D17)</f>
        <v>24618</v>
      </c>
      <c r="G13" s="592" t="s">
        <v>490</v>
      </c>
      <c r="H13" s="593"/>
      <c r="I13" s="592" t="s">
        <v>491</v>
      </c>
      <c r="J13" s="598"/>
      <c r="K13" s="598"/>
      <c r="L13" s="599"/>
    </row>
    <row r="14" spans="1:12">
      <c r="B14" s="554" t="s">
        <v>468</v>
      </c>
      <c r="C14" s="510"/>
      <c r="D14" s="553">
        <v>1048.8</v>
      </c>
      <c r="E14" s="511"/>
      <c r="F14" s="590"/>
      <c r="G14" s="594"/>
      <c r="H14" s="595"/>
      <c r="I14" s="594"/>
      <c r="J14" s="600"/>
      <c r="K14" s="600"/>
      <c r="L14" s="601"/>
    </row>
    <row r="15" spans="1:12">
      <c r="B15" s="554" t="s">
        <v>488</v>
      </c>
      <c r="C15" s="510"/>
      <c r="D15" s="553">
        <v>9770.1</v>
      </c>
      <c r="E15" s="511"/>
      <c r="F15" s="590"/>
      <c r="G15" s="594"/>
      <c r="H15" s="595"/>
      <c r="I15" s="594"/>
      <c r="J15" s="600"/>
      <c r="K15" s="600"/>
      <c r="L15" s="601"/>
    </row>
    <row r="16" spans="1:12">
      <c r="B16" s="554" t="s">
        <v>489</v>
      </c>
      <c r="C16" s="510"/>
      <c r="D16" s="553">
        <v>7644.6</v>
      </c>
      <c r="E16" s="511"/>
      <c r="F16" s="590"/>
      <c r="G16" s="594"/>
      <c r="H16" s="595"/>
      <c r="I16" s="594"/>
      <c r="J16" s="600"/>
      <c r="K16" s="600"/>
      <c r="L16" s="601"/>
    </row>
    <row r="17" spans="1:12" ht="13.6" thickBot="1">
      <c r="B17" s="512"/>
      <c r="C17" s="513"/>
      <c r="D17" s="514"/>
      <c r="E17" s="515"/>
      <c r="F17" s="591"/>
      <c r="G17" s="596"/>
      <c r="H17" s="597"/>
      <c r="I17" s="596"/>
      <c r="J17" s="602"/>
      <c r="K17" s="602"/>
      <c r="L17" s="603"/>
    </row>
    <row r="21" spans="1:12" ht="13.6" thickBot="1">
      <c r="B21" s="486"/>
      <c r="C21" s="487"/>
      <c r="D21" s="511"/>
      <c r="E21" s="511"/>
      <c r="F21" s="516"/>
      <c r="G21" s="516"/>
      <c r="H21" s="492"/>
      <c r="I21" s="492"/>
      <c r="J21" s="492"/>
      <c r="K21" s="492"/>
      <c r="L21" s="492"/>
    </row>
    <row r="22" spans="1:12">
      <c r="I22" s="517"/>
      <c r="J22" s="518"/>
      <c r="K22" s="519"/>
      <c r="L22" s="520"/>
    </row>
    <row r="23" spans="1:12" ht="14.3" thickBot="1">
      <c r="G23" s="498"/>
      <c r="I23" s="521" t="s">
        <v>481</v>
      </c>
      <c r="J23" s="522"/>
      <c r="K23" s="523"/>
      <c r="L23" s="524">
        <f>SUM(F13:F20)</f>
        <v>24618</v>
      </c>
    </row>
    <row r="24" spans="1:12">
      <c r="B24" s="525"/>
      <c r="C24" s="498"/>
      <c r="D24" s="498"/>
      <c r="E24" s="498"/>
      <c r="F24" s="498"/>
      <c r="G24" s="498"/>
      <c r="H24" s="498"/>
      <c r="I24" s="498"/>
      <c r="J24" s="469"/>
      <c r="K24" s="469"/>
      <c r="L24" s="469"/>
    </row>
    <row r="25" spans="1:12">
      <c r="A25" s="454"/>
      <c r="B25" s="526"/>
      <c r="C25" s="498"/>
      <c r="D25" s="498"/>
      <c r="E25" s="498"/>
      <c r="F25" s="498"/>
      <c r="G25" s="498"/>
      <c r="H25" s="469"/>
      <c r="I25" s="471"/>
      <c r="J25" s="471"/>
      <c r="K25" s="471"/>
      <c r="L25" s="471"/>
    </row>
    <row r="26" spans="1:12">
      <c r="A26" s="454"/>
      <c r="B26" s="527"/>
      <c r="C26" s="498"/>
      <c r="D26" s="498"/>
      <c r="E26" s="498"/>
      <c r="F26" s="498"/>
      <c r="G26" s="498"/>
      <c r="H26" s="469"/>
      <c r="I26" s="471"/>
      <c r="J26" s="471"/>
      <c r="K26" s="471"/>
      <c r="L26" s="471"/>
    </row>
    <row r="27" spans="1:12">
      <c r="A27" s="454"/>
      <c r="B27" s="527"/>
      <c r="C27" s="498"/>
      <c r="D27" s="498"/>
      <c r="E27" s="498"/>
      <c r="F27" s="498"/>
      <c r="G27" s="469"/>
      <c r="H27" s="471"/>
      <c r="I27" s="471"/>
      <c r="J27" s="469"/>
      <c r="K27" s="469"/>
      <c r="L27" s="469"/>
    </row>
    <row r="28" spans="1:12">
      <c r="B28" s="528"/>
      <c r="C28" s="470"/>
      <c r="D28" s="469"/>
      <c r="E28" s="469"/>
      <c r="F28" s="469"/>
      <c r="G28" s="471"/>
      <c r="H28" s="471"/>
      <c r="I28" s="469"/>
      <c r="J28" s="469"/>
      <c r="K28" s="469"/>
      <c r="L28" s="469"/>
    </row>
    <row r="29" spans="1:12" ht="13.6" thickBot="1">
      <c r="B29" s="529"/>
      <c r="C29" s="530"/>
      <c r="D29" s="462"/>
      <c r="E29" s="531"/>
      <c r="F29" s="531"/>
      <c r="G29" s="531"/>
      <c r="H29" s="532"/>
      <c r="I29" s="532"/>
      <c r="J29" s="532"/>
      <c r="K29" s="532"/>
      <c r="L29" s="532"/>
    </row>
    <row r="30" spans="1:12">
      <c r="B30" s="529"/>
      <c r="C30" s="530"/>
      <c r="D30" s="462"/>
      <c r="E30" s="531"/>
      <c r="F30" s="531"/>
      <c r="G30" s="531"/>
      <c r="H30" s="533"/>
      <c r="I30" s="518"/>
      <c r="J30" s="518"/>
      <c r="K30" s="534" t="s">
        <v>482</v>
      </c>
      <c r="L30" s="535">
        <f>L23+L36</f>
        <v>24618</v>
      </c>
    </row>
    <row r="31" spans="1:12">
      <c r="B31" s="529"/>
      <c r="C31" s="530"/>
      <c r="D31" s="462"/>
      <c r="E31" s="531"/>
      <c r="F31" s="531"/>
      <c r="G31" s="531"/>
      <c r="H31" s="536"/>
      <c r="I31" s="537"/>
      <c r="J31" s="537"/>
      <c r="K31" s="538" t="s">
        <v>483</v>
      </c>
      <c r="L31" s="539">
        <v>261000</v>
      </c>
    </row>
    <row r="32" spans="1:12">
      <c r="B32" s="529"/>
      <c r="C32" s="530"/>
      <c r="D32" s="462"/>
      <c r="E32" s="531"/>
      <c r="F32" s="531"/>
      <c r="G32" s="531"/>
      <c r="H32" s="536"/>
      <c r="I32" s="537"/>
      <c r="J32" s="537"/>
      <c r="K32" s="538" t="s">
        <v>484</v>
      </c>
      <c r="L32" s="540">
        <f>L30/L31</f>
        <v>9.4321839080459768E-2</v>
      </c>
    </row>
    <row r="33" spans="2:12" ht="14.3" thickBot="1">
      <c r="B33" s="529"/>
      <c r="C33" s="530"/>
      <c r="D33" s="462"/>
      <c r="E33" s="531"/>
      <c r="F33" s="531"/>
      <c r="G33" s="531"/>
      <c r="H33" s="541"/>
      <c r="I33" s="542"/>
      <c r="J33" s="543"/>
      <c r="K33" s="543" t="s">
        <v>485</v>
      </c>
      <c r="L33" s="544">
        <f>L31-L30</f>
        <v>236382</v>
      </c>
    </row>
    <row r="34" spans="2:12">
      <c r="B34" s="529"/>
      <c r="C34" s="530"/>
      <c r="D34" s="462"/>
      <c r="E34" s="531"/>
      <c r="F34" s="531"/>
      <c r="G34" s="531"/>
      <c r="H34" s="532"/>
      <c r="I34" s="532"/>
      <c r="J34" s="532"/>
      <c r="K34" s="531"/>
      <c r="L34" s="545"/>
    </row>
    <row r="35" spans="2:12" ht="13.6" thickBot="1">
      <c r="B35" s="546"/>
      <c r="C35" s="547"/>
      <c r="D35" s="547"/>
      <c r="E35" s="547"/>
      <c r="F35" s="547"/>
      <c r="G35" s="547"/>
      <c r="H35" s="547"/>
      <c r="I35" s="547"/>
      <c r="J35" s="547"/>
      <c r="K35" s="547"/>
      <c r="L35" s="547"/>
    </row>
    <row r="36" spans="2:12" ht="13.6" thickBot="1">
      <c r="B36" s="530"/>
      <c r="J36" s="457" t="s">
        <v>486</v>
      </c>
      <c r="L36" s="548">
        <v>0</v>
      </c>
    </row>
    <row r="37" spans="2:12">
      <c r="B37" s="530"/>
      <c r="L37" s="549"/>
    </row>
    <row r="38" spans="2:12">
      <c r="B38" s="550"/>
    </row>
    <row r="40" spans="2:12">
      <c r="B40" s="549"/>
    </row>
    <row r="41" spans="2:12">
      <c r="B41" s="551"/>
    </row>
    <row r="42" spans="2:12">
      <c r="B42" s="551"/>
    </row>
  </sheetData>
  <mergeCells count="3">
    <mergeCell ref="F13:F17"/>
    <mergeCell ref="G13:H17"/>
    <mergeCell ref="I13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T4 MyHealtheVet POS</vt:lpstr>
      <vt:lpstr>T4 MyHealtheVet Walk</vt:lpstr>
      <vt:lpstr>Schedule</vt:lpstr>
      <vt:lpstr>T4 MyHealtheVet Act-Out</vt:lpstr>
      <vt:lpstr>TO2 Rev Recog</vt:lpstr>
      <vt:lpstr>T4 MyHealtheVet Base</vt:lpstr>
      <vt:lpstr>Billing Schedule</vt:lpstr>
      <vt:lpstr>1035</vt:lpstr>
      <vt:lpstr>'T4 MyHealtheVet Base'!Print_Titles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Tomeka Woody</dc:creator>
  <cp:lastModifiedBy>Joy Forester</cp:lastModifiedBy>
  <cp:lastPrinted>2014-09-13T00:24:41Z</cp:lastPrinted>
  <dcterms:created xsi:type="dcterms:W3CDTF">2012-03-16T17:44:59Z</dcterms:created>
  <dcterms:modified xsi:type="dcterms:W3CDTF">2014-09-13T00:24:50Z</dcterms:modified>
</cp:coreProperties>
</file>