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MI\LECCIÓN 2 PROBLEMAS DE LA ORGANIZACION ECONOMICA\"/>
    </mc:Choice>
  </mc:AlternateContent>
  <bookViews>
    <workbookView xWindow="240" yWindow="75" windowWidth="20115" windowHeight="7995"/>
  </bookViews>
  <sheets>
    <sheet name="CÁLCULO DE INTERESES" sheetId="1" r:id="rId1"/>
    <sheet name="Trabajo Practico Nº 3 intereses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G32" i="1" l="1"/>
  <c r="G29" i="1"/>
  <c r="G27" i="1"/>
  <c r="J27" i="1"/>
  <c r="H44" i="1"/>
  <c r="H41" i="1"/>
  <c r="H39" i="1"/>
  <c r="J39" i="1"/>
  <c r="H78" i="1" l="1"/>
  <c r="G27" i="2" l="1"/>
  <c r="F27" i="2"/>
  <c r="F26" i="2"/>
  <c r="G25" i="2"/>
  <c r="F25" i="2"/>
  <c r="F24" i="2"/>
  <c r="F22" i="2"/>
  <c r="G94" i="1" l="1"/>
  <c r="F94" i="1"/>
  <c r="F93" i="1"/>
  <c r="G92" i="1"/>
  <c r="F92" i="1"/>
  <c r="F91" i="1"/>
  <c r="F89" i="1"/>
  <c r="F79" i="1"/>
  <c r="F76" i="1"/>
  <c r="F70" i="1"/>
  <c r="F71" i="1" s="1"/>
  <c r="F72" i="1" s="1"/>
  <c r="F66" i="1"/>
  <c r="G47" i="1"/>
  <c r="G44" i="1"/>
  <c r="G41" i="1"/>
  <c r="G39" i="1"/>
  <c r="F39" i="1"/>
</calcChain>
</file>

<file path=xl/sharedStrings.xml><?xml version="1.0" encoding="utf-8"?>
<sst xmlns="http://schemas.openxmlformats.org/spreadsheetml/2006/main" count="126" uniqueCount="89">
  <si>
    <t>C*i*t/100</t>
  </si>
  <si>
    <t>Is =</t>
  </si>
  <si>
    <t>C*i*t/1200</t>
  </si>
  <si>
    <t>si la tasa de interés esta expresada en años y el tiempo esta expresado en meses</t>
  </si>
  <si>
    <t xml:space="preserve"> tasa de interés esta expresada en años y el tiempo esta expresado en dias</t>
  </si>
  <si>
    <t>C*i*t/36000</t>
  </si>
  <si>
    <t>si la tasa de interés y el tiempo estan expresadas en la misma unidad de tiempo Ejemplo: años</t>
  </si>
  <si>
    <t>EJERCICIO Nº 1</t>
  </si>
  <si>
    <t>Is=</t>
  </si>
  <si>
    <t>68000*5,5*1/100</t>
  </si>
  <si>
    <t>EJERCICIO Nº 2</t>
  </si>
  <si>
    <t>ALTERNATIVAS DE INVERSION</t>
  </si>
  <si>
    <t>Se dispone de $US 60,000.- y se debe ver posibilidades de aplicación o inversión o costo de oportunidad</t>
  </si>
  <si>
    <t>en las siguientes opciones:</t>
  </si>
  <si>
    <t>a.</t>
  </si>
  <si>
    <t xml:space="preserve">Compra de un departamento de ocasión en $US 60,000.- en fecha 30 de marzo de 2021. </t>
  </si>
  <si>
    <t>Se revenderá el 31 de diciembre de 2021en $US 68,000.-</t>
  </si>
  <si>
    <t>Calcular el interés ganado</t>
  </si>
  <si>
    <t>La tasa de Interes obtenida</t>
  </si>
  <si>
    <t>SOLUCIÓN</t>
  </si>
  <si>
    <t>IMPORTE COMPRA</t>
  </si>
  <si>
    <t>IMPORTE VENTA</t>
  </si>
  <si>
    <t>DIFERENCIA</t>
  </si>
  <si>
    <t>DIFERENCIA, UTILIDAD</t>
  </si>
  <si>
    <t>PORCENTAJE DE UTILIDAD EN 9 MESES</t>
  </si>
  <si>
    <t>8000/60000</t>
  </si>
  <si>
    <t>%</t>
  </si>
  <si>
    <t>ANUAL</t>
  </si>
  <si>
    <t>EL BANCO PAGA</t>
  </si>
  <si>
    <t>1,5% ANUAL</t>
  </si>
  <si>
    <t>COMPAÑÍA ELECTRICA</t>
  </si>
  <si>
    <t>11% ANUAL</t>
  </si>
  <si>
    <t>b.</t>
  </si>
  <si>
    <t>Se adquiere acciones de Taquiña S.A, 24 acciones a $US 2,500.- cada una; en fecha 30 de marzo de 2021</t>
  </si>
  <si>
    <t>Se recibe dividendos por $US 500.- por cada accion al 31 e diciembre de 2021.</t>
  </si>
  <si>
    <t>Se vende las acciones  al 28 de febrero de 2022, en $US 2700.- cada una.</t>
  </si>
  <si>
    <t>total de ingresos al 28 de febrero de 2022</t>
  </si>
  <si>
    <t>La Tasa de interes ganada o generada.</t>
  </si>
  <si>
    <t>DE INVERSION- COMPLEMENTA EL ANTERIOR EJERCICIO Nº 2. INCISO b.</t>
  </si>
  <si>
    <t>El banco Paga el 0,7 % anual.</t>
  </si>
  <si>
    <t>Fecha de colocacion: 30 de marzo de 2021.</t>
  </si>
  <si>
    <t>Calcular intereses al 31 de diciembre 2021</t>
  </si>
  <si>
    <t>Comparar los ingresos por intereses e ingresos totales generados.</t>
  </si>
  <si>
    <t>Se pide  Calcular los dividendos ganados</t>
  </si>
  <si>
    <t>Los ingresos sobre la par.</t>
  </si>
  <si>
    <t>Dividendoa ganados</t>
  </si>
  <si>
    <t>500*24</t>
  </si>
  <si>
    <t>Ingresos sobre la par</t>
  </si>
  <si>
    <t>24*200</t>
  </si>
  <si>
    <t>tasa de interes ganada</t>
  </si>
  <si>
    <t>2500*24</t>
  </si>
  <si>
    <t>12,000/60000</t>
  </si>
  <si>
    <t>total de ingresos</t>
  </si>
  <si>
    <t>12000+4800</t>
  </si>
  <si>
    <t>% total generado</t>
  </si>
  <si>
    <t>16800/60000</t>
  </si>
  <si>
    <t>Se coloca los $US 60,000.- en el Banco Nacional, cuenta Inversion.</t>
  </si>
  <si>
    <t>TRABAJO PRACTICO Nº 3 EJERCICIO COMPARATIVO DE COSTO DE OPORTUNIDAD</t>
  </si>
  <si>
    <t>EJERCICIO GENERAL DE APLICACIÓN DE TASAS DE INTERES SIMPLE</t>
  </si>
  <si>
    <t xml:space="preserve">El señor Marco Rivero en fecha 15 de octubre  de 2020, se prestó dinero del Banco Real por Bs. 68,000.-  </t>
  </si>
  <si>
    <t>Se solicita calcular el interés correspondiente, tomando como alternativas de solucion: año, meses, dias.</t>
  </si>
  <si>
    <t>a una Tasa de Interés de 5,5% y con vencimiento al 31 de diciembre  de 2020</t>
  </si>
  <si>
    <t>Donde:</t>
  </si>
  <si>
    <t>t= es tiempo</t>
  </si>
  <si>
    <t>C = es Capital</t>
  </si>
  <si>
    <t>i = es Tasa de Interés</t>
  </si>
  <si>
    <t>IS= es Interés Simple</t>
  </si>
  <si>
    <t>IS  =</t>
  </si>
  <si>
    <t>C x i  x t</t>
  </si>
  <si>
    <t>Asimismo calcular intereses por los años al 15 de octubre de 2021 y al 15 de octubre de 2022</t>
  </si>
  <si>
    <t>años</t>
  </si>
  <si>
    <t>meses</t>
  </si>
  <si>
    <t>dias</t>
  </si>
  <si>
    <t>Tomando en cosideracion el ejericico realizado en clases, se solicita  solucionar</t>
  </si>
  <si>
    <t>las alternativas de INVERSION, con los siguientes datos:</t>
  </si>
  <si>
    <t>El banco Paga el 7 % anual.</t>
  </si>
  <si>
    <t>Valor de Inversion</t>
  </si>
  <si>
    <t>Bs. dividendos por acción</t>
  </si>
  <si>
    <t>68000*5,5*2,5</t>
  </si>
  <si>
    <t>68000*5,5*75</t>
  </si>
  <si>
    <t>68000*5,5*0,20833333</t>
  </si>
  <si>
    <t>EJERCICIO DE CLASE</t>
  </si>
  <si>
    <t>Capital</t>
  </si>
  <si>
    <t>tasa interes</t>
  </si>
  <si>
    <t>tiempo</t>
  </si>
  <si>
    <t>1 año</t>
  </si>
  <si>
    <t>100000*12*1</t>
  </si>
  <si>
    <t>100000*12*12</t>
  </si>
  <si>
    <t>100000*12*360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</si>
</sst>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164" fontId="0" fillId="2" borderId="0" xfId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164" fontId="2" fillId="2" borderId="0" xfId="1" applyFont="1" applyFill="1"/>
    <xf numFmtId="164" fontId="0" fillId="3" borderId="0" xfId="1" applyFont="1" applyFill="1"/>
    <xf numFmtId="164" fontId="0" fillId="5" borderId="0" xfId="1" applyFont="1" applyFill="1"/>
    <xf numFmtId="0" fontId="0" fillId="6" borderId="0" xfId="0" applyFill="1"/>
    <xf numFmtId="9" fontId="0" fillId="3" borderId="0" xfId="0" applyNumberFormat="1" applyFill="1"/>
    <xf numFmtId="0" fontId="2" fillId="2" borderId="0" xfId="0" applyFont="1" applyFill="1"/>
    <xf numFmtId="0" fontId="2" fillId="0" borderId="0" xfId="0" applyFont="1"/>
    <xf numFmtId="0" fontId="0" fillId="7" borderId="0" xfId="0" applyFill="1"/>
    <xf numFmtId="0" fontId="0" fillId="8" borderId="0" xfId="0" applyFill="1"/>
    <xf numFmtId="0" fontId="4" fillId="9" borderId="1" xfId="0" applyFont="1" applyFill="1" applyBorder="1"/>
    <xf numFmtId="0" fontId="3" fillId="9" borderId="2" xfId="0" applyFont="1" applyFill="1" applyBorder="1"/>
    <xf numFmtId="0" fontId="0" fillId="9" borderId="3" xfId="0" applyFill="1" applyBorder="1"/>
    <xf numFmtId="0" fontId="3" fillId="9" borderId="4" xfId="0" applyFont="1" applyFill="1" applyBorder="1" applyAlignment="1">
      <alignment horizontal="center"/>
    </xf>
    <xf numFmtId="0" fontId="0" fillId="10" borderId="0" xfId="0" applyFill="1"/>
    <xf numFmtId="0" fontId="0" fillId="0" borderId="5" xfId="0" applyBorder="1"/>
    <xf numFmtId="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4"/>
  <sheetViews>
    <sheetView tabSelected="1" topLeftCell="A20" workbookViewId="0">
      <selection activeCell="E34" sqref="E34"/>
    </sheetView>
  </sheetViews>
  <sheetFormatPr baseColWidth="10" defaultRowHeight="15" x14ac:dyDescent="0.25"/>
  <cols>
    <col min="6" max="7" width="12" bestFit="1" customWidth="1"/>
  </cols>
  <sheetData>
    <row r="3" spans="3:10" x14ac:dyDescent="0.25">
      <c r="C3" s="5" t="s">
        <v>58</v>
      </c>
      <c r="D3" s="5"/>
      <c r="E3" s="5"/>
      <c r="F3" s="5"/>
      <c r="G3" s="5"/>
    </row>
    <row r="4" spans="3:10" x14ac:dyDescent="0.25">
      <c r="C4" s="13" t="s">
        <v>59</v>
      </c>
      <c r="D4" s="13"/>
      <c r="E4" s="13"/>
      <c r="F4" s="13"/>
      <c r="G4" s="13"/>
      <c r="H4" s="13"/>
      <c r="I4" s="13"/>
      <c r="J4" s="13"/>
    </row>
    <row r="5" spans="3:10" x14ac:dyDescent="0.25">
      <c r="C5" s="13" t="s">
        <v>61</v>
      </c>
      <c r="D5" s="13"/>
      <c r="E5" s="13"/>
      <c r="F5" s="13"/>
      <c r="G5" s="13"/>
      <c r="H5" s="13"/>
      <c r="I5" s="13"/>
      <c r="J5" s="13"/>
    </row>
    <row r="6" spans="3:10" x14ac:dyDescent="0.25">
      <c r="C6" s="13" t="s">
        <v>60</v>
      </c>
      <c r="D6" s="13"/>
      <c r="E6" s="13"/>
      <c r="F6" s="13"/>
      <c r="G6" s="13"/>
      <c r="H6" s="13"/>
      <c r="I6" s="13"/>
      <c r="J6" s="13"/>
    </row>
    <row r="7" spans="3:10" x14ac:dyDescent="0.25">
      <c r="C7" s="13" t="s">
        <v>69</v>
      </c>
      <c r="D7" s="13"/>
      <c r="E7" s="13"/>
      <c r="F7" s="13"/>
      <c r="G7" s="13"/>
      <c r="H7" s="13"/>
      <c r="I7" s="13"/>
      <c r="J7" s="13"/>
    </row>
    <row r="8" spans="3:10" x14ac:dyDescent="0.25">
      <c r="C8" s="13"/>
      <c r="D8" s="13"/>
      <c r="E8" s="13"/>
      <c r="F8" s="13"/>
      <c r="G8" s="13"/>
      <c r="H8" s="13"/>
      <c r="I8" s="13"/>
      <c r="J8" s="13"/>
    </row>
    <row r="10" spans="3:10" x14ac:dyDescent="0.25">
      <c r="C10" t="s">
        <v>1</v>
      </c>
      <c r="D10" s="4" t="s">
        <v>0</v>
      </c>
      <c r="E10" t="s">
        <v>6</v>
      </c>
    </row>
    <row r="12" spans="3:10" x14ac:dyDescent="0.25">
      <c r="C12" t="s">
        <v>1</v>
      </c>
      <c r="D12" s="4" t="s">
        <v>2</v>
      </c>
      <c r="E12" t="s">
        <v>3</v>
      </c>
    </row>
    <row r="14" spans="3:10" x14ac:dyDescent="0.25">
      <c r="C14" t="s">
        <v>1</v>
      </c>
      <c r="D14" s="4" t="s">
        <v>5</v>
      </c>
      <c r="E14" t="s">
        <v>4</v>
      </c>
    </row>
    <row r="16" spans="3:10" ht="15.75" thickBot="1" x14ac:dyDescent="0.3">
      <c r="C16" t="s">
        <v>62</v>
      </c>
    </row>
    <row r="17" spans="2:10" ht="23.25" x14ac:dyDescent="0.35">
      <c r="D17" s="4" t="s">
        <v>66</v>
      </c>
      <c r="E17" s="4"/>
      <c r="G17" s="15" t="s">
        <v>67</v>
      </c>
      <c r="H17" s="16" t="s">
        <v>68</v>
      </c>
    </row>
    <row r="18" spans="2:10" ht="21.75" thickBot="1" x14ac:dyDescent="0.4">
      <c r="D18" s="13" t="s">
        <v>64</v>
      </c>
      <c r="E18" s="13"/>
      <c r="G18" s="17"/>
      <c r="H18" s="18">
        <v>100</v>
      </c>
    </row>
    <row r="19" spans="2:10" x14ac:dyDescent="0.25">
      <c r="D19" s="14" t="s">
        <v>65</v>
      </c>
      <c r="E19" s="14"/>
    </row>
    <row r="20" spans="2:10" x14ac:dyDescent="0.25">
      <c r="D20" s="9" t="s">
        <v>63</v>
      </c>
      <c r="E20" s="9"/>
    </row>
    <row r="22" spans="2:10" x14ac:dyDescent="0.25">
      <c r="B22" t="s">
        <v>81</v>
      </c>
    </row>
    <row r="23" spans="2:10" x14ac:dyDescent="0.25">
      <c r="B23" t="s">
        <v>82</v>
      </c>
      <c r="C23">
        <v>100000</v>
      </c>
    </row>
    <row r="24" spans="2:10" x14ac:dyDescent="0.25">
      <c r="B24" t="s">
        <v>83</v>
      </c>
      <c r="C24" s="21">
        <v>0.12</v>
      </c>
    </row>
    <row r="25" spans="2:10" x14ac:dyDescent="0.25">
      <c r="B25" t="s">
        <v>84</v>
      </c>
      <c r="C25" t="s">
        <v>85</v>
      </c>
    </row>
    <row r="27" spans="2:10" ht="15.75" thickBot="1" x14ac:dyDescent="0.3">
      <c r="B27" s="4" t="s">
        <v>70</v>
      </c>
      <c r="C27" t="s">
        <v>8</v>
      </c>
      <c r="D27" s="20" t="s">
        <v>86</v>
      </c>
      <c r="E27" s="20"/>
      <c r="G27" s="2">
        <f>100000*12*0.01</f>
        <v>12000</v>
      </c>
      <c r="J27">
        <f>12/12</f>
        <v>1</v>
      </c>
    </row>
    <row r="28" spans="2:10" x14ac:dyDescent="0.25">
      <c r="D28">
        <v>100</v>
      </c>
    </row>
    <row r="29" spans="2:10" ht="15.75" thickBot="1" x14ac:dyDescent="0.3">
      <c r="B29" s="4" t="s">
        <v>71</v>
      </c>
      <c r="C29" t="s">
        <v>8</v>
      </c>
      <c r="D29" s="20" t="s">
        <v>87</v>
      </c>
      <c r="E29" s="20"/>
      <c r="G29" s="2">
        <f>100000*12*0.01</f>
        <v>12000</v>
      </c>
    </row>
    <row r="30" spans="2:10" x14ac:dyDescent="0.25">
      <c r="D30">
        <v>1200</v>
      </c>
    </row>
    <row r="32" spans="2:10" ht="15.75" thickBot="1" x14ac:dyDescent="0.3">
      <c r="B32" s="4" t="s">
        <v>72</v>
      </c>
      <c r="C32" t="s">
        <v>8</v>
      </c>
      <c r="D32" s="20" t="s">
        <v>88</v>
      </c>
      <c r="E32" s="20"/>
      <c r="G32" s="2">
        <f>100000*12*360/36000</f>
        <v>12000</v>
      </c>
    </row>
    <row r="33" spans="2:10" x14ac:dyDescent="0.25">
      <c r="D33">
        <v>36000</v>
      </c>
    </row>
    <row r="38" spans="2:10" x14ac:dyDescent="0.25">
      <c r="B38" t="s">
        <v>7</v>
      </c>
    </row>
    <row r="39" spans="2:10" ht="15.75" thickBot="1" x14ac:dyDescent="0.3">
      <c r="B39" s="4" t="s">
        <v>70</v>
      </c>
      <c r="C39" t="s">
        <v>8</v>
      </c>
      <c r="D39" s="20" t="s">
        <v>80</v>
      </c>
      <c r="E39" s="20"/>
      <c r="F39">
        <f>2.5/12</f>
        <v>0.20833333333333334</v>
      </c>
      <c r="G39" s="2">
        <f>68000*5.5*0.20833333/100</f>
        <v>779.16665420000004</v>
      </c>
      <c r="H39">
        <f>68000*5.5*F39/100</f>
        <v>779.16666666666674</v>
      </c>
      <c r="J39">
        <f>2.5/12</f>
        <v>0.20833333333333334</v>
      </c>
    </row>
    <row r="40" spans="2:10" x14ac:dyDescent="0.25">
      <c r="D40">
        <v>100</v>
      </c>
    </row>
    <row r="41" spans="2:10" ht="15.75" thickBot="1" x14ac:dyDescent="0.3">
      <c r="B41" s="4" t="s">
        <v>71</v>
      </c>
      <c r="C41" t="s">
        <v>8</v>
      </c>
      <c r="D41" s="20" t="s">
        <v>78</v>
      </c>
      <c r="E41" s="20"/>
      <c r="G41" s="2">
        <f>68000*5.5*2.5/1200</f>
        <v>779.16666666666663</v>
      </c>
      <c r="H41">
        <f>68000*5.5*2.5/1200</f>
        <v>779.16666666666663</v>
      </c>
    </row>
    <row r="42" spans="2:10" x14ac:dyDescent="0.25">
      <c r="D42">
        <v>1200</v>
      </c>
    </row>
    <row r="44" spans="2:10" ht="15.75" thickBot="1" x14ac:dyDescent="0.3">
      <c r="B44" s="4" t="s">
        <v>72</v>
      </c>
      <c r="C44" t="s">
        <v>8</v>
      </c>
      <c r="D44" s="20" t="s">
        <v>79</v>
      </c>
      <c r="E44" s="20"/>
      <c r="G44" s="2">
        <f>68000*5.5*75/36000</f>
        <v>779.16666666666663</v>
      </c>
      <c r="H44">
        <f>68000*5.5*75/36000</f>
        <v>779.16666666666663</v>
      </c>
    </row>
    <row r="45" spans="2:10" x14ac:dyDescent="0.25">
      <c r="D45">
        <v>36000</v>
      </c>
    </row>
    <row r="47" spans="2:10" x14ac:dyDescent="0.25">
      <c r="B47" s="19">
        <v>2021</v>
      </c>
      <c r="D47" t="s">
        <v>9</v>
      </c>
      <c r="G47" s="3">
        <f>68000*5.5*1/100</f>
        <v>3740</v>
      </c>
    </row>
    <row r="49" spans="2:7" x14ac:dyDescent="0.25">
      <c r="B49" s="19">
        <v>2022</v>
      </c>
      <c r="G49" s="3">
        <v>3740</v>
      </c>
    </row>
    <row r="53" spans="2:7" x14ac:dyDescent="0.25">
      <c r="B53" t="s">
        <v>10</v>
      </c>
      <c r="D53" t="s">
        <v>11</v>
      </c>
    </row>
    <row r="55" spans="2:7" x14ac:dyDescent="0.25">
      <c r="C55" t="s">
        <v>12</v>
      </c>
    </row>
    <row r="56" spans="2:7" x14ac:dyDescent="0.25">
      <c r="C56" t="s">
        <v>13</v>
      </c>
    </row>
    <row r="58" spans="2:7" x14ac:dyDescent="0.25">
      <c r="B58" t="s">
        <v>14</v>
      </c>
      <c r="C58" t="s">
        <v>15</v>
      </c>
    </row>
    <row r="59" spans="2:7" x14ac:dyDescent="0.25">
      <c r="C59" t="s">
        <v>16</v>
      </c>
    </row>
    <row r="60" spans="2:7" x14ac:dyDescent="0.25">
      <c r="C60" t="s">
        <v>17</v>
      </c>
    </row>
    <row r="61" spans="2:7" x14ac:dyDescent="0.25">
      <c r="C61" t="s">
        <v>18</v>
      </c>
    </row>
    <row r="63" spans="2:7" x14ac:dyDescent="0.25">
      <c r="C63" t="s">
        <v>19</v>
      </c>
    </row>
    <row r="64" spans="2:7" x14ac:dyDescent="0.25">
      <c r="D64" t="s">
        <v>20</v>
      </c>
      <c r="F64">
        <v>60000</v>
      </c>
    </row>
    <row r="65" spans="4:9" x14ac:dyDescent="0.25">
      <c r="D65" t="s">
        <v>21</v>
      </c>
      <c r="F65">
        <v>68000</v>
      </c>
    </row>
    <row r="66" spans="4:9" x14ac:dyDescent="0.25">
      <c r="D66" t="s">
        <v>23</v>
      </c>
      <c r="F66">
        <f>+F65-F64</f>
        <v>8000</v>
      </c>
    </row>
    <row r="68" spans="4:9" x14ac:dyDescent="0.25">
      <c r="D68" t="s">
        <v>24</v>
      </c>
    </row>
    <row r="69" spans="4:9" x14ac:dyDescent="0.25">
      <c r="F69" t="s">
        <v>25</v>
      </c>
    </row>
    <row r="70" spans="4:9" x14ac:dyDescent="0.25">
      <c r="F70">
        <f>8000/60000</f>
        <v>0.13333333333333333</v>
      </c>
    </row>
    <row r="71" spans="4:9" x14ac:dyDescent="0.25">
      <c r="E71" t="s">
        <v>26</v>
      </c>
      <c r="F71" s="6">
        <f>+F70*100</f>
        <v>13.333333333333334</v>
      </c>
    </row>
    <row r="72" spans="4:9" x14ac:dyDescent="0.25">
      <c r="E72" t="s">
        <v>27</v>
      </c>
      <c r="F72" s="8">
        <f>+F71/9*12</f>
        <v>17.777777777777779</v>
      </c>
    </row>
    <row r="74" spans="4:9" x14ac:dyDescent="0.25">
      <c r="D74" t="s">
        <v>28</v>
      </c>
      <c r="F74" s="3" t="s">
        <v>29</v>
      </c>
    </row>
    <row r="76" spans="4:9" x14ac:dyDescent="0.25">
      <c r="D76" t="s">
        <v>22</v>
      </c>
      <c r="F76" s="5">
        <f>17.78-1.5</f>
        <v>16.28</v>
      </c>
    </row>
    <row r="78" spans="4:9" x14ac:dyDescent="0.25">
      <c r="D78" t="s">
        <v>30</v>
      </c>
      <c r="F78" s="10" t="s">
        <v>31</v>
      </c>
      <c r="H78">
        <f>240*0.11</f>
        <v>26.4</v>
      </c>
      <c r="I78" t="s">
        <v>77</v>
      </c>
    </row>
    <row r="79" spans="4:9" x14ac:dyDescent="0.25">
      <c r="D79" t="s">
        <v>22</v>
      </c>
      <c r="F79" s="9">
        <f>17.78-11</f>
        <v>6.7800000000000011</v>
      </c>
    </row>
    <row r="81" spans="2:7" x14ac:dyDescent="0.25">
      <c r="B81" t="s">
        <v>32</v>
      </c>
      <c r="C81" t="s">
        <v>33</v>
      </c>
    </row>
    <row r="82" spans="2:7" x14ac:dyDescent="0.25">
      <c r="C82" t="s">
        <v>34</v>
      </c>
    </row>
    <row r="83" spans="2:7" x14ac:dyDescent="0.25">
      <c r="C83" t="s">
        <v>35</v>
      </c>
    </row>
    <row r="84" spans="2:7" x14ac:dyDescent="0.25">
      <c r="C84" t="s">
        <v>43</v>
      </c>
    </row>
    <row r="85" spans="2:7" x14ac:dyDescent="0.25">
      <c r="C85" t="s">
        <v>44</v>
      </c>
    </row>
    <row r="86" spans="2:7" x14ac:dyDescent="0.25">
      <c r="C86" t="s">
        <v>37</v>
      </c>
    </row>
    <row r="87" spans="2:7" x14ac:dyDescent="0.25">
      <c r="C87" t="s">
        <v>36</v>
      </c>
    </row>
    <row r="89" spans="2:7" x14ac:dyDescent="0.25">
      <c r="C89" t="s">
        <v>45</v>
      </c>
      <c r="E89" t="s">
        <v>46</v>
      </c>
      <c r="F89" s="1">
        <f>500*24</f>
        <v>12000</v>
      </c>
    </row>
    <row r="90" spans="2:7" x14ac:dyDescent="0.25">
      <c r="C90" t="s">
        <v>47</v>
      </c>
      <c r="E90" t="s">
        <v>48</v>
      </c>
      <c r="F90" s="7">
        <v>4800</v>
      </c>
    </row>
    <row r="91" spans="2:7" x14ac:dyDescent="0.25">
      <c r="C91" t="s">
        <v>49</v>
      </c>
      <c r="E91" t="s">
        <v>50</v>
      </c>
      <c r="F91" s="1">
        <f>2500*24</f>
        <v>60000</v>
      </c>
    </row>
    <row r="92" spans="2:7" x14ac:dyDescent="0.25">
      <c r="C92" t="s">
        <v>49</v>
      </c>
      <c r="E92" t="s">
        <v>51</v>
      </c>
      <c r="F92">
        <f>12000/60000</f>
        <v>0.2</v>
      </c>
      <c r="G92" s="7">
        <f>0.2*100</f>
        <v>20</v>
      </c>
    </row>
    <row r="93" spans="2:7" x14ac:dyDescent="0.25">
      <c r="C93" t="s">
        <v>52</v>
      </c>
      <c r="E93" t="s">
        <v>53</v>
      </c>
      <c r="F93">
        <f>12000+4800</f>
        <v>16800</v>
      </c>
    </row>
    <row r="94" spans="2:7" x14ac:dyDescent="0.25">
      <c r="C94" t="s">
        <v>54</v>
      </c>
      <c r="E94" t="s">
        <v>55</v>
      </c>
      <c r="F94">
        <f>16800/60000</f>
        <v>0.28000000000000003</v>
      </c>
      <c r="G94" s="3">
        <f>0.28*100</f>
        <v>28.000000000000004</v>
      </c>
    </row>
    <row r="97" spans="2:8" x14ac:dyDescent="0.25">
      <c r="B97" s="11" t="s">
        <v>57</v>
      </c>
      <c r="C97" s="11"/>
      <c r="D97" s="11"/>
      <c r="E97" s="11"/>
      <c r="F97" s="11"/>
      <c r="G97" s="11"/>
      <c r="H97" s="12"/>
    </row>
    <row r="98" spans="2:8" x14ac:dyDescent="0.25">
      <c r="B98" s="11" t="s">
        <v>38</v>
      </c>
      <c r="C98" s="11"/>
      <c r="D98" s="11"/>
      <c r="E98" s="11"/>
      <c r="F98" s="11"/>
      <c r="G98" s="11"/>
      <c r="H98" s="12"/>
    </row>
    <row r="100" spans="2:8" x14ac:dyDescent="0.25">
      <c r="B100" t="s">
        <v>56</v>
      </c>
    </row>
    <row r="101" spans="2:8" x14ac:dyDescent="0.25">
      <c r="B101" t="s">
        <v>39</v>
      </c>
    </row>
    <row r="102" spans="2:8" x14ac:dyDescent="0.25">
      <c r="B102" t="s">
        <v>40</v>
      </c>
    </row>
    <row r="103" spans="2:8" x14ac:dyDescent="0.25">
      <c r="B103" t="s">
        <v>41</v>
      </c>
    </row>
    <row r="104" spans="2:8" x14ac:dyDescent="0.25">
      <c r="B104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opLeftCell="A7" workbookViewId="0">
      <selection activeCell="C25" sqref="C25"/>
    </sheetView>
  </sheetViews>
  <sheetFormatPr baseColWidth="10" defaultRowHeight="15" x14ac:dyDescent="0.25"/>
  <cols>
    <col min="5" max="6" width="15.140625" customWidth="1"/>
  </cols>
  <sheetData>
    <row r="2" spans="2:7" x14ac:dyDescent="0.25">
      <c r="B2" s="11" t="s">
        <v>57</v>
      </c>
      <c r="C2" s="11"/>
      <c r="D2" s="11"/>
      <c r="E2" s="11"/>
      <c r="F2" s="11"/>
      <c r="G2" s="11"/>
    </row>
    <row r="3" spans="2:7" x14ac:dyDescent="0.25">
      <c r="B3" s="11" t="s">
        <v>38</v>
      </c>
      <c r="C3" s="11"/>
      <c r="D3" s="11"/>
      <c r="E3" s="11"/>
      <c r="F3" s="11"/>
      <c r="G3" s="11"/>
    </row>
    <row r="5" spans="2:7" x14ac:dyDescent="0.25">
      <c r="B5" t="s">
        <v>73</v>
      </c>
    </row>
    <row r="6" spans="2:7" x14ac:dyDescent="0.25">
      <c r="B6" t="s">
        <v>74</v>
      </c>
    </row>
    <row r="8" spans="2:7" x14ac:dyDescent="0.25">
      <c r="B8" t="s">
        <v>56</v>
      </c>
    </row>
    <row r="9" spans="2:7" x14ac:dyDescent="0.25">
      <c r="B9" t="s">
        <v>75</v>
      </c>
    </row>
    <row r="10" spans="2:7" x14ac:dyDescent="0.25">
      <c r="B10" t="s">
        <v>40</v>
      </c>
    </row>
    <row r="11" spans="2:7" x14ac:dyDescent="0.25">
      <c r="B11" t="s">
        <v>41</v>
      </c>
    </row>
    <row r="12" spans="2:7" x14ac:dyDescent="0.25">
      <c r="B12" t="s">
        <v>42</v>
      </c>
    </row>
    <row r="14" spans="2:7" x14ac:dyDescent="0.25">
      <c r="B14" t="s">
        <v>32</v>
      </c>
      <c r="C14" t="s">
        <v>33</v>
      </c>
    </row>
    <row r="15" spans="2:7" x14ac:dyDescent="0.25">
      <c r="C15" t="s">
        <v>34</v>
      </c>
    </row>
    <row r="16" spans="2:7" x14ac:dyDescent="0.25">
      <c r="C16" t="s">
        <v>35</v>
      </c>
    </row>
    <row r="17" spans="3:7" x14ac:dyDescent="0.25">
      <c r="C17" t="s">
        <v>43</v>
      </c>
    </row>
    <row r="18" spans="3:7" x14ac:dyDescent="0.25">
      <c r="C18" t="s">
        <v>44</v>
      </c>
    </row>
    <row r="19" spans="3:7" x14ac:dyDescent="0.25">
      <c r="C19" t="s">
        <v>37</v>
      </c>
    </row>
    <row r="20" spans="3:7" x14ac:dyDescent="0.25">
      <c r="C20" t="s">
        <v>36</v>
      </c>
    </row>
    <row r="22" spans="3:7" x14ac:dyDescent="0.25">
      <c r="C22" t="s">
        <v>45</v>
      </c>
      <c r="E22" t="s">
        <v>46</v>
      </c>
      <c r="F22" s="1">
        <f>500*24</f>
        <v>12000</v>
      </c>
    </row>
    <row r="23" spans="3:7" x14ac:dyDescent="0.25">
      <c r="C23" t="s">
        <v>47</v>
      </c>
      <c r="E23" t="s">
        <v>48</v>
      </c>
      <c r="F23" s="7">
        <v>4800</v>
      </c>
    </row>
    <row r="24" spans="3:7" x14ac:dyDescent="0.25">
      <c r="C24" t="s">
        <v>76</v>
      </c>
      <c r="E24" t="s">
        <v>50</v>
      </c>
      <c r="F24" s="1">
        <f>2500*24</f>
        <v>60000</v>
      </c>
    </row>
    <row r="25" spans="3:7" x14ac:dyDescent="0.25">
      <c r="C25" t="s">
        <v>49</v>
      </c>
      <c r="E25" t="s">
        <v>51</v>
      </c>
      <c r="F25">
        <f>12000/60000</f>
        <v>0.2</v>
      </c>
      <c r="G25" s="7">
        <f>0.2*100</f>
        <v>20</v>
      </c>
    </row>
    <row r="26" spans="3:7" x14ac:dyDescent="0.25">
      <c r="C26" t="s">
        <v>52</v>
      </c>
      <c r="E26" t="s">
        <v>53</v>
      </c>
      <c r="F26">
        <f>12000+4800</f>
        <v>16800</v>
      </c>
    </row>
    <row r="27" spans="3:7" x14ac:dyDescent="0.25">
      <c r="C27" t="s">
        <v>54</v>
      </c>
      <c r="E27" t="s">
        <v>55</v>
      </c>
      <c r="F27">
        <f>16800/60000</f>
        <v>0.28000000000000003</v>
      </c>
      <c r="G27" s="3">
        <f>0.28*100</f>
        <v>28.000000000000004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 DE INTERESES</vt:lpstr>
      <vt:lpstr>Trabajo Practico Nº 3 intereses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Pixma Tech</dc:creator>
  <cp:lastModifiedBy>Zurita</cp:lastModifiedBy>
  <dcterms:created xsi:type="dcterms:W3CDTF">2021-03-05T16:17:28Z</dcterms:created>
  <dcterms:modified xsi:type="dcterms:W3CDTF">2022-08-19T12:34:48Z</dcterms:modified>
</cp:coreProperties>
</file>