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UNIVERSIDAD\EMI DOCENCIA\GESTION 2022\EMI INGENIERIA ELECTRONICA\LECCIONES DEL SEMESTRE II 2022\LECCION Nº 3 ELEMENTOS DE LA OFERTA Y LA DEMANDA\"/>
    </mc:Choice>
  </mc:AlternateContent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_xlchart.0" hidden="1">Hoja1!$B$67</definedName>
    <definedName name="_xlchart.1" hidden="1">Hoja1!$C$66:$F$66</definedName>
    <definedName name="_xlchart.2" hidden="1">Hoja1!$C$67:$F$67</definedName>
  </definedNames>
  <calcPr calcId="162913"/>
</workbook>
</file>

<file path=xl/calcChain.xml><?xml version="1.0" encoding="utf-8"?>
<calcChain xmlns="http://schemas.openxmlformats.org/spreadsheetml/2006/main">
  <c r="E111" i="1" l="1"/>
  <c r="E109" i="1"/>
  <c r="J294" i="1" l="1"/>
  <c r="I294" i="1"/>
  <c r="H294" i="1"/>
  <c r="J287" i="1"/>
  <c r="I287" i="1"/>
  <c r="H287" i="1"/>
  <c r="N35" i="1"/>
  <c r="M35" i="1"/>
  <c r="L35" i="1"/>
  <c r="J36" i="1"/>
  <c r="E337" i="1" l="1"/>
  <c r="C265" i="1"/>
  <c r="J174" i="1" l="1"/>
  <c r="I174" i="1"/>
  <c r="H174" i="1"/>
  <c r="G174" i="1"/>
  <c r="F174" i="1"/>
  <c r="E174" i="1"/>
  <c r="J150" i="1"/>
  <c r="I150" i="1"/>
  <c r="H150" i="1"/>
  <c r="G150" i="1"/>
  <c r="F150" i="1"/>
  <c r="E150" i="1"/>
  <c r="J127" i="1"/>
  <c r="I127" i="1"/>
  <c r="H127" i="1"/>
  <c r="G127" i="1"/>
  <c r="F127" i="1"/>
  <c r="E127" i="1"/>
</calcChain>
</file>

<file path=xl/sharedStrings.xml><?xml version="1.0" encoding="utf-8"?>
<sst xmlns="http://schemas.openxmlformats.org/spreadsheetml/2006/main" count="218" uniqueCount="160">
  <si>
    <t>ECUACION DE LA DEMANDA</t>
  </si>
  <si>
    <t>P2-P1</t>
  </si>
  <si>
    <t>Q2-Q1</t>
  </si>
  <si>
    <t>ECUACION DE LA OFERTA</t>
  </si>
  <si>
    <r>
      <t>X (Q1-</t>
    </r>
    <r>
      <rPr>
        <b/>
        <sz val="11"/>
        <color rgb="FF0070C0"/>
        <rFont val="Calibri"/>
        <family val="2"/>
        <scheme val="minor"/>
      </rPr>
      <t>D)</t>
    </r>
    <r>
      <rPr>
        <sz val="11"/>
        <color theme="1"/>
        <rFont val="Calibri"/>
        <family val="2"/>
        <scheme val="minor"/>
      </rPr>
      <t xml:space="preserve"> = P1-P</t>
    </r>
  </si>
  <si>
    <r>
      <t>X (Q1-</t>
    </r>
    <r>
      <rPr>
        <b/>
        <sz val="11"/>
        <color rgb="FF0070C0"/>
        <rFont val="Calibri"/>
        <family val="2"/>
        <scheme val="minor"/>
      </rPr>
      <t>O)</t>
    </r>
    <r>
      <rPr>
        <sz val="11"/>
        <color theme="1"/>
        <rFont val="Calibri"/>
        <family val="2"/>
        <scheme val="minor"/>
      </rPr>
      <t xml:space="preserve"> = P1-P</t>
    </r>
  </si>
  <si>
    <t>EJEMPLO: Formular la ecuacion de la DEMANDA, cuando el precio de Venta es de 80 dolares  se venden</t>
  </si>
  <si>
    <t>10  relojes; cuando el precio es de 60 dólares se venden 20 relojes.</t>
  </si>
  <si>
    <t>Recurrimos a la fórmula siguiente:</t>
  </si>
  <si>
    <t>Es decir:</t>
  </si>
  <si>
    <t>P1= 80</t>
  </si>
  <si>
    <t>P2= 60</t>
  </si>
  <si>
    <t>Q1= 10</t>
  </si>
  <si>
    <t>Q2= 20</t>
  </si>
  <si>
    <t>Reemplazando Valores:</t>
  </si>
  <si>
    <t>EJEMPLO: Formular la ecuacion de la OFERTA, cuando el precio de Venta es de 50 dolares  se OFERTAN</t>
  </si>
  <si>
    <t>300  relojes; cuando el precio es de 100 dólares se OFERTAN 400 relojes.</t>
  </si>
  <si>
    <t>P1= 50</t>
  </si>
  <si>
    <t>P2= 100</t>
  </si>
  <si>
    <t>Q1= 300</t>
  </si>
  <si>
    <t>Q2= 400</t>
  </si>
  <si>
    <t>EJERCICIO 2</t>
  </si>
  <si>
    <t>Hallar la Ecuacion:</t>
  </si>
  <si>
    <t>P1= 100</t>
  </si>
  <si>
    <t>TABLA DE EJERCICIO 1</t>
  </si>
  <si>
    <t>CANTIDAD</t>
  </si>
  <si>
    <t>PRECIO</t>
  </si>
  <si>
    <t>D= 50-O,5 P</t>
  </si>
  <si>
    <t>DEMANDA</t>
  </si>
  <si>
    <t>TABLA DE EJERCICIO 2</t>
  </si>
  <si>
    <t>D=35-O,25P</t>
  </si>
  <si>
    <t xml:space="preserve">Se Vende 10 UNIDADES  a Bs. 100 </t>
  </si>
  <si>
    <t>Pero se vende 20 UNIDADES cuando el precio es de 60 Bs.</t>
  </si>
  <si>
    <t>60-100</t>
  </si>
  <si>
    <t>´20-10</t>
  </si>
  <si>
    <t>*(10-D)=100-P</t>
  </si>
  <si>
    <t>-40+4D=100 -P</t>
  </si>
  <si>
    <t>4D=100-P+40</t>
  </si>
  <si>
    <t>4D=140-P</t>
  </si>
  <si>
    <t>D=140-P</t>
  </si>
  <si>
    <t>D= 35-O,25P</t>
  </si>
  <si>
    <t>OFERTA</t>
  </si>
  <si>
    <t>O=200+2P</t>
  </si>
  <si>
    <t>200-100</t>
  </si>
  <si>
    <t>X(Q1-O)=P1-P</t>
  </si>
  <si>
    <t>P1= 20</t>
  </si>
  <si>
    <t>P2= 40</t>
  </si>
  <si>
    <t>Q1= 100</t>
  </si>
  <si>
    <t>Q2= 200</t>
  </si>
  <si>
    <t>40-20</t>
  </si>
  <si>
    <t>X(100-O)=20-P</t>
  </si>
  <si>
    <t>100-O=</t>
  </si>
  <si>
    <t>20-P</t>
  </si>
  <si>
    <t>O,2</t>
  </si>
  <si>
    <t>100-5P</t>
  </si>
  <si>
    <t>100-5P-100</t>
  </si>
  <si>
    <t>-O=</t>
  </si>
  <si>
    <t>-1X-0=</t>
  </si>
  <si>
    <t>-1(0-5P)</t>
  </si>
  <si>
    <t>O=</t>
  </si>
  <si>
    <t>5P</t>
  </si>
  <si>
    <t>TABLA:</t>
  </si>
  <si>
    <t>Q</t>
  </si>
  <si>
    <t>P</t>
  </si>
  <si>
    <t>60-80</t>
  </si>
  <si>
    <t>20-10</t>
  </si>
  <si>
    <t>*(Q1-D)= P1-P</t>
  </si>
  <si>
    <t>*(10-D)=80-P</t>
  </si>
  <si>
    <t>-2 *(10-D)= 80-P</t>
  </si>
  <si>
    <t>-20+2D= 80-P</t>
  </si>
  <si>
    <t>2D=80-P+20</t>
  </si>
  <si>
    <t>2D=100-P</t>
  </si>
  <si>
    <t>D=100-P/2</t>
  </si>
  <si>
    <t>D=50-O,5P</t>
  </si>
  <si>
    <t>100-50</t>
  </si>
  <si>
    <t>400-300</t>
  </si>
  <si>
    <r>
      <t>X (300-</t>
    </r>
    <r>
      <rPr>
        <b/>
        <sz val="11"/>
        <color rgb="FF0070C0"/>
        <rFont val="Calibri"/>
        <family val="2"/>
        <scheme val="minor"/>
      </rPr>
      <t>O)</t>
    </r>
    <r>
      <rPr>
        <sz val="11"/>
        <color theme="1"/>
        <rFont val="Calibri"/>
        <family val="2"/>
        <scheme val="minor"/>
      </rPr>
      <t xml:space="preserve"> = 50-P</t>
    </r>
  </si>
  <si>
    <t>o,5*(300-O)=50-P</t>
  </si>
  <si>
    <t>300-O=50-P/O,5</t>
  </si>
  <si>
    <t>300-O=100-2P</t>
  </si>
  <si>
    <t>-0=100-2P-300</t>
  </si>
  <si>
    <t>-0=-200-2P</t>
  </si>
  <si>
    <t>multiplicado por  (-1)</t>
  </si>
  <si>
    <t>O= 200+2P</t>
  </si>
  <si>
    <t>EJEMPLO 2: Formular la ecuacion de la OFERTA, cuando el precio de Venta es de 20 dolares  se OFERTAN</t>
  </si>
  <si>
    <t>100  calzados; cuando el precio es de 40 dólares se OFERTAN 200 calzados.</t>
  </si>
  <si>
    <t>-5P</t>
  </si>
  <si>
    <t>MULTIPLICANDO PO -1</t>
  </si>
  <si>
    <t>PUNTO DE EQUILIBRIO ENTRE DEMANDA Y OFERTA</t>
  </si>
  <si>
    <t>O= 10,000+250*P</t>
  </si>
  <si>
    <t>D=50,000-150*P</t>
  </si>
  <si>
    <t>D=O</t>
  </si>
  <si>
    <t>O=D</t>
  </si>
  <si>
    <t>10,000+250*P=50,000-150*P</t>
  </si>
  <si>
    <t>10,000+250P+150P=50,000</t>
  </si>
  <si>
    <t>400P=40,000</t>
  </si>
  <si>
    <t>P=40,000/400</t>
  </si>
  <si>
    <t>PE=100</t>
  </si>
  <si>
    <t>P EQUILIBRIO EN CANTIDADES</t>
  </si>
  <si>
    <t>Reeemplazar valores anteriores en la ecuacion</t>
  </si>
  <si>
    <t>Oferta</t>
  </si>
  <si>
    <t>O=10,000+250P</t>
  </si>
  <si>
    <t>O=10,000+250*100</t>
  </si>
  <si>
    <t>O=10,000+25000</t>
  </si>
  <si>
    <t>O=35,000</t>
  </si>
  <si>
    <t>UNIDADES DE EQUILIBRIO</t>
  </si>
  <si>
    <t>P=100</t>
  </si>
  <si>
    <t>Q=35000</t>
  </si>
  <si>
    <t>EJERCICIO 2 PUNTO DE EQUILIBRIO</t>
  </si>
  <si>
    <t>GRAFICAR</t>
  </si>
  <si>
    <t>ECUACIONES</t>
  </si>
  <si>
    <t>D=250-0,5P</t>
  </si>
  <si>
    <t>O=100+P</t>
  </si>
  <si>
    <t>ELASTICIDADES</t>
  </si>
  <si>
    <t>ELASTICIDAD DE LA DEMANDA - PRECIO</t>
  </si>
  <si>
    <t>Ejemplo de Produccion de Frutillas.-</t>
  </si>
  <si>
    <t>La cantidad de produccion disminuyó de de 1,000 a 600 cajas por mes.</t>
  </si>
  <si>
    <t>En base a la informacion encontrar la Elasticidad Precio, Demanda.</t>
  </si>
  <si>
    <t>Interpretar que tipo de bien es y su elasticidad en relacion al precio.</t>
  </si>
  <si>
    <t>Se trata de la produccion de frutillas, que tuvo el percance de granizada que arruinó la cosecha.</t>
  </si>
  <si>
    <t>El precio aumentó de Bs. 4 a Bs. 6 por cada caja de medio kgr.</t>
  </si>
  <si>
    <t>P1=4 Bs.</t>
  </si>
  <si>
    <t>P2= 6 Bs.</t>
  </si>
  <si>
    <t>Q1= 1,000 cajas</t>
  </si>
  <si>
    <t>Q2= 600 cajas</t>
  </si>
  <si>
    <t>(P2-P1)* Q1</t>
  </si>
  <si>
    <t>EPD                              =</t>
  </si>
  <si>
    <t>600-1000*4</t>
  </si>
  <si>
    <t>6-4*1,000</t>
  </si>
  <si>
    <t>EPD= (Q2-Q1)*P1</t>
  </si>
  <si>
    <t>=</t>
  </si>
  <si>
    <t>Respuesta.- Es un Bien Básico, ES INELASTICA, porque el resultado obtenido es manor a 1.</t>
  </si>
  <si>
    <t xml:space="preserve">ELASTICIDAD PRECIO DEMANDA - PORCENTUAL </t>
  </si>
  <si>
    <t>EPD %=</t>
  </si>
  <si>
    <t>% D</t>
  </si>
  <si>
    <t>% P</t>
  </si>
  <si>
    <t>¿Cuál ES LA ELASTICIDAD DE UN PRODUCTO del Precio Demanda, si el vendedor aumenta el precio de su producto en 2%</t>
  </si>
  <si>
    <t>y como consecuencia la demanda cae en 6%?</t>
  </si>
  <si>
    <t>Ejercicio Nº 3</t>
  </si>
  <si>
    <t>% P = 2%</t>
  </si>
  <si>
    <t>% D= -6%</t>
  </si>
  <si>
    <t>EPD=</t>
  </si>
  <si>
    <t>EPD= -6/2</t>
  </si>
  <si>
    <t>EPD= -3</t>
  </si>
  <si>
    <t>EPD= -*-3</t>
  </si>
  <si>
    <t>EPD= 3%</t>
  </si>
  <si>
    <t>Respuesta: El producto tiene una elasticidad precio demanda porcentual ELASTICA, POR  que excede a 1.</t>
  </si>
  <si>
    <t>EJERCICIO Nº 3</t>
  </si>
  <si>
    <t>SI el precio de  bicicletas  es de  700 Bs. Se compra  100 unidades</t>
  </si>
  <si>
    <t>SI el precio de  bicicletas  es de  500 Bs. Se compra  300 unidades</t>
  </si>
  <si>
    <t>Obtener la ecuacion de la demanda.</t>
  </si>
  <si>
    <t>Formular un cuadro de precios y de cantidades con la ecuacion obtenida</t>
  </si>
  <si>
    <t>Graficar el cuadro de valores</t>
  </si>
  <si>
    <t>D=800-P</t>
  </si>
  <si>
    <t>P1= 700</t>
  </si>
  <si>
    <t>P2= 500</t>
  </si>
  <si>
    <t>Q2= 300</t>
  </si>
  <si>
    <t>500-700</t>
  </si>
  <si>
    <t>300-100</t>
  </si>
  <si>
    <t>QUEDAMOS AQUÍ EN FECHA 25 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</si>
</sst>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  <xf numFmtId="49" fontId="0" fillId="0" borderId="0" xfId="0" applyNumberFormat="1"/>
    <xf numFmtId="0" fontId="0" fillId="2" borderId="1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6" fontId="0" fillId="0" borderId="0" xfId="1" applyNumberFormat="1" applyFont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6" borderId="1" xfId="0" applyFill="1" applyBorder="1"/>
    <xf numFmtId="0" fontId="3" fillId="7" borderId="0" xfId="0" applyFont="1" applyFill="1"/>
    <xf numFmtId="0" fontId="3" fillId="7" borderId="1" xfId="0" applyFont="1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0" xfId="0" applyNumberFormat="1" applyAlignment="1">
      <alignment horizontal="right"/>
    </xf>
    <xf numFmtId="0" fontId="3" fillId="2" borderId="1" xfId="0" applyFont="1" applyFill="1" applyBorder="1"/>
    <xf numFmtId="0" fontId="0" fillId="7" borderId="6" xfId="0" applyFill="1" applyBorder="1"/>
    <xf numFmtId="0" fontId="0" fillId="8" borderId="6" xfId="0" applyFill="1" applyBorder="1"/>
    <xf numFmtId="0" fontId="3" fillId="8" borderId="1" xfId="0" applyFont="1" applyFill="1" applyBorder="1"/>
    <xf numFmtId="0" fontId="3" fillId="6" borderId="0" xfId="0" applyFont="1" applyFill="1" applyBorder="1"/>
    <xf numFmtId="0" fontId="0" fillId="9" borderId="6" xfId="0" applyFill="1" applyBorder="1"/>
    <xf numFmtId="0" fontId="0" fillId="8" borderId="2" xfId="0" applyFill="1" applyBorder="1" applyAlignment="1">
      <alignment horizontal="right"/>
    </xf>
    <xf numFmtId="49" fontId="0" fillId="8" borderId="4" xfId="0" applyNumberFormat="1" applyFill="1" applyBorder="1"/>
    <xf numFmtId="0" fontId="3" fillId="0" borderId="0" xfId="0" applyFont="1"/>
    <xf numFmtId="0" fontId="3" fillId="2" borderId="0" xfId="0" applyFont="1" applyFill="1"/>
    <xf numFmtId="0" fontId="0" fillId="7" borderId="0" xfId="0" applyFill="1"/>
    <xf numFmtId="0" fontId="0" fillId="0" borderId="8" xfId="0" applyBorder="1"/>
    <xf numFmtId="0" fontId="0" fillId="0" borderId="9" xfId="0" applyBorder="1"/>
    <xf numFmtId="0" fontId="3" fillId="8" borderId="0" xfId="0" applyFont="1" applyFill="1"/>
    <xf numFmtId="0" fontId="3" fillId="10" borderId="0" xfId="0" applyFont="1" applyFill="1"/>
    <xf numFmtId="0" fontId="0" fillId="10" borderId="7" xfId="0" applyFill="1" applyBorder="1"/>
    <xf numFmtId="0" fontId="0" fillId="10" borderId="0" xfId="0" applyFill="1" applyAlignment="1">
      <alignment horizont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6" xfId="0" applyFill="1" applyBorder="1"/>
    <xf numFmtId="0" fontId="0" fillId="12" borderId="17" xfId="0" applyFill="1" applyBorder="1"/>
    <xf numFmtId="0" fontId="0" fillId="12" borderId="0" xfId="0" applyFill="1" applyBorder="1"/>
    <xf numFmtId="0" fontId="0" fillId="12" borderId="18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3" fillId="2" borderId="1" xfId="0" applyFont="1" applyFill="1" applyBorder="1" applyAlignment="1">
      <alignment horizontal="center"/>
    </xf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4" xfId="0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0" fillId="12" borderId="6" xfId="0" applyFill="1" applyBorder="1"/>
    <xf numFmtId="0" fontId="0" fillId="13" borderId="6" xfId="0" applyFill="1" applyBorder="1"/>
    <xf numFmtId="0" fontId="0" fillId="6" borderId="0" xfId="0" applyFill="1"/>
    <xf numFmtId="0" fontId="0" fillId="6" borderId="0" xfId="0" applyFill="1" applyBorder="1"/>
    <xf numFmtId="0" fontId="0" fillId="8" borderId="0" xfId="0" applyFill="1"/>
    <xf numFmtId="0" fontId="0" fillId="14" borderId="10" xfId="0" applyFill="1" applyBorder="1"/>
    <xf numFmtId="0" fontId="0" fillId="14" borderId="11" xfId="0" applyFill="1" applyBorder="1"/>
    <xf numFmtId="0" fontId="0" fillId="14" borderId="16" xfId="0" applyFill="1" applyBorder="1"/>
    <xf numFmtId="0" fontId="0" fillId="14" borderId="17" xfId="0" applyFill="1" applyBorder="1"/>
    <xf numFmtId="0" fontId="0" fillId="14" borderId="0" xfId="0" applyFill="1" applyBorder="1"/>
    <xf numFmtId="0" fontId="0" fillId="14" borderId="18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6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Hoja1!$E$127:$J$127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xVal>
          <c:yVal>
            <c:numRef>
              <c:f>Hoja1!$E$128:$J$128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6-4911-B832-C12C5717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8976"/>
        <c:axId val="86033536"/>
      </c:scatterChart>
      <c:valAx>
        <c:axId val="859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33536"/>
        <c:crosses val="autoZero"/>
        <c:crossBetween val="midCat"/>
      </c:valAx>
      <c:valAx>
        <c:axId val="860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9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Hoja1!$E$150:$J$150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Hoja1!$E$151:$J$151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2-45DA-8391-93E506D9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8560"/>
        <c:axId val="41380096"/>
      </c:scatterChart>
      <c:valAx>
        <c:axId val="413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80096"/>
        <c:crosses val="autoZero"/>
        <c:crossBetween val="midCat"/>
      </c:valAx>
      <c:valAx>
        <c:axId val="413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7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Hoja1!$E$174:$J$174</c:f>
              <c:numCache>
                <c:formatCode>General</c:formatCode>
                <c:ptCount val="6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</c:numCache>
            </c:numRef>
          </c:xVal>
          <c:yVal>
            <c:numRef>
              <c:f>Hoja1!$E$175:$J$175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7-4DD8-8A5D-268EB076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2000"/>
        <c:axId val="41393536"/>
      </c:scatterChart>
      <c:valAx>
        <c:axId val="413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93536"/>
        <c:crosses val="autoZero"/>
        <c:crossBetween val="midCat"/>
      </c:valAx>
      <c:valAx>
        <c:axId val="4139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9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Hoja1!$D$232:$G$232</c:f>
              <c:numCache>
                <c:formatCode>General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Hoja1!$D$233:$G$233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F-4BF0-AAA5-2F611E76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632"/>
        <c:axId val="79229696"/>
      </c:scatterChart>
      <c:valAx>
        <c:axId val="41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9696"/>
        <c:crosses val="autoZero"/>
        <c:crossBetween val="midCat"/>
      </c:valAx>
      <c:valAx>
        <c:axId val="792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1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Hoja1!$D$119:$H$119</c:f>
              <c:numCache>
                <c:formatCode>General</c:formatCode>
                <c:ptCount val="5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</c:numCache>
            </c:numRef>
          </c:xVal>
          <c:yVal>
            <c:numRef>
              <c:f>Hoja1!$D$120:$H$120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4AE3-A9BC-41E05CFB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7072"/>
        <c:axId val="41508864"/>
      </c:scatterChart>
      <c:valAx>
        <c:axId val="415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08864"/>
        <c:crosses val="autoZero"/>
        <c:crossBetween val="midCat"/>
      </c:valAx>
      <c:valAx>
        <c:axId val="415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0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Hoja1!$B$34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Hoja1!$C$33:$F$33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Hoja1!$C$34:$F$34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B-4808-98D5-F79D8DB3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65599"/>
        <c:axId val="1190162271"/>
      </c:scatterChart>
      <c:valAx>
        <c:axId val="11901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62271"/>
        <c:crosses val="autoZero"/>
        <c:crossBetween val="midCat"/>
      </c:valAx>
      <c:valAx>
        <c:axId val="11901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Hoja1!$J$32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Hoja1!$K$31:$N$31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</c:numCache>
            </c:numRef>
          </c:xVal>
          <c:yVal>
            <c:numRef>
              <c:f>Hoja1!$K$32:$N$32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7-4D7F-9BA5-A82A552A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76559"/>
        <c:axId val="1724578639"/>
      </c:scatterChart>
      <c:valAx>
        <c:axId val="172457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78639"/>
        <c:crosses val="autoZero"/>
        <c:crossBetween val="midCat"/>
      </c:valAx>
      <c:valAx>
        <c:axId val="17245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7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Hoja1!$E$294</c:f>
              <c:strCache>
                <c:ptCount val="1"/>
                <c:pt idx="0">
                  <c:v>CANTIDAD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Hoja1!$F$293:$J$293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xVal>
          <c:yVal>
            <c:numRef>
              <c:f>Hoja1!$F$294:$J$294</c:f>
              <c:numCache>
                <c:formatCode>General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125</c:v>
                </c:pt>
                <c:pt idx="3">
                  <c:v>200</c:v>
                </c:pt>
                <c:pt idx="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4-4123-93D5-EA808BAF08EB}"/>
            </c:ext>
          </c:extLst>
        </c:ser>
        <c:ser>
          <c:idx val="1"/>
          <c:order val="1"/>
          <c:tx>
            <c:strRef>
              <c:f>Hoja1!$E$295</c:f>
              <c:strCache>
                <c:ptCount val="1"/>
                <c:pt idx="0">
                  <c:v>PRECIO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Hoja1!$F$293:$J$293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xVal>
          <c:yVal>
            <c:numRef>
              <c:f>Hoja1!$F$295:$J$295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4-4123-93D5-EA808BAF08EB}"/>
            </c:ext>
          </c:extLst>
        </c:ser>
        <c:ser>
          <c:idx val="2"/>
          <c:order val="2"/>
          <c:tx>
            <c:strRef>
              <c:f>Hoja1!$E$296</c:f>
              <c:strCache>
                <c:ptCount val="1"/>
                <c:pt idx="0">
                  <c:v>CANTIDAD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Hoja1!$F$293:$J$293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xVal>
          <c:yVal>
            <c:numRef>
              <c:f>Hoja1!$F$296:$J$296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4-4123-93D5-EA808BAF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75775"/>
        <c:axId val="1729977023"/>
      </c:scatterChart>
      <c:valAx>
        <c:axId val="17299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77023"/>
        <c:crosses val="autoZero"/>
        <c:crossBetween val="midCat"/>
      </c:valAx>
      <c:valAx>
        <c:axId val="17299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Hoja1!$B$67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Hoja1!$C$66:$F$66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Hoja1!$C$67:$F$67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2-4C74-805B-7B52D464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27327"/>
        <c:axId val="992923999"/>
      </c:scatterChart>
      <c:valAx>
        <c:axId val="9929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23999"/>
        <c:crosses val="autoZero"/>
        <c:crossBetween val="midCat"/>
      </c:valAx>
      <c:valAx>
        <c:axId val="9929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2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733424</xdr:colOff>
      <xdr:row>6</xdr:row>
      <xdr:rowOff>85725</xdr:rowOff>
    </xdr:from>
    <xdr:to>
      <xdr:col>1</xdr:col>
      <xdr:colOff>35051</xdr:colOff>
      <xdr:row>10</xdr:row>
      <xdr:rowOff>28575</xdr:rowOff>
    </xdr:to>
    <xdr:sp macro="" textlink="">
      <xdr:nvSpPr>
        <xdr:cNvPr id="2" name="1 Abrir corchete"/>
        <xdr:cNvSpPr/>
      </xdr:nvSpPr>
      <xdr:spPr>
        <a:xfrm>
          <a:off x="733424" y="124777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6</xdr:row>
      <xdr:rowOff>123825</xdr:rowOff>
    </xdr:from>
    <xdr:to>
      <xdr:col>1</xdr:col>
      <xdr:colOff>579119</xdr:colOff>
      <xdr:row>9</xdr:row>
      <xdr:rowOff>180975</xdr:rowOff>
    </xdr:to>
    <xdr:sp macro="" textlink="">
      <xdr:nvSpPr>
        <xdr:cNvPr id="3" name="2 Cerrar corchete"/>
        <xdr:cNvSpPr/>
      </xdr:nvSpPr>
      <xdr:spPr>
        <a:xfrm>
          <a:off x="1295400" y="6953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8</xdr:row>
      <xdr:rowOff>66675</xdr:rowOff>
    </xdr:from>
    <xdr:to>
      <xdr:col>1</xdr:col>
      <xdr:colOff>504825</xdr:colOff>
      <xdr:row>8</xdr:row>
      <xdr:rowOff>76200</xdr:rowOff>
    </xdr:to>
    <xdr:cxnSp macro="">
      <xdr:nvCxnSpPr>
        <xdr:cNvPr id="5" name="4 Conector recto"/>
        <xdr:cNvCxnSpPr/>
      </xdr:nvCxnSpPr>
      <xdr:spPr>
        <a:xfrm>
          <a:off x="752475" y="10191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733424</xdr:colOff>
      <xdr:row>82</xdr:row>
      <xdr:rowOff>85725</xdr:rowOff>
    </xdr:from>
    <xdr:to>
      <xdr:col>1</xdr:col>
      <xdr:colOff>35051</xdr:colOff>
      <xdr:row>86</xdr:row>
      <xdr:rowOff>28575</xdr:rowOff>
    </xdr:to>
    <xdr:sp macro="" textlink="">
      <xdr:nvSpPr>
        <xdr:cNvPr id="7" name="6 Abrir corchete"/>
        <xdr:cNvSpPr/>
      </xdr:nvSpPr>
      <xdr:spPr>
        <a:xfrm>
          <a:off x="733424" y="6572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82</xdr:row>
      <xdr:rowOff>123825</xdr:rowOff>
    </xdr:from>
    <xdr:to>
      <xdr:col>1</xdr:col>
      <xdr:colOff>579119</xdr:colOff>
      <xdr:row>85</xdr:row>
      <xdr:rowOff>180975</xdr:rowOff>
    </xdr:to>
    <xdr:sp macro="" textlink="">
      <xdr:nvSpPr>
        <xdr:cNvPr id="8" name="7 Cerrar corchete"/>
        <xdr:cNvSpPr/>
      </xdr:nvSpPr>
      <xdr:spPr>
        <a:xfrm>
          <a:off x="1295400" y="6953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84</xdr:row>
      <xdr:rowOff>66675</xdr:rowOff>
    </xdr:from>
    <xdr:to>
      <xdr:col>1</xdr:col>
      <xdr:colOff>504825</xdr:colOff>
      <xdr:row>84</xdr:row>
      <xdr:rowOff>76200</xdr:rowOff>
    </xdr:to>
    <xdr:cxnSp macro="">
      <xdr:nvCxnSpPr>
        <xdr:cNvPr id="9" name="8 Conector recto"/>
        <xdr:cNvCxnSpPr/>
      </xdr:nvCxnSpPr>
      <xdr:spPr>
        <a:xfrm>
          <a:off x="752475" y="10191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733424</xdr:colOff>
      <xdr:row>16</xdr:row>
      <xdr:rowOff>85725</xdr:rowOff>
    </xdr:from>
    <xdr:to>
      <xdr:col>7</xdr:col>
      <xdr:colOff>35051</xdr:colOff>
      <xdr:row>20</xdr:row>
      <xdr:rowOff>28575</xdr:rowOff>
    </xdr:to>
    <xdr:sp macro="" textlink="">
      <xdr:nvSpPr>
        <xdr:cNvPr id="10" name="9 Abrir corchete"/>
        <xdr:cNvSpPr/>
      </xdr:nvSpPr>
      <xdr:spPr>
        <a:xfrm>
          <a:off x="733424" y="12287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533400</xdr:colOff>
      <xdr:row>16</xdr:row>
      <xdr:rowOff>123825</xdr:rowOff>
    </xdr:from>
    <xdr:to>
      <xdr:col>7</xdr:col>
      <xdr:colOff>579119</xdr:colOff>
      <xdr:row>19</xdr:row>
      <xdr:rowOff>180975</xdr:rowOff>
    </xdr:to>
    <xdr:sp macro="" textlink="">
      <xdr:nvSpPr>
        <xdr:cNvPr id="11" name="10 Cerrar corchete"/>
        <xdr:cNvSpPr/>
      </xdr:nvSpPr>
      <xdr:spPr>
        <a:xfrm>
          <a:off x="1295400" y="12668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752475</xdr:colOff>
      <xdr:row>18</xdr:row>
      <xdr:rowOff>66675</xdr:rowOff>
    </xdr:from>
    <xdr:to>
      <xdr:col>7</xdr:col>
      <xdr:colOff>504825</xdr:colOff>
      <xdr:row>18</xdr:row>
      <xdr:rowOff>76200</xdr:rowOff>
    </xdr:to>
    <xdr:cxnSp macro="">
      <xdr:nvCxnSpPr>
        <xdr:cNvPr id="12" name="11 Conector recto"/>
        <xdr:cNvCxnSpPr/>
      </xdr:nvCxnSpPr>
      <xdr:spPr>
        <a:xfrm>
          <a:off x="752475" y="15906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733424</xdr:colOff>
      <xdr:row>20</xdr:row>
      <xdr:rowOff>85725</xdr:rowOff>
    </xdr:from>
    <xdr:to>
      <xdr:col>7</xdr:col>
      <xdr:colOff>35051</xdr:colOff>
      <xdr:row>24</xdr:row>
      <xdr:rowOff>28575</xdr:rowOff>
    </xdr:to>
    <xdr:sp macro="" textlink="">
      <xdr:nvSpPr>
        <xdr:cNvPr id="13" name="12 Abrir corchete"/>
        <xdr:cNvSpPr/>
      </xdr:nvSpPr>
      <xdr:spPr>
        <a:xfrm>
          <a:off x="5305424" y="31337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533400</xdr:colOff>
      <xdr:row>20</xdr:row>
      <xdr:rowOff>123825</xdr:rowOff>
    </xdr:from>
    <xdr:to>
      <xdr:col>7</xdr:col>
      <xdr:colOff>579119</xdr:colOff>
      <xdr:row>23</xdr:row>
      <xdr:rowOff>180975</xdr:rowOff>
    </xdr:to>
    <xdr:sp macro="" textlink="">
      <xdr:nvSpPr>
        <xdr:cNvPr id="14" name="13 Cerrar corchete"/>
        <xdr:cNvSpPr/>
      </xdr:nvSpPr>
      <xdr:spPr>
        <a:xfrm>
          <a:off x="5867400" y="31718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752475</xdr:colOff>
      <xdr:row>22</xdr:row>
      <xdr:rowOff>66675</xdr:rowOff>
    </xdr:from>
    <xdr:to>
      <xdr:col>7</xdr:col>
      <xdr:colOff>504825</xdr:colOff>
      <xdr:row>22</xdr:row>
      <xdr:rowOff>76200</xdr:rowOff>
    </xdr:to>
    <xdr:cxnSp macro="">
      <xdr:nvCxnSpPr>
        <xdr:cNvPr id="15" name="14 Conector recto"/>
        <xdr:cNvCxnSpPr/>
      </xdr:nvCxnSpPr>
      <xdr:spPr>
        <a:xfrm>
          <a:off x="5324475" y="34956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129</xdr:row>
      <xdr:rowOff>71437</xdr:rowOff>
    </xdr:from>
    <xdr:to>
      <xdr:col>9</xdr:col>
      <xdr:colOff>695325</xdr:colOff>
      <xdr:row>143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152</xdr:row>
      <xdr:rowOff>109537</xdr:rowOff>
    </xdr:from>
    <xdr:to>
      <xdr:col>9</xdr:col>
      <xdr:colOff>714375</xdr:colOff>
      <xdr:row>166</xdr:row>
      <xdr:rowOff>185737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647700</xdr:colOff>
      <xdr:row>177</xdr:row>
      <xdr:rowOff>4762</xdr:rowOff>
    </xdr:from>
    <xdr:to>
      <xdr:col>9</xdr:col>
      <xdr:colOff>561975</xdr:colOff>
      <xdr:row>191</xdr:row>
      <xdr:rowOff>80962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733424</xdr:colOff>
      <xdr:row>199</xdr:row>
      <xdr:rowOff>85725</xdr:rowOff>
    </xdr:from>
    <xdr:to>
      <xdr:col>1</xdr:col>
      <xdr:colOff>35051</xdr:colOff>
      <xdr:row>203</xdr:row>
      <xdr:rowOff>28575</xdr:rowOff>
    </xdr:to>
    <xdr:sp macro="" textlink="">
      <xdr:nvSpPr>
        <xdr:cNvPr id="18" name="17 Abrir corchete"/>
        <xdr:cNvSpPr/>
      </xdr:nvSpPr>
      <xdr:spPr>
        <a:xfrm>
          <a:off x="733424" y="776287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199</xdr:row>
      <xdr:rowOff>123825</xdr:rowOff>
    </xdr:from>
    <xdr:to>
      <xdr:col>1</xdr:col>
      <xdr:colOff>579119</xdr:colOff>
      <xdr:row>202</xdr:row>
      <xdr:rowOff>180975</xdr:rowOff>
    </xdr:to>
    <xdr:sp macro="" textlink="">
      <xdr:nvSpPr>
        <xdr:cNvPr id="19" name="18 Cerrar corchete"/>
        <xdr:cNvSpPr/>
      </xdr:nvSpPr>
      <xdr:spPr>
        <a:xfrm>
          <a:off x="1295400" y="780097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201</xdr:row>
      <xdr:rowOff>66675</xdr:rowOff>
    </xdr:from>
    <xdr:to>
      <xdr:col>1</xdr:col>
      <xdr:colOff>504825</xdr:colOff>
      <xdr:row>201</xdr:row>
      <xdr:rowOff>76200</xdr:rowOff>
    </xdr:to>
    <xdr:cxnSp macro="">
      <xdr:nvCxnSpPr>
        <xdr:cNvPr id="20" name="19 Conector recto"/>
        <xdr:cNvCxnSpPr/>
      </xdr:nvCxnSpPr>
      <xdr:spPr>
        <a:xfrm>
          <a:off x="752475" y="812482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234</xdr:row>
      <xdr:rowOff>109537</xdr:rowOff>
    </xdr:from>
    <xdr:to>
      <xdr:col>8</xdr:col>
      <xdr:colOff>76200</xdr:colOff>
      <xdr:row>248</xdr:row>
      <xdr:rowOff>185737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1143000</xdr:colOff>
      <xdr:row>16</xdr:row>
      <xdr:rowOff>133349</xdr:rowOff>
    </xdr:from>
    <xdr:to>
      <xdr:col>2</xdr:col>
      <xdr:colOff>17144</xdr:colOff>
      <xdr:row>19</xdr:row>
      <xdr:rowOff>114300</xdr:rowOff>
    </xdr:to>
    <xdr:sp macro="" textlink="">
      <xdr:nvSpPr>
        <xdr:cNvPr id="22" name="21 Cerrar corchete"/>
        <xdr:cNvSpPr/>
      </xdr:nvSpPr>
      <xdr:spPr>
        <a:xfrm>
          <a:off x="1905000" y="3200399"/>
          <a:ext cx="112394" cy="552451"/>
        </a:xfrm>
        <a:prstGeom prst="rightBracket">
          <a:avLst>
            <a:gd name="adj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647700</xdr:colOff>
      <xdr:row>16</xdr:row>
      <xdr:rowOff>57150</xdr:rowOff>
    </xdr:from>
    <xdr:to>
      <xdr:col>0</xdr:col>
      <xdr:colOff>742950</xdr:colOff>
      <xdr:row>19</xdr:row>
      <xdr:rowOff>161925</xdr:rowOff>
    </xdr:to>
    <xdr:sp macro="" textlink="">
      <xdr:nvSpPr>
        <xdr:cNvPr id="23" name="22 Abrir corchete"/>
        <xdr:cNvSpPr/>
      </xdr:nvSpPr>
      <xdr:spPr>
        <a:xfrm flipV="1">
          <a:off x="647700" y="3143250"/>
          <a:ext cx="95250" cy="6762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733424</xdr:colOff>
      <xdr:row>93</xdr:row>
      <xdr:rowOff>85725</xdr:rowOff>
    </xdr:from>
    <xdr:to>
      <xdr:col>1</xdr:col>
      <xdr:colOff>35051</xdr:colOff>
      <xdr:row>97</xdr:row>
      <xdr:rowOff>28575</xdr:rowOff>
    </xdr:to>
    <xdr:sp macro="" textlink="">
      <xdr:nvSpPr>
        <xdr:cNvPr id="25" name="24 Abrir corchete"/>
        <xdr:cNvSpPr/>
      </xdr:nvSpPr>
      <xdr:spPr>
        <a:xfrm>
          <a:off x="733424" y="77819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93</xdr:row>
      <xdr:rowOff>123825</xdr:rowOff>
    </xdr:from>
    <xdr:to>
      <xdr:col>1</xdr:col>
      <xdr:colOff>579119</xdr:colOff>
      <xdr:row>96</xdr:row>
      <xdr:rowOff>180975</xdr:rowOff>
    </xdr:to>
    <xdr:sp macro="" textlink="">
      <xdr:nvSpPr>
        <xdr:cNvPr id="26" name="25 Cerrar corchete"/>
        <xdr:cNvSpPr/>
      </xdr:nvSpPr>
      <xdr:spPr>
        <a:xfrm>
          <a:off x="1295400" y="78200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95</xdr:row>
      <xdr:rowOff>66675</xdr:rowOff>
    </xdr:from>
    <xdr:to>
      <xdr:col>1</xdr:col>
      <xdr:colOff>504825</xdr:colOff>
      <xdr:row>95</xdr:row>
      <xdr:rowOff>76200</xdr:rowOff>
    </xdr:to>
    <xdr:cxnSp macro="">
      <xdr:nvCxnSpPr>
        <xdr:cNvPr id="27" name="26 Conector recto"/>
        <xdr:cNvCxnSpPr/>
      </xdr:nvCxnSpPr>
      <xdr:spPr>
        <a:xfrm>
          <a:off x="752475" y="81438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733424</xdr:colOff>
      <xdr:row>98</xdr:row>
      <xdr:rowOff>85725</xdr:rowOff>
    </xdr:from>
    <xdr:to>
      <xdr:col>1</xdr:col>
      <xdr:colOff>35051</xdr:colOff>
      <xdr:row>102</xdr:row>
      <xdr:rowOff>28575</xdr:rowOff>
    </xdr:to>
    <xdr:sp macro="" textlink="">
      <xdr:nvSpPr>
        <xdr:cNvPr id="28" name="27 Abrir corchete"/>
        <xdr:cNvSpPr/>
      </xdr:nvSpPr>
      <xdr:spPr>
        <a:xfrm>
          <a:off x="733424" y="98774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98</xdr:row>
      <xdr:rowOff>123825</xdr:rowOff>
    </xdr:from>
    <xdr:to>
      <xdr:col>1</xdr:col>
      <xdr:colOff>579119</xdr:colOff>
      <xdr:row>101</xdr:row>
      <xdr:rowOff>180975</xdr:rowOff>
    </xdr:to>
    <xdr:sp macro="" textlink="">
      <xdr:nvSpPr>
        <xdr:cNvPr id="29" name="28 Cerrar corchete"/>
        <xdr:cNvSpPr/>
      </xdr:nvSpPr>
      <xdr:spPr>
        <a:xfrm>
          <a:off x="1295400" y="99155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100</xdr:row>
      <xdr:rowOff>66675</xdr:rowOff>
    </xdr:from>
    <xdr:to>
      <xdr:col>1</xdr:col>
      <xdr:colOff>504825</xdr:colOff>
      <xdr:row>100</xdr:row>
      <xdr:rowOff>76200</xdr:rowOff>
    </xdr:to>
    <xdr:cxnSp macro="">
      <xdr:nvCxnSpPr>
        <xdr:cNvPr id="30" name="29 Conector recto"/>
        <xdr:cNvCxnSpPr/>
      </xdr:nvCxnSpPr>
      <xdr:spPr>
        <a:xfrm>
          <a:off x="752475" y="102393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733424</xdr:colOff>
      <xdr:row>103</xdr:row>
      <xdr:rowOff>85725</xdr:rowOff>
    </xdr:from>
    <xdr:to>
      <xdr:col>1</xdr:col>
      <xdr:colOff>35051</xdr:colOff>
      <xdr:row>107</xdr:row>
      <xdr:rowOff>28575</xdr:rowOff>
    </xdr:to>
    <xdr:sp macro="" textlink="">
      <xdr:nvSpPr>
        <xdr:cNvPr id="31" name="30 Abrir corchete"/>
        <xdr:cNvSpPr/>
      </xdr:nvSpPr>
      <xdr:spPr>
        <a:xfrm>
          <a:off x="733424" y="98774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103</xdr:row>
      <xdr:rowOff>123825</xdr:rowOff>
    </xdr:from>
    <xdr:to>
      <xdr:col>1</xdr:col>
      <xdr:colOff>579119</xdr:colOff>
      <xdr:row>106</xdr:row>
      <xdr:rowOff>180975</xdr:rowOff>
    </xdr:to>
    <xdr:sp macro="" textlink="">
      <xdr:nvSpPr>
        <xdr:cNvPr id="32" name="31 Cerrar corchete"/>
        <xdr:cNvSpPr/>
      </xdr:nvSpPr>
      <xdr:spPr>
        <a:xfrm>
          <a:off x="1295400" y="99155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105</xdr:row>
      <xdr:rowOff>66675</xdr:rowOff>
    </xdr:from>
    <xdr:to>
      <xdr:col>1</xdr:col>
      <xdr:colOff>504825</xdr:colOff>
      <xdr:row>105</xdr:row>
      <xdr:rowOff>76200</xdr:rowOff>
    </xdr:to>
    <xdr:cxnSp macro="">
      <xdr:nvCxnSpPr>
        <xdr:cNvPr id="33" name="32 Conector recto"/>
        <xdr:cNvCxnSpPr/>
      </xdr:nvCxnSpPr>
      <xdr:spPr>
        <a:xfrm>
          <a:off x="752475" y="102393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166686</xdr:colOff>
      <xdr:row>105</xdr:row>
      <xdr:rowOff>157162</xdr:rowOff>
    </xdr:from>
    <xdr:to>
      <xdr:col>14</xdr:col>
      <xdr:colOff>190499</xdr:colOff>
      <xdr:row>119</xdr:row>
      <xdr:rowOff>161925</xdr:rowOff>
    </xdr:to>
    <xdr:graphicFrame macro="">
      <xdr:nvGraphicFramePr>
        <xdr:cNvPr id="3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343</xdr:row>
      <xdr:rowOff>133350</xdr:rowOff>
    </xdr:from>
    <xdr:to>
      <xdr:col>2</xdr:col>
      <xdr:colOff>341153</xdr:colOff>
      <xdr:row>344</xdr:row>
      <xdr:rowOff>66675</xdr:rowOff>
    </xdr:to>
    <xdr:sp macro="" textlink="">
      <xdr:nvSpPr>
        <xdr:cNvPr id="39" name="38 Triángulo isósceles"/>
        <xdr:cNvSpPr/>
      </xdr:nvSpPr>
      <xdr:spPr>
        <a:xfrm>
          <a:off x="2124075" y="56521350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0</xdr:colOff>
      <xdr:row>345</xdr:row>
      <xdr:rowOff>0</xdr:rowOff>
    </xdr:from>
    <xdr:to>
      <xdr:col>2</xdr:col>
      <xdr:colOff>217328</xdr:colOff>
      <xdr:row>345</xdr:row>
      <xdr:rowOff>133350</xdr:rowOff>
    </xdr:to>
    <xdr:sp macro="" textlink="">
      <xdr:nvSpPr>
        <xdr:cNvPr id="40" name="39 Triángulo isósceles"/>
        <xdr:cNvSpPr/>
      </xdr:nvSpPr>
      <xdr:spPr>
        <a:xfrm>
          <a:off x="2000250" y="56769000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351</xdr:row>
      <xdr:rowOff>0</xdr:rowOff>
    </xdr:from>
    <xdr:to>
      <xdr:col>1</xdr:col>
      <xdr:colOff>217328</xdr:colOff>
      <xdr:row>351</xdr:row>
      <xdr:rowOff>133350</xdr:rowOff>
    </xdr:to>
    <xdr:sp macro="" textlink="">
      <xdr:nvSpPr>
        <xdr:cNvPr id="43" name="42 Triángulo isósceles"/>
        <xdr:cNvSpPr/>
      </xdr:nvSpPr>
      <xdr:spPr>
        <a:xfrm>
          <a:off x="762000" y="57931050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352</xdr:row>
      <xdr:rowOff>0</xdr:rowOff>
    </xdr:from>
    <xdr:to>
      <xdr:col>1</xdr:col>
      <xdr:colOff>217328</xdr:colOff>
      <xdr:row>352</xdr:row>
      <xdr:rowOff>133350</xdr:rowOff>
    </xdr:to>
    <xdr:sp macro="" textlink="">
      <xdr:nvSpPr>
        <xdr:cNvPr id="44" name="43 Triángulo isósceles"/>
        <xdr:cNvSpPr/>
      </xdr:nvSpPr>
      <xdr:spPr>
        <a:xfrm>
          <a:off x="762000" y="57931050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66675</xdr:colOff>
      <xdr:row>35</xdr:row>
      <xdr:rowOff>133350</xdr:rowOff>
    </xdr:from>
    <xdr:to>
      <xdr:col>6</xdr:col>
      <xdr:colOff>323850</xdr:colOff>
      <xdr:row>50</xdr:row>
      <xdr:rowOff>19050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695325</xdr:colOff>
      <xdr:row>36</xdr:row>
      <xdr:rowOff>142875</xdr:rowOff>
    </xdr:from>
    <xdr:to>
      <xdr:col>14</xdr:col>
      <xdr:colOff>695325</xdr:colOff>
      <xdr:row>51</xdr:row>
      <xdr:rowOff>28575</xdr:rowOff>
    </xdr:to>
    <xdr:graphicFrame macro="">
      <xdr:nvGraphicFramePr>
        <xdr:cNvPr id="35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400050</xdr:colOff>
      <xdr:row>297</xdr:row>
      <xdr:rowOff>114300</xdr:rowOff>
    </xdr:from>
    <xdr:to>
      <xdr:col>9</xdr:col>
      <xdr:colOff>314325</xdr:colOff>
      <xdr:row>312</xdr:row>
      <xdr:rowOff>0</xdr:rowOff>
    </xdr:to>
    <xdr:graphicFrame macro="">
      <xdr:nvGraphicFramePr>
        <xdr:cNvPr id="48" name="Gráfico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733424</xdr:colOff>
      <xdr:row>6</xdr:row>
      <xdr:rowOff>85725</xdr:rowOff>
    </xdr:from>
    <xdr:to>
      <xdr:col>11</xdr:col>
      <xdr:colOff>35051</xdr:colOff>
      <xdr:row>10</xdr:row>
      <xdr:rowOff>28575</xdr:rowOff>
    </xdr:to>
    <xdr:sp macro="" textlink="">
      <xdr:nvSpPr>
        <xdr:cNvPr id="41" name="1 Abrir corchete"/>
        <xdr:cNvSpPr/>
      </xdr:nvSpPr>
      <xdr:spPr>
        <a:xfrm>
          <a:off x="733424" y="1257300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533400</xdr:colOff>
      <xdr:row>6</xdr:row>
      <xdr:rowOff>123825</xdr:rowOff>
    </xdr:from>
    <xdr:to>
      <xdr:col>11</xdr:col>
      <xdr:colOff>579119</xdr:colOff>
      <xdr:row>9</xdr:row>
      <xdr:rowOff>180975</xdr:rowOff>
    </xdr:to>
    <xdr:sp macro="" textlink="">
      <xdr:nvSpPr>
        <xdr:cNvPr id="42" name="2 Cerrar corchete"/>
        <xdr:cNvSpPr/>
      </xdr:nvSpPr>
      <xdr:spPr>
        <a:xfrm>
          <a:off x="1295400" y="1295400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752475</xdr:colOff>
      <xdr:row>8</xdr:row>
      <xdr:rowOff>66675</xdr:rowOff>
    </xdr:from>
    <xdr:to>
      <xdr:col>11</xdr:col>
      <xdr:colOff>504825</xdr:colOff>
      <xdr:row>8</xdr:row>
      <xdr:rowOff>76200</xdr:rowOff>
    </xdr:to>
    <xdr:cxnSp macro="">
      <xdr:nvCxnSpPr>
        <xdr:cNvPr id="45" name="4 Conector recto"/>
        <xdr:cNvCxnSpPr/>
      </xdr:nvCxnSpPr>
      <xdr:spPr>
        <a:xfrm>
          <a:off x="752475" y="1619250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685799</xdr:colOff>
      <xdr:row>55</xdr:row>
      <xdr:rowOff>104775</xdr:rowOff>
    </xdr:from>
    <xdr:to>
      <xdr:col>1</xdr:col>
      <xdr:colOff>857250</xdr:colOff>
      <xdr:row>59</xdr:row>
      <xdr:rowOff>57150</xdr:rowOff>
    </xdr:to>
    <xdr:sp macro="" textlink="">
      <xdr:nvSpPr>
        <xdr:cNvPr id="46" name="1 Abrir corchete"/>
        <xdr:cNvSpPr/>
      </xdr:nvSpPr>
      <xdr:spPr>
        <a:xfrm>
          <a:off x="1447799" y="10687050"/>
          <a:ext cx="171451" cy="7143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533400</xdr:colOff>
      <xdr:row>55</xdr:row>
      <xdr:rowOff>123825</xdr:rowOff>
    </xdr:from>
    <xdr:to>
      <xdr:col>2</xdr:col>
      <xdr:colOff>579119</xdr:colOff>
      <xdr:row>58</xdr:row>
      <xdr:rowOff>180975</xdr:rowOff>
    </xdr:to>
    <xdr:sp macro="" textlink="">
      <xdr:nvSpPr>
        <xdr:cNvPr id="47" name="2 Cerrar corchete"/>
        <xdr:cNvSpPr/>
      </xdr:nvSpPr>
      <xdr:spPr>
        <a:xfrm>
          <a:off x="1295400" y="1295400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752475</xdr:colOff>
      <xdr:row>57</xdr:row>
      <xdr:rowOff>66675</xdr:rowOff>
    </xdr:from>
    <xdr:to>
      <xdr:col>2</xdr:col>
      <xdr:colOff>504825</xdr:colOff>
      <xdr:row>57</xdr:row>
      <xdr:rowOff>76200</xdr:rowOff>
    </xdr:to>
    <xdr:cxnSp macro="">
      <xdr:nvCxnSpPr>
        <xdr:cNvPr id="49" name="4 Conector recto"/>
        <xdr:cNvCxnSpPr/>
      </xdr:nvCxnSpPr>
      <xdr:spPr>
        <a:xfrm>
          <a:off x="752475" y="1619250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53</xdr:row>
      <xdr:rowOff>114300</xdr:rowOff>
    </xdr:from>
    <xdr:to>
      <xdr:col>12</xdr:col>
      <xdr:colOff>485775</xdr:colOff>
      <xdr:row>67</xdr:row>
      <xdr:rowOff>171450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9"/>
  <sheetViews>
    <sheetView tabSelected="1" topLeftCell="A235" workbookViewId="0">
      <selection activeCell="B250" sqref="B250:E250"/>
    </sheetView>
  </sheetViews>
  <sheetFormatPr baseColWidth="10" defaultRowHeight="15" x14ac:dyDescent="0.25"/>
  <cols>
    <col min="2" max="2" width="18.5703125" customWidth="1"/>
    <col min="3" max="3" width="11.85546875" bestFit="1" customWidth="1"/>
    <col min="8" max="8" width="12.7109375" customWidth="1"/>
  </cols>
  <sheetData>
    <row r="2" spans="1:14" x14ac:dyDescent="0.25">
      <c r="B2" t="s">
        <v>0</v>
      </c>
    </row>
    <row r="3" spans="1:14" x14ac:dyDescent="0.25">
      <c r="B3" t="s">
        <v>6</v>
      </c>
    </row>
    <row r="4" spans="1:14" ht="15.75" thickBot="1" x14ac:dyDescent="0.3">
      <c r="B4" t="s">
        <v>7</v>
      </c>
    </row>
    <row r="5" spans="1:14" ht="15.75" thickBot="1" x14ac:dyDescent="0.3">
      <c r="B5" s="8" t="s">
        <v>8</v>
      </c>
      <c r="C5" s="9"/>
      <c r="D5" s="10"/>
    </row>
    <row r="6" spans="1:14" ht="15.75" thickBot="1" x14ac:dyDescent="0.3"/>
    <row r="7" spans="1:14" x14ac:dyDescent="0.25">
      <c r="A7" s="46"/>
      <c r="B7" s="47"/>
      <c r="C7" s="47"/>
      <c r="D7" s="48"/>
      <c r="K7" s="46"/>
      <c r="L7" s="47"/>
      <c r="M7" s="47"/>
      <c r="N7" s="48"/>
    </row>
    <row r="8" spans="1:14" x14ac:dyDescent="0.25">
      <c r="A8" s="49"/>
      <c r="B8" s="50" t="s">
        <v>1</v>
      </c>
      <c r="C8" s="50" t="s">
        <v>4</v>
      </c>
      <c r="D8" s="51"/>
      <c r="K8" s="49"/>
      <c r="L8" s="50" t="s">
        <v>1</v>
      </c>
      <c r="M8" s="50" t="s">
        <v>4</v>
      </c>
      <c r="N8" s="51"/>
    </row>
    <row r="9" spans="1:14" x14ac:dyDescent="0.25">
      <c r="A9" s="49"/>
      <c r="B9" s="50"/>
      <c r="C9" s="50"/>
      <c r="D9" s="51"/>
      <c r="K9" s="49"/>
      <c r="L9" s="50"/>
      <c r="M9" s="50"/>
      <c r="N9" s="51"/>
    </row>
    <row r="10" spans="1:14" x14ac:dyDescent="0.25">
      <c r="A10" s="49"/>
      <c r="B10" s="50" t="s">
        <v>2</v>
      </c>
      <c r="C10" s="50"/>
      <c r="D10" s="51"/>
      <c r="K10" s="49"/>
      <c r="L10" s="50" t="s">
        <v>2</v>
      </c>
      <c r="M10" s="50"/>
      <c r="N10" s="51"/>
    </row>
    <row r="11" spans="1:14" ht="15.75" thickBot="1" x14ac:dyDescent="0.3">
      <c r="A11" s="52"/>
      <c r="B11" s="53"/>
      <c r="C11" s="53"/>
      <c r="D11" s="54"/>
      <c r="H11" t="s">
        <v>21</v>
      </c>
      <c r="K11" s="52"/>
      <c r="L11" s="53"/>
      <c r="M11" s="53"/>
      <c r="N11" s="54"/>
    </row>
    <row r="12" spans="1:14" x14ac:dyDescent="0.25">
      <c r="B12" t="s">
        <v>9</v>
      </c>
      <c r="H12" t="s">
        <v>31</v>
      </c>
    </row>
    <row r="13" spans="1:14" x14ac:dyDescent="0.25">
      <c r="B13" s="1" t="s">
        <v>10</v>
      </c>
      <c r="C13" s="3" t="s">
        <v>11</v>
      </c>
      <c r="H13" t="s">
        <v>32</v>
      </c>
    </row>
    <row r="14" spans="1:14" x14ac:dyDescent="0.25">
      <c r="B14" s="2" t="s">
        <v>12</v>
      </c>
      <c r="C14" s="4" t="s">
        <v>13</v>
      </c>
      <c r="H14" t="s">
        <v>22</v>
      </c>
    </row>
    <row r="15" spans="1:14" x14ac:dyDescent="0.25">
      <c r="H15" s="1" t="s">
        <v>23</v>
      </c>
      <c r="I15" s="3" t="s">
        <v>11</v>
      </c>
    </row>
    <row r="16" spans="1:14" x14ac:dyDescent="0.25">
      <c r="B16" t="s">
        <v>14</v>
      </c>
      <c r="H16" s="2" t="s">
        <v>12</v>
      </c>
      <c r="I16" s="4" t="s">
        <v>13</v>
      </c>
    </row>
    <row r="17" spans="2:14" x14ac:dyDescent="0.25">
      <c r="H17" t="s">
        <v>14</v>
      </c>
    </row>
    <row r="18" spans="2:14" x14ac:dyDescent="0.25">
      <c r="B18" s="21" t="s">
        <v>64</v>
      </c>
      <c r="C18" t="s">
        <v>66</v>
      </c>
      <c r="H18" t="s">
        <v>33</v>
      </c>
      <c r="I18" t="s">
        <v>35</v>
      </c>
    </row>
    <row r="19" spans="2:14" x14ac:dyDescent="0.25">
      <c r="B19" s="6" t="s">
        <v>65</v>
      </c>
    </row>
    <row r="20" spans="2:14" x14ac:dyDescent="0.25">
      <c r="H20" s="11" t="s">
        <v>34</v>
      </c>
    </row>
    <row r="21" spans="2:14" x14ac:dyDescent="0.25">
      <c r="B21" s="20">
        <v>-20</v>
      </c>
      <c r="C21" t="s">
        <v>67</v>
      </c>
    </row>
    <row r="22" spans="2:14" x14ac:dyDescent="0.25">
      <c r="B22" s="13">
        <v>10</v>
      </c>
      <c r="H22" s="5">
        <v>-40</v>
      </c>
      <c r="I22" t="s">
        <v>35</v>
      </c>
    </row>
    <row r="24" spans="2:14" x14ac:dyDescent="0.25">
      <c r="B24" s="6" t="s">
        <v>68</v>
      </c>
      <c r="H24" s="5">
        <v>10</v>
      </c>
    </row>
    <row r="26" spans="2:14" x14ac:dyDescent="0.25">
      <c r="B26" s="6" t="s">
        <v>69</v>
      </c>
      <c r="H26">
        <v>-4</v>
      </c>
      <c r="I26" t="s">
        <v>35</v>
      </c>
    </row>
    <row r="27" spans="2:14" x14ac:dyDescent="0.25">
      <c r="B27" t="s">
        <v>70</v>
      </c>
      <c r="H27" s="6" t="s">
        <v>36</v>
      </c>
    </row>
    <row r="28" spans="2:14" ht="15.75" thickBot="1" x14ac:dyDescent="0.3">
      <c r="B28" s="6" t="s">
        <v>71</v>
      </c>
      <c r="H28" t="s">
        <v>37</v>
      </c>
    </row>
    <row r="29" spans="2:14" ht="15.75" thickBot="1" x14ac:dyDescent="0.3">
      <c r="B29" t="s">
        <v>72</v>
      </c>
      <c r="H29" s="16" t="s">
        <v>38</v>
      </c>
    </row>
    <row r="30" spans="2:14" ht="15.75" thickBot="1" x14ac:dyDescent="0.3">
      <c r="H30" s="12" t="s">
        <v>39</v>
      </c>
    </row>
    <row r="31" spans="2:14" ht="15.75" thickBot="1" x14ac:dyDescent="0.3">
      <c r="B31" s="23" t="s">
        <v>73</v>
      </c>
      <c r="H31" s="15">
        <v>4</v>
      </c>
      <c r="J31" s="19" t="s">
        <v>62</v>
      </c>
      <c r="K31" s="24">
        <v>30</v>
      </c>
      <c r="L31" s="24">
        <v>25</v>
      </c>
      <c r="M31" s="24">
        <v>20</v>
      </c>
      <c r="N31" s="24">
        <v>15</v>
      </c>
    </row>
    <row r="32" spans="2:14" ht="15.75" thickBot="1" x14ac:dyDescent="0.3">
      <c r="H32" s="14"/>
      <c r="J32" s="19" t="s">
        <v>63</v>
      </c>
      <c r="K32" s="25">
        <v>20</v>
      </c>
      <c r="L32" s="25">
        <v>40</v>
      </c>
      <c r="M32" s="25">
        <v>60</v>
      </c>
      <c r="N32" s="25">
        <v>80</v>
      </c>
    </row>
    <row r="33" spans="2:14" ht="15.75" thickBot="1" x14ac:dyDescent="0.3">
      <c r="B33" s="19" t="s">
        <v>62</v>
      </c>
      <c r="C33" s="24">
        <v>50</v>
      </c>
      <c r="D33" s="24">
        <v>20</v>
      </c>
      <c r="E33" s="24">
        <v>10</v>
      </c>
      <c r="F33" s="24">
        <v>0</v>
      </c>
      <c r="H33" s="55" t="s">
        <v>40</v>
      </c>
    </row>
    <row r="34" spans="2:14" x14ac:dyDescent="0.25">
      <c r="B34" s="19" t="s">
        <v>63</v>
      </c>
      <c r="C34" s="25">
        <v>0</v>
      </c>
      <c r="D34" s="25">
        <v>60</v>
      </c>
      <c r="E34" s="25">
        <v>80</v>
      </c>
      <c r="F34" s="25">
        <v>100</v>
      </c>
      <c r="J34">
        <v>35</v>
      </c>
      <c r="L34">
        <v>35</v>
      </c>
      <c r="M34">
        <v>35</v>
      </c>
      <c r="N34">
        <v>35</v>
      </c>
    </row>
    <row r="35" spans="2:14" x14ac:dyDescent="0.25">
      <c r="J35">
        <v>-5</v>
      </c>
      <c r="L35">
        <f>-40*0.25</f>
        <v>-10</v>
      </c>
      <c r="M35">
        <f>+-60*0.25</f>
        <v>-15</v>
      </c>
      <c r="N35">
        <f>+-80*0.25</f>
        <v>-20</v>
      </c>
    </row>
    <row r="36" spans="2:14" x14ac:dyDescent="0.25">
      <c r="J36">
        <f>SUM(J34:J35)</f>
        <v>30</v>
      </c>
      <c r="L36">
        <v>25</v>
      </c>
      <c r="M36">
        <v>20</v>
      </c>
      <c r="N36">
        <v>15</v>
      </c>
    </row>
    <row r="52" spans="1:6" x14ac:dyDescent="0.25">
      <c r="B52" s="32" t="s">
        <v>147</v>
      </c>
      <c r="C52" s="1"/>
      <c r="D52" s="1"/>
      <c r="E52" s="1"/>
      <c r="F52" s="1"/>
    </row>
    <row r="53" spans="1:6" x14ac:dyDescent="0.25">
      <c r="B53" s="1" t="s">
        <v>148</v>
      </c>
      <c r="C53" s="1"/>
      <c r="D53" s="1"/>
      <c r="E53" s="1"/>
      <c r="F53" s="1"/>
    </row>
    <row r="54" spans="1:6" x14ac:dyDescent="0.25">
      <c r="B54" s="1" t="s">
        <v>149</v>
      </c>
      <c r="C54" s="1"/>
      <c r="D54" s="1"/>
      <c r="E54" s="1"/>
      <c r="F54" s="1"/>
    </row>
    <row r="55" spans="1:6" ht="15.75" thickBot="1" x14ac:dyDescent="0.3"/>
    <row r="56" spans="1:6" x14ac:dyDescent="0.25">
      <c r="B56" s="46"/>
      <c r="C56" s="47"/>
      <c r="D56" s="47"/>
      <c r="E56" s="48"/>
    </row>
    <row r="57" spans="1:6" x14ac:dyDescent="0.25">
      <c r="B57" s="49"/>
      <c r="C57" s="50" t="s">
        <v>1</v>
      </c>
      <c r="D57" s="50" t="s">
        <v>4</v>
      </c>
      <c r="E57" s="51"/>
    </row>
    <row r="58" spans="1:6" x14ac:dyDescent="0.25">
      <c r="B58" s="49"/>
      <c r="C58" s="50"/>
      <c r="D58" s="50"/>
      <c r="E58" s="51"/>
    </row>
    <row r="59" spans="1:6" x14ac:dyDescent="0.25">
      <c r="B59" s="49"/>
      <c r="C59" s="50" t="s">
        <v>2</v>
      </c>
      <c r="D59" s="50"/>
      <c r="E59" s="51"/>
    </row>
    <row r="60" spans="1:6" ht="15.75" thickBot="1" x14ac:dyDescent="0.3">
      <c r="B60" s="52"/>
      <c r="C60" s="53"/>
      <c r="D60" s="53"/>
      <c r="E60" s="54"/>
    </row>
    <row r="61" spans="1:6" x14ac:dyDescent="0.25">
      <c r="A61" s="67"/>
      <c r="B61" s="68"/>
      <c r="C61" s="68"/>
      <c r="D61" s="68"/>
      <c r="E61" s="68"/>
      <c r="F61" s="67"/>
    </row>
    <row r="62" spans="1:6" x14ac:dyDescent="0.25">
      <c r="B62" t="s">
        <v>150</v>
      </c>
    </row>
    <row r="63" spans="1:6" x14ac:dyDescent="0.25">
      <c r="B63" t="s">
        <v>151</v>
      </c>
    </row>
    <row r="64" spans="1:6" x14ac:dyDescent="0.25">
      <c r="B64" t="s">
        <v>152</v>
      </c>
    </row>
    <row r="65" spans="2:6" x14ac:dyDescent="0.25">
      <c r="E65" s="69"/>
    </row>
    <row r="66" spans="2:6" x14ac:dyDescent="0.25">
      <c r="B66" s="19" t="s">
        <v>62</v>
      </c>
      <c r="C66" s="24">
        <v>300</v>
      </c>
      <c r="D66" s="24">
        <v>200</v>
      </c>
      <c r="E66" s="25">
        <v>100</v>
      </c>
      <c r="F66" s="24">
        <v>0</v>
      </c>
    </row>
    <row r="67" spans="2:6" x14ac:dyDescent="0.25">
      <c r="B67" s="19" t="s">
        <v>63</v>
      </c>
      <c r="C67" s="25">
        <v>500</v>
      </c>
      <c r="D67" s="25">
        <v>600</v>
      </c>
      <c r="E67" s="25">
        <v>700</v>
      </c>
      <c r="F67" s="25">
        <v>800</v>
      </c>
    </row>
    <row r="68" spans="2:6" ht="15.75" thickBot="1" x14ac:dyDescent="0.3">
      <c r="E68" s="69"/>
    </row>
    <row r="69" spans="2:6" ht="15.75" thickBot="1" x14ac:dyDescent="0.3">
      <c r="B69" s="23" t="s">
        <v>153</v>
      </c>
      <c r="D69" s="1" t="s">
        <v>154</v>
      </c>
      <c r="E69" s="3" t="s">
        <v>155</v>
      </c>
    </row>
    <row r="70" spans="2:6" x14ac:dyDescent="0.25">
      <c r="D70" s="2" t="s">
        <v>47</v>
      </c>
      <c r="E70" s="4" t="s">
        <v>156</v>
      </c>
    </row>
    <row r="72" spans="2:6" x14ac:dyDescent="0.25">
      <c r="B72" t="s">
        <v>157</v>
      </c>
      <c r="C72">
        <v>-200</v>
      </c>
    </row>
    <row r="73" spans="2:6" x14ac:dyDescent="0.25">
      <c r="B73" t="s">
        <v>158</v>
      </c>
      <c r="C73">
        <v>200</v>
      </c>
    </row>
    <row r="79" spans="2:6" x14ac:dyDescent="0.25">
      <c r="B79" s="17" t="s">
        <v>3</v>
      </c>
      <c r="C79" s="17"/>
    </row>
    <row r="80" spans="2:6" x14ac:dyDescent="0.25">
      <c r="B80" t="s">
        <v>15</v>
      </c>
    </row>
    <row r="81" spans="2:3" x14ac:dyDescent="0.25">
      <c r="B81" t="s">
        <v>16</v>
      </c>
    </row>
    <row r="82" spans="2:3" x14ac:dyDescent="0.25">
      <c r="B82" t="s">
        <v>8</v>
      </c>
    </row>
    <row r="84" spans="2:3" x14ac:dyDescent="0.25">
      <c r="B84" t="s">
        <v>1</v>
      </c>
      <c r="C84" t="s">
        <v>5</v>
      </c>
    </row>
    <row r="86" spans="2:3" x14ac:dyDescent="0.25">
      <c r="B86" t="s">
        <v>2</v>
      </c>
    </row>
    <row r="88" spans="2:3" x14ac:dyDescent="0.25">
      <c r="B88" t="s">
        <v>9</v>
      </c>
    </row>
    <row r="89" spans="2:3" x14ac:dyDescent="0.25">
      <c r="B89" s="1" t="s">
        <v>17</v>
      </c>
      <c r="C89" s="3" t="s">
        <v>18</v>
      </c>
    </row>
    <row r="90" spans="2:3" x14ac:dyDescent="0.25">
      <c r="B90" s="2" t="s">
        <v>19</v>
      </c>
      <c r="C90" s="4" t="s">
        <v>20</v>
      </c>
    </row>
    <row r="92" spans="2:3" x14ac:dyDescent="0.25">
      <c r="B92" t="s">
        <v>14</v>
      </c>
    </row>
    <row r="95" spans="2:3" x14ac:dyDescent="0.25">
      <c r="B95" t="s">
        <v>74</v>
      </c>
      <c r="C95" t="s">
        <v>76</v>
      </c>
    </row>
    <row r="97" spans="2:5" x14ac:dyDescent="0.25">
      <c r="B97" t="s">
        <v>75</v>
      </c>
    </row>
    <row r="100" spans="2:5" x14ac:dyDescent="0.25">
      <c r="B100">
        <v>50</v>
      </c>
      <c r="C100" t="s">
        <v>76</v>
      </c>
    </row>
    <row r="102" spans="2:5" x14ac:dyDescent="0.25">
      <c r="B102">
        <v>100</v>
      </c>
    </row>
    <row r="105" spans="2:5" x14ac:dyDescent="0.25">
      <c r="B105">
        <v>50</v>
      </c>
      <c r="C105" t="s">
        <v>76</v>
      </c>
    </row>
    <row r="107" spans="2:5" x14ac:dyDescent="0.25">
      <c r="B107">
        <v>100</v>
      </c>
    </row>
    <row r="109" spans="2:5" x14ac:dyDescent="0.25">
      <c r="B109" t="s">
        <v>77</v>
      </c>
      <c r="E109">
        <f>50/0.5</f>
        <v>100</v>
      </c>
    </row>
    <row r="110" spans="2:5" x14ac:dyDescent="0.25">
      <c r="B110" t="s">
        <v>78</v>
      </c>
    </row>
    <row r="111" spans="2:5" x14ac:dyDescent="0.25">
      <c r="B111" t="s">
        <v>79</v>
      </c>
      <c r="E111">
        <f>1/0.5</f>
        <v>2</v>
      </c>
    </row>
    <row r="113" spans="2:10" x14ac:dyDescent="0.25">
      <c r="B113" s="6" t="s">
        <v>80</v>
      </c>
    </row>
    <row r="114" spans="2:10" x14ac:dyDescent="0.25">
      <c r="B114" s="6" t="s">
        <v>81</v>
      </c>
      <c r="C114" t="s">
        <v>82</v>
      </c>
    </row>
    <row r="115" spans="2:10" ht="15.75" thickBot="1" x14ac:dyDescent="0.3"/>
    <row r="116" spans="2:10" ht="15.75" thickBot="1" x14ac:dyDescent="0.3">
      <c r="B116" s="26" t="s">
        <v>83</v>
      </c>
    </row>
    <row r="119" spans="2:10" x14ac:dyDescent="0.25">
      <c r="C119" s="28" t="s">
        <v>25</v>
      </c>
      <c r="D119" s="28">
        <v>400</v>
      </c>
      <c r="E119" s="28">
        <v>350</v>
      </c>
      <c r="F119" s="28">
        <v>300</v>
      </c>
      <c r="G119" s="28">
        <v>250</v>
      </c>
      <c r="H119" s="28">
        <v>200</v>
      </c>
    </row>
    <row r="120" spans="2:10" x14ac:dyDescent="0.25">
      <c r="B120" s="27"/>
      <c r="C120" s="25" t="s">
        <v>26</v>
      </c>
      <c r="D120" s="25">
        <v>100</v>
      </c>
      <c r="E120" s="25">
        <v>75</v>
      </c>
      <c r="F120" s="25">
        <v>50</v>
      </c>
      <c r="G120" s="25">
        <v>25</v>
      </c>
      <c r="H120" s="25">
        <v>0</v>
      </c>
    </row>
    <row r="121" spans="2:10" x14ac:dyDescent="0.25">
      <c r="B121" s="27"/>
      <c r="D121">
        <v>200</v>
      </c>
      <c r="E121">
        <v>200</v>
      </c>
      <c r="F121">
        <v>200</v>
      </c>
      <c r="G121">
        <v>200</v>
      </c>
      <c r="H121">
        <v>200</v>
      </c>
    </row>
    <row r="122" spans="2:10" ht="15.75" thickBot="1" x14ac:dyDescent="0.3">
      <c r="D122">
        <v>200</v>
      </c>
      <c r="E122">
        <v>150</v>
      </c>
      <c r="F122">
        <v>100</v>
      </c>
      <c r="G122">
        <v>50</v>
      </c>
      <c r="H122">
        <v>0</v>
      </c>
    </row>
    <row r="123" spans="2:10" ht="15.75" thickBot="1" x14ac:dyDescent="0.3">
      <c r="D123" s="56">
        <v>400</v>
      </c>
      <c r="E123" s="57">
        <v>350</v>
      </c>
      <c r="F123" s="57">
        <v>300</v>
      </c>
      <c r="G123" s="57">
        <v>250</v>
      </c>
      <c r="H123" s="58">
        <v>200</v>
      </c>
    </row>
    <row r="124" spans="2:10" ht="15.75" thickBot="1" x14ac:dyDescent="0.3"/>
    <row r="125" spans="2:10" ht="15.75" thickBot="1" x14ac:dyDescent="0.3">
      <c r="B125" s="7" t="s">
        <v>28</v>
      </c>
    </row>
    <row r="126" spans="2:10" ht="15.75" thickBot="1" x14ac:dyDescent="0.3">
      <c r="B126" t="s">
        <v>24</v>
      </c>
      <c r="D126" s="7" t="s">
        <v>27</v>
      </c>
    </row>
    <row r="127" spans="2:10" x14ac:dyDescent="0.25">
      <c r="B127" t="s">
        <v>25</v>
      </c>
      <c r="E127" s="19">
        <f>50-0.5*80</f>
        <v>10</v>
      </c>
      <c r="F127" s="19">
        <f>50-0.5*60</f>
        <v>20</v>
      </c>
      <c r="G127" s="19">
        <f>50-0.5*40</f>
        <v>30</v>
      </c>
      <c r="H127" s="19">
        <f>50-0.5*20</f>
        <v>40</v>
      </c>
      <c r="I127" s="19">
        <f>50-0.5*10</f>
        <v>45</v>
      </c>
      <c r="J127" s="19">
        <f>50-0.5*0</f>
        <v>50</v>
      </c>
    </row>
    <row r="128" spans="2:10" x14ac:dyDescent="0.25">
      <c r="B128" t="s">
        <v>26</v>
      </c>
      <c r="E128" s="19">
        <v>80</v>
      </c>
      <c r="F128" s="19">
        <v>60</v>
      </c>
      <c r="G128" s="19">
        <v>40</v>
      </c>
      <c r="H128" s="19">
        <v>20</v>
      </c>
      <c r="I128" s="19">
        <v>10</v>
      </c>
      <c r="J128" s="19">
        <v>0</v>
      </c>
    </row>
    <row r="147" spans="2:10" ht="15.75" thickBot="1" x14ac:dyDescent="0.3"/>
    <row r="148" spans="2:10" ht="15.75" thickBot="1" x14ac:dyDescent="0.3">
      <c r="B148" t="s">
        <v>29</v>
      </c>
      <c r="D148" s="7" t="s">
        <v>30</v>
      </c>
    </row>
    <row r="150" spans="2:10" x14ac:dyDescent="0.25">
      <c r="B150" t="s">
        <v>25</v>
      </c>
      <c r="E150" s="19">
        <f>35-0.25*100</f>
        <v>10</v>
      </c>
      <c r="F150" s="19">
        <f>35-0.25*80</f>
        <v>15</v>
      </c>
      <c r="G150" s="19">
        <f>35-0.25*60</f>
        <v>20</v>
      </c>
      <c r="H150" s="19">
        <f>35-0.25*40</f>
        <v>25</v>
      </c>
      <c r="I150" s="19">
        <f>35-0.25*20</f>
        <v>30</v>
      </c>
      <c r="J150" s="19">
        <f>35-0.25*0</f>
        <v>35</v>
      </c>
    </row>
    <row r="151" spans="2:10" x14ac:dyDescent="0.25">
      <c r="B151" t="s">
        <v>26</v>
      </c>
      <c r="E151" s="19">
        <v>100</v>
      </c>
      <c r="F151" s="19">
        <v>80</v>
      </c>
      <c r="G151" s="19">
        <v>60</v>
      </c>
      <c r="H151" s="19">
        <v>40</v>
      </c>
      <c r="I151" s="19">
        <v>20</v>
      </c>
      <c r="J151" s="19">
        <v>0</v>
      </c>
    </row>
    <row r="171" spans="2:10" ht="15.75" thickBot="1" x14ac:dyDescent="0.3"/>
    <row r="172" spans="2:10" ht="15.75" thickBot="1" x14ac:dyDescent="0.3">
      <c r="B172" s="18" t="s">
        <v>41</v>
      </c>
    </row>
    <row r="173" spans="2:10" ht="15.75" thickBot="1" x14ac:dyDescent="0.3">
      <c r="B173" t="s">
        <v>24</v>
      </c>
      <c r="D173" s="7" t="s">
        <v>42</v>
      </c>
    </row>
    <row r="174" spans="2:10" x14ac:dyDescent="0.25">
      <c r="B174" t="s">
        <v>25</v>
      </c>
      <c r="E174">
        <f>200+2*100</f>
        <v>400</v>
      </c>
      <c r="F174">
        <f>200+2*90</f>
        <v>380</v>
      </c>
      <c r="G174">
        <f>200+2*80</f>
        <v>360</v>
      </c>
      <c r="H174">
        <f>200+2*70</f>
        <v>340</v>
      </c>
      <c r="I174">
        <f>200+2*60</f>
        <v>320</v>
      </c>
      <c r="J174">
        <f>200+2*50</f>
        <v>300</v>
      </c>
    </row>
    <row r="175" spans="2:10" x14ac:dyDescent="0.25">
      <c r="B175" t="s">
        <v>26</v>
      </c>
      <c r="E175">
        <v>100</v>
      </c>
      <c r="F175">
        <v>90</v>
      </c>
      <c r="G175">
        <v>80</v>
      </c>
      <c r="H175">
        <v>70</v>
      </c>
      <c r="I175">
        <v>60</v>
      </c>
      <c r="J175">
        <v>50</v>
      </c>
    </row>
    <row r="196" spans="1:4" x14ac:dyDescent="0.25">
      <c r="B196" s="17" t="s">
        <v>3</v>
      </c>
      <c r="C196" s="17"/>
    </row>
    <row r="197" spans="1:4" x14ac:dyDescent="0.25">
      <c r="B197" t="s">
        <v>84</v>
      </c>
    </row>
    <row r="198" spans="1:4" x14ac:dyDescent="0.25">
      <c r="B198" t="s">
        <v>85</v>
      </c>
    </row>
    <row r="199" spans="1:4" ht="15.75" thickBot="1" x14ac:dyDescent="0.3">
      <c r="B199" t="s">
        <v>8</v>
      </c>
    </row>
    <row r="200" spans="1:4" x14ac:dyDescent="0.25">
      <c r="A200" s="70"/>
      <c r="B200" s="71"/>
      <c r="C200" s="71"/>
      <c r="D200" s="72"/>
    </row>
    <row r="201" spans="1:4" x14ac:dyDescent="0.25">
      <c r="A201" s="73"/>
      <c r="B201" s="74" t="s">
        <v>1</v>
      </c>
      <c r="C201" s="74" t="s">
        <v>5</v>
      </c>
      <c r="D201" s="75"/>
    </row>
    <row r="202" spans="1:4" x14ac:dyDescent="0.25">
      <c r="A202" s="73"/>
      <c r="B202" s="74"/>
      <c r="C202" s="74"/>
      <c r="D202" s="75"/>
    </row>
    <row r="203" spans="1:4" ht="15.75" thickBot="1" x14ac:dyDescent="0.3">
      <c r="A203" s="76"/>
      <c r="B203" s="77" t="s">
        <v>2</v>
      </c>
      <c r="C203" s="77"/>
      <c r="D203" s="78"/>
    </row>
    <row r="205" spans="1:4" x14ac:dyDescent="0.25">
      <c r="B205" t="s">
        <v>9</v>
      </c>
    </row>
    <row r="206" spans="1:4" x14ac:dyDescent="0.25">
      <c r="B206" s="1" t="s">
        <v>45</v>
      </c>
      <c r="C206" s="3" t="s">
        <v>46</v>
      </c>
    </row>
    <row r="207" spans="1:4" x14ac:dyDescent="0.25">
      <c r="B207" s="2" t="s">
        <v>47</v>
      </c>
      <c r="C207" s="4" t="s">
        <v>48</v>
      </c>
    </row>
    <row r="209" spans="2:3" x14ac:dyDescent="0.25">
      <c r="B209" t="s">
        <v>14</v>
      </c>
    </row>
    <row r="210" spans="2:3" x14ac:dyDescent="0.25">
      <c r="B210" s="20" t="s">
        <v>49</v>
      </c>
      <c r="C210" t="s">
        <v>44</v>
      </c>
    </row>
    <row r="211" spans="2:3" x14ac:dyDescent="0.25">
      <c r="B211" s="13" t="s">
        <v>43</v>
      </c>
    </row>
    <row r="213" spans="2:3" x14ac:dyDescent="0.25">
      <c r="B213" s="20">
        <v>20</v>
      </c>
      <c r="C213" t="s">
        <v>50</v>
      </c>
    </row>
    <row r="214" spans="2:3" x14ac:dyDescent="0.25">
      <c r="B214" s="13">
        <v>100</v>
      </c>
    </row>
    <row r="216" spans="2:3" x14ac:dyDescent="0.25">
      <c r="B216" s="13">
        <v>0.2</v>
      </c>
      <c r="C216" t="s">
        <v>50</v>
      </c>
    </row>
    <row r="218" spans="2:3" x14ac:dyDescent="0.25">
      <c r="B218" t="s">
        <v>51</v>
      </c>
      <c r="C218" s="21" t="s">
        <v>52</v>
      </c>
    </row>
    <row r="219" spans="2:3" x14ac:dyDescent="0.25">
      <c r="C219" t="s">
        <v>53</v>
      </c>
    </row>
    <row r="221" spans="2:3" x14ac:dyDescent="0.25">
      <c r="B221" t="s">
        <v>51</v>
      </c>
      <c r="C221" t="s">
        <v>54</v>
      </c>
    </row>
    <row r="223" spans="2:3" x14ac:dyDescent="0.25">
      <c r="B223" s="22" t="s">
        <v>56</v>
      </c>
      <c r="C223" t="s">
        <v>55</v>
      </c>
    </row>
    <row r="225" spans="2:7" x14ac:dyDescent="0.25">
      <c r="B225" s="22" t="s">
        <v>56</v>
      </c>
      <c r="C225" s="6" t="s">
        <v>86</v>
      </c>
    </row>
    <row r="227" spans="2:7" x14ac:dyDescent="0.25">
      <c r="B227" s="22" t="s">
        <v>57</v>
      </c>
      <c r="C227" s="6" t="s">
        <v>58</v>
      </c>
      <c r="D227" t="s">
        <v>87</v>
      </c>
    </row>
    <row r="228" spans="2:7" ht="15.75" thickBot="1" x14ac:dyDescent="0.3"/>
    <row r="229" spans="2:7" ht="15.75" thickBot="1" x14ac:dyDescent="0.3">
      <c r="B229" s="29" t="s">
        <v>59</v>
      </c>
      <c r="C229" s="30" t="s">
        <v>60</v>
      </c>
    </row>
    <row r="231" spans="2:7" x14ac:dyDescent="0.25">
      <c r="B231" t="s">
        <v>61</v>
      </c>
    </row>
    <row r="232" spans="2:7" x14ac:dyDescent="0.25">
      <c r="C232" s="24" t="s">
        <v>62</v>
      </c>
      <c r="D232" s="24">
        <v>200</v>
      </c>
      <c r="E232" s="24">
        <v>150</v>
      </c>
      <c r="F232" s="24">
        <v>100</v>
      </c>
      <c r="G232" s="24">
        <v>50</v>
      </c>
    </row>
    <row r="233" spans="2:7" x14ac:dyDescent="0.25">
      <c r="C233" s="25" t="s">
        <v>63</v>
      </c>
      <c r="D233" s="25">
        <v>40</v>
      </c>
      <c r="E233" s="25">
        <v>30</v>
      </c>
      <c r="F233" s="25">
        <v>20</v>
      </c>
      <c r="G233" s="25">
        <v>10</v>
      </c>
    </row>
    <row r="250" spans="2:6" x14ac:dyDescent="0.25">
      <c r="B250" s="79" t="s">
        <v>159</v>
      </c>
      <c r="C250" s="79"/>
      <c r="D250" s="79"/>
      <c r="E250" s="79"/>
    </row>
    <row r="251" spans="2:6" ht="15.75" thickBot="1" x14ac:dyDescent="0.3"/>
    <row r="252" spans="2:6" ht="21.75" thickBot="1" x14ac:dyDescent="0.4">
      <c r="B252" s="59" t="s">
        <v>88</v>
      </c>
      <c r="C252" s="60"/>
      <c r="D252" s="60"/>
      <c r="E252" s="60"/>
      <c r="F252" s="61"/>
    </row>
    <row r="254" spans="2:6" x14ac:dyDescent="0.25">
      <c r="B254" t="s">
        <v>28</v>
      </c>
    </row>
    <row r="255" spans="2:6" x14ac:dyDescent="0.25">
      <c r="C255" s="1" t="s">
        <v>90</v>
      </c>
      <c r="D255" s="1"/>
    </row>
    <row r="256" spans="2:6" x14ac:dyDescent="0.25">
      <c r="C256" s="33" t="s">
        <v>89</v>
      </c>
      <c r="D256" s="33"/>
    </row>
    <row r="257" spans="2:3" x14ac:dyDescent="0.25">
      <c r="B257" t="s">
        <v>91</v>
      </c>
    </row>
    <row r="258" spans="2:3" x14ac:dyDescent="0.25">
      <c r="B258" t="s">
        <v>92</v>
      </c>
    </row>
    <row r="260" spans="2:3" x14ac:dyDescent="0.25">
      <c r="B260" t="s">
        <v>93</v>
      </c>
    </row>
    <row r="261" spans="2:3" x14ac:dyDescent="0.25">
      <c r="B261" t="s">
        <v>94</v>
      </c>
    </row>
    <row r="263" spans="2:3" x14ac:dyDescent="0.25">
      <c r="B263" t="s">
        <v>95</v>
      </c>
    </row>
    <row r="265" spans="2:3" x14ac:dyDescent="0.25">
      <c r="B265" t="s">
        <v>96</v>
      </c>
      <c r="C265">
        <f>40000/400</f>
        <v>100</v>
      </c>
    </row>
    <row r="266" spans="2:3" x14ac:dyDescent="0.25">
      <c r="B266" s="32" t="s">
        <v>97</v>
      </c>
      <c r="C266" t="s">
        <v>26</v>
      </c>
    </row>
    <row r="268" spans="2:3" x14ac:dyDescent="0.25">
      <c r="B268" s="31" t="s">
        <v>98</v>
      </c>
      <c r="C268" s="31"/>
    </row>
    <row r="269" spans="2:3" x14ac:dyDescent="0.25">
      <c r="B269" t="s">
        <v>99</v>
      </c>
    </row>
    <row r="271" spans="2:3" x14ac:dyDescent="0.25">
      <c r="B271" t="s">
        <v>100</v>
      </c>
    </row>
    <row r="272" spans="2:3" x14ac:dyDescent="0.25">
      <c r="B272" t="s">
        <v>101</v>
      </c>
    </row>
    <row r="273" spans="2:10" x14ac:dyDescent="0.25">
      <c r="B273" t="s">
        <v>102</v>
      </c>
    </row>
    <row r="275" spans="2:10" x14ac:dyDescent="0.25">
      <c r="B275" t="s">
        <v>103</v>
      </c>
    </row>
    <row r="276" spans="2:10" x14ac:dyDescent="0.25">
      <c r="B276" s="32" t="s">
        <v>104</v>
      </c>
      <c r="C276" t="s">
        <v>105</v>
      </c>
    </row>
    <row r="279" spans="2:10" x14ac:dyDescent="0.25">
      <c r="B279" t="s">
        <v>106</v>
      </c>
      <c r="C279">
        <v>100</v>
      </c>
    </row>
    <row r="280" spans="2:10" x14ac:dyDescent="0.25">
      <c r="B280" t="s">
        <v>107</v>
      </c>
      <c r="C280">
        <v>35000</v>
      </c>
    </row>
    <row r="282" spans="2:10" ht="15.75" thickBot="1" x14ac:dyDescent="0.3"/>
    <row r="283" spans="2:10" ht="19.5" thickBot="1" x14ac:dyDescent="0.35">
      <c r="B283" s="62" t="s">
        <v>108</v>
      </c>
      <c r="C283" s="63"/>
      <c r="D283" s="64"/>
    </row>
    <row r="284" spans="2:10" x14ac:dyDescent="0.25">
      <c r="B284" t="s">
        <v>109</v>
      </c>
    </row>
    <row r="285" spans="2:10" x14ac:dyDescent="0.25">
      <c r="H285" s="14"/>
    </row>
    <row r="286" spans="2:10" x14ac:dyDescent="0.25">
      <c r="B286" t="s">
        <v>110</v>
      </c>
      <c r="E286" s="24" t="s">
        <v>26</v>
      </c>
      <c r="F286" s="65">
        <v>0</v>
      </c>
      <c r="G286" s="65">
        <v>200</v>
      </c>
      <c r="H286" s="65">
        <v>250</v>
      </c>
      <c r="I286" s="65">
        <v>300</v>
      </c>
      <c r="J286" s="65">
        <v>350</v>
      </c>
    </row>
    <row r="287" spans="2:10" x14ac:dyDescent="0.25">
      <c r="B287" t="s">
        <v>28</v>
      </c>
      <c r="C287" t="s">
        <v>111</v>
      </c>
      <c r="E287" s="24" t="s">
        <v>25</v>
      </c>
      <c r="F287" s="65">
        <v>250</v>
      </c>
      <c r="G287" s="65">
        <v>150</v>
      </c>
      <c r="H287" s="65">
        <f>250-125</f>
        <v>125</v>
      </c>
      <c r="I287" s="65">
        <f>250-50</f>
        <v>200</v>
      </c>
      <c r="J287" s="65">
        <f>250-175</f>
        <v>75</v>
      </c>
    </row>
    <row r="290" spans="2:10" x14ac:dyDescent="0.25">
      <c r="B290" t="s">
        <v>41</v>
      </c>
      <c r="C290" t="s">
        <v>112</v>
      </c>
      <c r="E290" s="25" t="s">
        <v>26</v>
      </c>
      <c r="F290" s="66">
        <v>0</v>
      </c>
      <c r="G290" s="66">
        <v>200</v>
      </c>
      <c r="H290" s="66">
        <v>250</v>
      </c>
      <c r="I290" s="66">
        <v>300</v>
      </c>
      <c r="J290" s="66">
        <v>350</v>
      </c>
    </row>
    <row r="291" spans="2:10" x14ac:dyDescent="0.25">
      <c r="E291" s="25" t="s">
        <v>25</v>
      </c>
      <c r="F291" s="66">
        <v>100</v>
      </c>
      <c r="G291" s="66">
        <v>300</v>
      </c>
      <c r="H291" s="66">
        <v>350</v>
      </c>
      <c r="I291" s="66">
        <v>400</v>
      </c>
      <c r="J291" s="66">
        <v>450</v>
      </c>
    </row>
    <row r="293" spans="2:10" x14ac:dyDescent="0.25">
      <c r="C293" s="34"/>
      <c r="E293" s="24" t="s">
        <v>26</v>
      </c>
      <c r="F293" s="65">
        <v>0</v>
      </c>
      <c r="G293" s="65">
        <v>200</v>
      </c>
      <c r="H293" s="65">
        <v>250</v>
      </c>
      <c r="I293" s="65">
        <v>300</v>
      </c>
      <c r="J293" s="65">
        <v>350</v>
      </c>
    </row>
    <row r="294" spans="2:10" x14ac:dyDescent="0.25">
      <c r="B294">
        <v>200</v>
      </c>
      <c r="C294" s="34"/>
      <c r="E294" s="24" t="s">
        <v>25</v>
      </c>
      <c r="F294" s="65">
        <v>250</v>
      </c>
      <c r="G294" s="65">
        <v>150</v>
      </c>
      <c r="H294" s="65">
        <f>250-125</f>
        <v>125</v>
      </c>
      <c r="I294" s="65">
        <f>250-50</f>
        <v>200</v>
      </c>
      <c r="J294" s="65">
        <f>250-175</f>
        <v>75</v>
      </c>
    </row>
    <row r="295" spans="2:10" x14ac:dyDescent="0.25">
      <c r="B295" t="s">
        <v>25</v>
      </c>
      <c r="C295" s="34"/>
      <c r="E295" s="25" t="s">
        <v>26</v>
      </c>
      <c r="F295" s="66">
        <v>0</v>
      </c>
      <c r="G295" s="66">
        <v>200</v>
      </c>
      <c r="H295" s="66">
        <v>250</v>
      </c>
      <c r="I295" s="66">
        <v>300</v>
      </c>
      <c r="J295" s="66">
        <v>350</v>
      </c>
    </row>
    <row r="296" spans="2:10" x14ac:dyDescent="0.25">
      <c r="C296" s="34"/>
      <c r="E296" s="25" t="s">
        <v>25</v>
      </c>
      <c r="F296" s="66">
        <v>100</v>
      </c>
      <c r="G296" s="66">
        <v>300</v>
      </c>
      <c r="H296" s="66">
        <v>350</v>
      </c>
      <c r="I296" s="66">
        <v>400</v>
      </c>
      <c r="J296" s="66">
        <v>450</v>
      </c>
    </row>
    <row r="297" spans="2:10" x14ac:dyDescent="0.25">
      <c r="C297" s="34"/>
    </row>
    <row r="298" spans="2:10" x14ac:dyDescent="0.25">
      <c r="C298" s="34"/>
    </row>
    <row r="299" spans="2:10" x14ac:dyDescent="0.25">
      <c r="C299" s="34"/>
    </row>
    <row r="300" spans="2:10" x14ac:dyDescent="0.25">
      <c r="C300" s="34"/>
    </row>
    <row r="301" spans="2:10" x14ac:dyDescent="0.25">
      <c r="C301" s="34"/>
    </row>
    <row r="302" spans="2:10" x14ac:dyDescent="0.25">
      <c r="C302" s="34"/>
    </row>
    <row r="303" spans="2:10" x14ac:dyDescent="0.25">
      <c r="C303" s="34"/>
    </row>
    <row r="304" spans="2:10" x14ac:dyDescent="0.25">
      <c r="C304" s="34"/>
    </row>
    <row r="305" spans="2:7" x14ac:dyDescent="0.25">
      <c r="C305" s="34"/>
    </row>
    <row r="306" spans="2:7" x14ac:dyDescent="0.25">
      <c r="C306" s="35"/>
      <c r="D306" s="21"/>
      <c r="E306" s="21"/>
      <c r="F306" s="21"/>
      <c r="G306" s="21"/>
    </row>
    <row r="307" spans="2:7" x14ac:dyDescent="0.25">
      <c r="D307">
        <v>100</v>
      </c>
    </row>
    <row r="308" spans="2:7" x14ac:dyDescent="0.25">
      <c r="E308" t="s">
        <v>26</v>
      </c>
    </row>
    <row r="318" spans="2:7" x14ac:dyDescent="0.25">
      <c r="B318" s="36" t="s">
        <v>113</v>
      </c>
    </row>
    <row r="320" spans="2:7" x14ac:dyDescent="0.25">
      <c r="B320" s="37" t="s">
        <v>114</v>
      </c>
      <c r="C320" s="37"/>
      <c r="D320" s="37"/>
    </row>
    <row r="321" spans="2:2" x14ac:dyDescent="0.25">
      <c r="B321" t="s">
        <v>115</v>
      </c>
    </row>
    <row r="322" spans="2:2" x14ac:dyDescent="0.25">
      <c r="B322" t="s">
        <v>119</v>
      </c>
    </row>
    <row r="323" spans="2:2" x14ac:dyDescent="0.25">
      <c r="B323" t="s">
        <v>120</v>
      </c>
    </row>
    <row r="324" spans="2:2" x14ac:dyDescent="0.25">
      <c r="B324" t="s">
        <v>116</v>
      </c>
    </row>
    <row r="325" spans="2:2" x14ac:dyDescent="0.25">
      <c r="B325" t="s">
        <v>117</v>
      </c>
    </row>
    <row r="326" spans="2:2" x14ac:dyDescent="0.25">
      <c r="B326" t="s">
        <v>118</v>
      </c>
    </row>
    <row r="328" spans="2:2" x14ac:dyDescent="0.25">
      <c r="B328" t="s">
        <v>121</v>
      </c>
    </row>
    <row r="329" spans="2:2" x14ac:dyDescent="0.25">
      <c r="B329" t="s">
        <v>122</v>
      </c>
    </row>
    <row r="330" spans="2:2" x14ac:dyDescent="0.25">
      <c r="B330" t="s">
        <v>123</v>
      </c>
    </row>
    <row r="331" spans="2:2" x14ac:dyDescent="0.25">
      <c r="B331" t="s">
        <v>124</v>
      </c>
    </row>
    <row r="333" spans="2:2" x14ac:dyDescent="0.25">
      <c r="B333" s="38" t="s">
        <v>129</v>
      </c>
    </row>
    <row r="334" spans="2:2" x14ac:dyDescent="0.25">
      <c r="B334" s="39" t="s">
        <v>125</v>
      </c>
    </row>
    <row r="336" spans="2:2" x14ac:dyDescent="0.25">
      <c r="B336" t="s">
        <v>14</v>
      </c>
    </row>
    <row r="337" spans="1:7" x14ac:dyDescent="0.25">
      <c r="B337" t="s">
        <v>126</v>
      </c>
      <c r="C337" s="21" t="s">
        <v>127</v>
      </c>
      <c r="E337">
        <f>-400*4</f>
        <v>-1600</v>
      </c>
      <c r="F337" t="s">
        <v>130</v>
      </c>
      <c r="G337" s="31">
        <v>0.8</v>
      </c>
    </row>
    <row r="338" spans="1:7" x14ac:dyDescent="0.25">
      <c r="C338" t="s">
        <v>128</v>
      </c>
      <c r="E338">
        <v>2000</v>
      </c>
    </row>
    <row r="340" spans="1:7" x14ac:dyDescent="0.25">
      <c r="B340" t="s">
        <v>131</v>
      </c>
    </row>
    <row r="343" spans="1:7" x14ac:dyDescent="0.25">
      <c r="B343" s="37" t="s">
        <v>132</v>
      </c>
      <c r="C343" s="37"/>
      <c r="D343" s="37"/>
    </row>
    <row r="344" spans="1:7" ht="15.75" thickBot="1" x14ac:dyDescent="0.3"/>
    <row r="345" spans="1:7" x14ac:dyDescent="0.25">
      <c r="B345" s="40" t="s">
        <v>133</v>
      </c>
      <c r="C345" s="41"/>
      <c r="D345" s="45" t="s">
        <v>134</v>
      </c>
    </row>
    <row r="346" spans="1:7" ht="15.75" thickBot="1" x14ac:dyDescent="0.3">
      <c r="B346" s="42"/>
      <c r="C346" s="43"/>
      <c r="D346" s="44" t="s">
        <v>135</v>
      </c>
    </row>
    <row r="348" spans="1:7" x14ac:dyDescent="0.25">
      <c r="B348" t="s">
        <v>138</v>
      </c>
    </row>
    <row r="349" spans="1:7" x14ac:dyDescent="0.25">
      <c r="B349" t="s">
        <v>136</v>
      </c>
    </row>
    <row r="350" spans="1:7" x14ac:dyDescent="0.25">
      <c r="B350" t="s">
        <v>137</v>
      </c>
    </row>
    <row r="352" spans="1:7" x14ac:dyDescent="0.25">
      <c r="A352" t="s">
        <v>141</v>
      </c>
      <c r="B352" s="5"/>
      <c r="C352" t="s">
        <v>139</v>
      </c>
    </row>
    <row r="353" spans="2:3" x14ac:dyDescent="0.25">
      <c r="B353" s="5"/>
      <c r="C353" t="s">
        <v>140</v>
      </c>
    </row>
    <row r="355" spans="2:3" x14ac:dyDescent="0.25">
      <c r="B355" t="s">
        <v>142</v>
      </c>
    </row>
    <row r="356" spans="2:3" x14ac:dyDescent="0.25">
      <c r="B356" t="s">
        <v>143</v>
      </c>
    </row>
    <row r="357" spans="2:3" x14ac:dyDescent="0.25">
      <c r="B357" t="s">
        <v>144</v>
      </c>
    </row>
    <row r="358" spans="2:3" x14ac:dyDescent="0.25">
      <c r="B358" t="s">
        <v>145</v>
      </c>
    </row>
    <row r="359" spans="2:3" x14ac:dyDescent="0.25">
      <c r="B359" t="s">
        <v>146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Pixma Tech</dc:creator>
  <cp:lastModifiedBy>Zurita</cp:lastModifiedBy>
  <cp:lastPrinted>2021-04-06T23:52:21Z</cp:lastPrinted>
  <dcterms:created xsi:type="dcterms:W3CDTF">2021-04-06T23:19:55Z</dcterms:created>
  <dcterms:modified xsi:type="dcterms:W3CDTF">2022-03-25T17:34:11Z</dcterms:modified>
</cp:coreProperties>
</file>