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CTOR\Desktop\[IV SEMESTRE]\ECONOMIA DE LA INGENIERIA\SEGUNDO PARCIAL\PRACTICA #5 Y 6\"/>
    </mc:Choice>
  </mc:AlternateContent>
  <xr:revisionPtr revIDLastSave="0" documentId="13_ncr:1_{938679E2-EA9E-470A-9911-81DDD4B41FE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.P. Nº6" sheetId="1" r:id="rId1"/>
    <sheet name="EJercicio0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2" l="1"/>
  <c r="H32" i="1"/>
  <c r="H30" i="1"/>
  <c r="H29" i="1"/>
  <c r="C24" i="2"/>
  <c r="H8" i="2"/>
  <c r="H24" i="1"/>
  <c r="C23" i="2"/>
  <c r="C22" i="2"/>
  <c r="J30" i="1"/>
  <c r="J29" i="1"/>
  <c r="H25" i="1"/>
  <c r="F26" i="1"/>
  <c r="B26" i="1"/>
  <c r="H26" i="1"/>
  <c r="C54" i="1"/>
  <c r="H46" i="1"/>
  <c r="B25" i="1"/>
  <c r="H23" i="1"/>
  <c r="H22" i="1"/>
  <c r="H47" i="1" l="1"/>
  <c r="H48" i="1" s="1"/>
</calcChain>
</file>

<file path=xl/sharedStrings.xml><?xml version="1.0" encoding="utf-8"?>
<sst xmlns="http://schemas.openxmlformats.org/spreadsheetml/2006/main" count="86" uniqueCount="79">
  <si>
    <t>DATOS DE PRODUCCION  DE LA EMPRESA ABC</t>
  </si>
  <si>
    <t>Materiales directos</t>
  </si>
  <si>
    <t>Obra de Mano Directa</t>
  </si>
  <si>
    <t>Gastos indirectos de fabricacion</t>
  </si>
  <si>
    <t>Gastos de comercializacion</t>
  </si>
  <si>
    <t>Gastos financieros</t>
  </si>
  <si>
    <t>Gastos de distribucion</t>
  </si>
  <si>
    <t>Gastos administrativos</t>
  </si>
  <si>
    <t>Unidades Producidas</t>
  </si>
  <si>
    <t>Utilidad 50% de Costo de produccion</t>
  </si>
  <si>
    <t>DETERMINAR:</t>
  </si>
  <si>
    <t>a) Costo de Produccion</t>
  </si>
  <si>
    <t>b)Costo Primo</t>
  </si>
  <si>
    <t>c) Costo de Coversion o transformacion</t>
  </si>
  <si>
    <t>d) Costo unitario de Produccion</t>
  </si>
  <si>
    <t>e) Costo de produccion mas utilidad</t>
  </si>
  <si>
    <t>f) Costo total mas utilidad</t>
  </si>
  <si>
    <t>h) precio unitario de venta</t>
  </si>
  <si>
    <t>VERIFICANDO:</t>
  </si>
  <si>
    <t>Precio total de venta</t>
  </si>
  <si>
    <t>menos IVA</t>
  </si>
  <si>
    <t>menos otros gastos</t>
  </si>
  <si>
    <t>Menos Utilidad</t>
  </si>
  <si>
    <t>COSTO DE FABRICACION</t>
  </si>
  <si>
    <t>COSTO POR UNIDAD</t>
  </si>
  <si>
    <t>f) Costo Total  entre Total Unidades</t>
  </si>
  <si>
    <t>g) Precio Factura (costo mas IVA)</t>
  </si>
  <si>
    <t>TOTAL</t>
  </si>
  <si>
    <t>CÁLCULOS ADICIONALES</t>
  </si>
  <si>
    <t>IVA con regla de tres</t>
  </si>
  <si>
    <t>IVA con terminos relativos</t>
  </si>
  <si>
    <t>COMPOSICION DE FACTURA CON PRECIO DE COSTO MAS COSTOS ADICIONALES</t>
  </si>
  <si>
    <t>g) Otros gastos</t>
  </si>
  <si>
    <t>i) precio unitario de venta</t>
  </si>
  <si>
    <t>FECHA DE FORMULACION: 7-11-2021</t>
  </si>
  <si>
    <t>FECHA DE ENTREGA : MIERCOLES 10 DE NOVIEMBRE  DE 2021</t>
  </si>
  <si>
    <t xml:space="preserve">De acuerdo a los ejercicos realizados en clases, se solicita realizar los calculos necesarios para incluir en la factura </t>
  </si>
  <si>
    <t>de Venta, la Utilidad en el COSTO DE PRODUCCION, agregar los otros gastos y a esta sumatoria adiconar el IVA</t>
  </si>
  <si>
    <t>La descomposicion se realizara para volver a obtener el COSTO DE PRODUCCION</t>
  </si>
  <si>
    <t>TRABAJO PRACTICO Nº 6</t>
  </si>
  <si>
    <t>Mater. Dirct.</t>
  </si>
  <si>
    <t>OMDirecta</t>
  </si>
  <si>
    <t>Gast Ind Fabr</t>
  </si>
  <si>
    <t xml:space="preserve">LOS GASTOS DE PRODUCCION SON DE 15000 </t>
  </si>
  <si>
    <t xml:space="preserve">VICTOR MANUEL CACERES PACO </t>
  </si>
  <si>
    <t>CODIGO : C9901-5</t>
  </si>
  <si>
    <t>2500 unidades</t>
  </si>
  <si>
    <t>utilidad</t>
  </si>
  <si>
    <t>C Prod</t>
  </si>
  <si>
    <t>G Comerc</t>
  </si>
  <si>
    <t>G. Financ</t>
  </si>
  <si>
    <t>G. Distrib</t>
  </si>
  <si>
    <t>G. Adm</t>
  </si>
  <si>
    <t>Utilidad</t>
  </si>
  <si>
    <t>precio total incluye el iva</t>
  </si>
  <si>
    <t xml:space="preserve"> </t>
  </si>
  <si>
    <t>12,196 ---------------0,87</t>
  </si>
  <si>
    <t>X----------------------1</t>
  </si>
  <si>
    <t>x=</t>
  </si>
  <si>
    <t>nota si se agregaria el 50% a todas</t>
  </si>
  <si>
    <t xml:space="preserve">Se cuenta con la siuiente informacion </t>
  </si>
  <si>
    <t xml:space="preserve">energia lectrica </t>
  </si>
  <si>
    <t>agua</t>
  </si>
  <si>
    <t>telefonia</t>
  </si>
  <si>
    <t xml:space="preserve">gastos de comercializaion </t>
  </si>
  <si>
    <t>SE PIDE A COSTO TOTAL DE PRODUCCION DE COSTO PRIMO ,C ) COSTO DE TRANFORMACION  , D) COSTO TOTAL DE PRODUCCION  , COSTO UNITARIO DE PRODUCCION  , UTILIDAD 20%  RELATIVO , COSTO DE PRODUCCION MAS UTILIDAD MAS IMPUESTOS (COSTO DE FACTURA ) ,  COSTO PRECI UNITARIO DE FACTURA</t>
  </si>
  <si>
    <t>Gas</t>
  </si>
  <si>
    <t xml:space="preserve">cantidad producida </t>
  </si>
  <si>
    <t>u.ni</t>
  </si>
  <si>
    <t xml:space="preserve">UTILIDAD  20% RELATIVO </t>
  </si>
  <si>
    <t xml:space="preserve">a) costo de produccion </t>
  </si>
  <si>
    <t xml:space="preserve">b) costo Primo </t>
  </si>
  <si>
    <t xml:space="preserve">obra de mano indirecta </t>
  </si>
  <si>
    <t xml:space="preserve"> Mat.direc</t>
  </si>
  <si>
    <t>Obra.Indirec</t>
  </si>
  <si>
    <t>c) costo de transformacion</t>
  </si>
  <si>
    <t>Gastos indirectos</t>
  </si>
  <si>
    <t xml:space="preserve">d)costo unitario de produccion </t>
  </si>
  <si>
    <t>e)utilidad 20 % 20/80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</si>
</sst>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0.00000"/>
    <numFmt numFmtId="167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2" fillId="2" borderId="0" xfId="0" applyFont="1" applyFill="1"/>
    <xf numFmtId="0" fontId="0" fillId="2" borderId="0" xfId="0" applyFill="1"/>
    <xf numFmtId="43" fontId="0" fillId="3" borderId="1" xfId="1" applyFont="1" applyFill="1" applyBorder="1"/>
    <xf numFmtId="43" fontId="0" fillId="0" borderId="1" xfId="1" applyFont="1" applyBorder="1"/>
    <xf numFmtId="43" fontId="2" fillId="2" borderId="1" xfId="1" applyFont="1" applyFill="1" applyBorder="1"/>
    <xf numFmtId="43" fontId="0" fillId="4" borderId="1" xfId="1" applyFont="1" applyFill="1" applyBorder="1"/>
    <xf numFmtId="43" fontId="2" fillId="6" borderId="1" xfId="1" applyFont="1" applyFill="1" applyBorder="1"/>
    <xf numFmtId="43" fontId="0" fillId="7" borderId="1" xfId="1" applyFont="1" applyFill="1" applyBorder="1"/>
    <xf numFmtId="43" fontId="2" fillId="6" borderId="2" xfId="1" applyFont="1" applyFill="1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43" fontId="0" fillId="0" borderId="6" xfId="1" applyFont="1" applyBorder="1"/>
    <xf numFmtId="0" fontId="0" fillId="0" borderId="8" xfId="0" applyBorder="1"/>
    <xf numFmtId="13" fontId="0" fillId="0" borderId="2" xfId="1" applyNumberFormat="1" applyFont="1" applyBorder="1"/>
    <xf numFmtId="166" fontId="0" fillId="0" borderId="2" xfId="1" applyNumberFormat="1" applyFont="1" applyBorder="1"/>
    <xf numFmtId="165" fontId="0" fillId="0" borderId="9" xfId="1" applyNumberFormat="1" applyFont="1" applyBorder="1"/>
    <xf numFmtId="0" fontId="0" fillId="8" borderId="10" xfId="0" applyFill="1" applyBorder="1"/>
    <xf numFmtId="43" fontId="0" fillId="8" borderId="11" xfId="1" applyFont="1" applyFill="1" applyBorder="1"/>
    <xf numFmtId="43" fontId="2" fillId="8" borderId="12" xfId="1" applyFont="1" applyFill="1" applyBorder="1"/>
    <xf numFmtId="0" fontId="0" fillId="0" borderId="13" xfId="0" applyBorder="1"/>
    <xf numFmtId="43" fontId="0" fillId="0" borderId="13" xfId="1" applyFont="1" applyBorder="1"/>
    <xf numFmtId="165" fontId="0" fillId="0" borderId="13" xfId="1" applyNumberFormat="1" applyFont="1" applyBorder="1"/>
    <xf numFmtId="0" fontId="0" fillId="0" borderId="14" xfId="0" applyBorder="1"/>
    <xf numFmtId="165" fontId="0" fillId="0" borderId="15" xfId="1" applyNumberFormat="1" applyFont="1" applyBorder="1"/>
    <xf numFmtId="0" fontId="2" fillId="6" borderId="16" xfId="0" applyFont="1" applyFill="1" applyBorder="1"/>
    <xf numFmtId="0" fontId="0" fillId="0" borderId="2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164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5" borderId="0" xfId="0" applyFont="1" applyFill="1"/>
    <xf numFmtId="0" fontId="0" fillId="5" borderId="0" xfId="0" applyFill="1"/>
    <xf numFmtId="0" fontId="0" fillId="9" borderId="0" xfId="0" applyFill="1"/>
    <xf numFmtId="0" fontId="0" fillId="6" borderId="0" xfId="0" applyFill="1"/>
    <xf numFmtId="43" fontId="0" fillId="10" borderId="1" xfId="1" applyFont="1" applyFill="1" applyBorder="1"/>
    <xf numFmtId="164" fontId="0" fillId="10" borderId="2" xfId="0" applyNumberFormat="1" applyFill="1" applyBorder="1"/>
    <xf numFmtId="0" fontId="0" fillId="10" borderId="2" xfId="0" applyFill="1" applyBorder="1"/>
    <xf numFmtId="167" fontId="0" fillId="10" borderId="1" xfId="1" applyNumberFormat="1" applyFont="1" applyFill="1" applyBorder="1"/>
    <xf numFmtId="43" fontId="2" fillId="12" borderId="1" xfId="1" applyFont="1" applyFill="1" applyBorder="1"/>
    <xf numFmtId="165" fontId="0" fillId="5" borderId="7" xfId="1" applyNumberFormat="1" applyFont="1" applyFill="1" applyBorder="1"/>
    <xf numFmtId="43" fontId="3" fillId="13" borderId="18" xfId="1" applyFont="1" applyFill="1" applyBorder="1"/>
    <xf numFmtId="43" fontId="2" fillId="7" borderId="18" xfId="1" applyFont="1" applyFill="1" applyBorder="1"/>
    <xf numFmtId="43" fontId="2" fillId="7" borderId="29" xfId="1" applyFont="1" applyFill="1" applyBorder="1"/>
    <xf numFmtId="43" fontId="0" fillId="7" borderId="2" xfId="1" applyFont="1" applyFill="1" applyBorder="1"/>
    <xf numFmtId="43" fontId="0" fillId="7" borderId="30" xfId="1" applyFont="1" applyFill="1" applyBorder="1"/>
    <xf numFmtId="43" fontId="3" fillId="13" borderId="17" xfId="1" applyFont="1" applyFill="1" applyBorder="1"/>
    <xf numFmtId="0" fontId="0" fillId="10" borderId="18" xfId="0" applyFill="1" applyBorder="1" applyAlignment="1"/>
    <xf numFmtId="0" fontId="0" fillId="10" borderId="29" xfId="0" applyFill="1" applyBorder="1" applyAlignment="1"/>
    <xf numFmtId="2" fontId="0" fillId="10" borderId="28" xfId="0" applyNumberFormat="1" applyFill="1" applyBorder="1" applyAlignment="1"/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3" fontId="0" fillId="10" borderId="18" xfId="1" applyFont="1" applyFill="1" applyBorder="1" applyAlignment="1">
      <alignment horizontal="center"/>
    </xf>
    <xf numFmtId="43" fontId="0" fillId="10" borderId="28" xfId="1" applyFont="1" applyFill="1" applyBorder="1" applyAlignment="1">
      <alignment horizontal="center"/>
    </xf>
    <xf numFmtId="43" fontId="0" fillId="10" borderId="29" xfId="1" applyFont="1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/>
    </xf>
    <xf numFmtId="43" fontId="0" fillId="3" borderId="13" xfId="1" applyFont="1" applyFill="1" applyBorder="1"/>
    <xf numFmtId="0" fontId="0" fillId="0" borderId="0" xfId="0" applyAlignment="1">
      <alignment horizontal="center" wrapText="1"/>
    </xf>
    <xf numFmtId="43" fontId="0" fillId="0" borderId="0" xfId="0" applyNumberFormat="1"/>
    <xf numFmtId="0" fontId="0" fillId="0" borderId="0" xfId="0" applyAlignment="1">
      <alignment horizontal="center" vertical="center"/>
    </xf>
    <xf numFmtId="43" fontId="0" fillId="0" borderId="18" xfId="1" applyFont="1" applyBorder="1"/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69719</xdr:colOff>
      <xdr:row>23</xdr:row>
      <xdr:rowOff>152547</xdr:rowOff>
    </xdr:from>
    <xdr:ext cx="3889367" cy="318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861A340-2F58-4889-811C-9FCA09AFF889}"/>
                </a:ext>
              </a:extLst>
            </xdr:cNvPr>
            <xdr:cNvSpPr txBox="1"/>
          </xdr:nvSpPr>
          <xdr:spPr>
            <a:xfrm>
              <a:off x="8468284" y="4583743"/>
              <a:ext cx="3889367" cy="318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𝐶𝑈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𝑀𝐴𝑇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𝐷𝐼𝑅𝐸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𝑂𝑀𝐷𝐼𝑅𝐸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𝐺𝐴𝑆𝑇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𝐼𝑁𝐷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𝐹𝐴𝐵𝑅𝐼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𝑈𝑁𝐼𝐷𝐴𝐷𝐸𝑆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𝑃𝑅𝑂𝐷𝑈𝐶𝐼𝐷𝐴𝑆</m:t>
                        </m:r>
                      </m:den>
                    </m:f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861A340-2F58-4889-811C-9FCA09AFF889}"/>
                </a:ext>
              </a:extLst>
            </xdr:cNvPr>
            <xdr:cNvSpPr txBox="1"/>
          </xdr:nvSpPr>
          <xdr:spPr>
            <a:xfrm>
              <a:off x="8468284" y="4583743"/>
              <a:ext cx="3889367" cy="318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𝐶𝑈=  (𝑀𝐴𝑇.𝐷𝐼𝑅𝐸+𝑂𝑀𝐷𝐼𝑅𝐸+𝐺𝐴𝑆𝑇.𝐼𝑁𝐷.𝐹𝐴𝐵𝑅𝐼)/(𝑈𝑁𝐼𝐷𝐴𝐷𝐸𝑆 𝑃𝑅𝑂𝐷𝑈𝐶𝐼𝐷𝐴𝑆)</a:t>
              </a:r>
              <a:endParaRPr lang="es-B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8"/>
  <sheetViews>
    <sheetView topLeftCell="A15" zoomScaleNormal="100" workbookViewId="0">
      <selection activeCell="H33" sqref="H33"/>
    </sheetView>
  </sheetViews>
  <sheetFormatPr baseColWidth="10" defaultRowHeight="15" x14ac:dyDescent="0.25"/>
  <cols>
    <col min="1" max="1" width="37.140625" customWidth="1"/>
    <col min="2" max="2" width="14" customWidth="1"/>
    <col min="3" max="3" width="14" bestFit="1" customWidth="1"/>
    <col min="4" max="4" width="14.85546875" customWidth="1"/>
    <col min="5" max="5" width="14.140625" customWidth="1"/>
  </cols>
  <sheetData>
    <row r="2" spans="1:12" ht="15.75" thickBot="1" x14ac:dyDescent="0.3">
      <c r="B2" s="40" t="s">
        <v>39</v>
      </c>
      <c r="C2" s="41"/>
    </row>
    <row r="3" spans="1:12" x14ac:dyDescent="0.25">
      <c r="B3" s="42" t="s">
        <v>34</v>
      </c>
      <c r="C3" s="42"/>
      <c r="D3" s="42"/>
      <c r="H3" s="62" t="s">
        <v>45</v>
      </c>
      <c r="I3" s="63"/>
      <c r="J3" s="63"/>
      <c r="K3" s="64"/>
    </row>
    <row r="4" spans="1:12" ht="15.75" thickBot="1" x14ac:dyDescent="0.3">
      <c r="B4" s="43" t="s">
        <v>35</v>
      </c>
      <c r="C4" s="43"/>
      <c r="D4" s="43"/>
      <c r="E4" s="43"/>
      <c r="F4" s="43"/>
      <c r="H4" s="65"/>
      <c r="I4" s="66"/>
      <c r="J4" s="66"/>
      <c r="K4" s="67"/>
    </row>
    <row r="5" spans="1:12" ht="15.75" thickBot="1" x14ac:dyDescent="0.3">
      <c r="A5" t="s">
        <v>36</v>
      </c>
    </row>
    <row r="6" spans="1:12" x14ac:dyDescent="0.25">
      <c r="A6" t="s">
        <v>37</v>
      </c>
      <c r="H6" s="62" t="s">
        <v>44</v>
      </c>
      <c r="I6" s="63"/>
      <c r="J6" s="63"/>
      <c r="K6" s="63"/>
      <c r="L6" s="64"/>
    </row>
    <row r="7" spans="1:12" ht="15.75" thickBot="1" x14ac:dyDescent="0.3">
      <c r="A7" t="s">
        <v>38</v>
      </c>
      <c r="H7" s="65"/>
      <c r="I7" s="66"/>
      <c r="J7" s="66"/>
      <c r="K7" s="66"/>
      <c r="L7" s="67"/>
    </row>
    <row r="8" spans="1:12" x14ac:dyDescent="0.25">
      <c r="A8" t="s">
        <v>31</v>
      </c>
    </row>
    <row r="10" spans="1:12" ht="15.75" thickBot="1" x14ac:dyDescent="0.3">
      <c r="A10" s="1" t="s">
        <v>0</v>
      </c>
      <c r="B10" s="2"/>
    </row>
    <row r="11" spans="1:12" x14ac:dyDescent="0.25">
      <c r="A11" s="3" t="s">
        <v>1</v>
      </c>
      <c r="B11" s="3">
        <v>10000</v>
      </c>
      <c r="C11" s="4"/>
      <c r="D11" s="4"/>
      <c r="E11" s="4"/>
      <c r="F11" s="4"/>
      <c r="G11" s="4"/>
      <c r="H11" s="82"/>
      <c r="I11" s="83" t="s">
        <v>59</v>
      </c>
    </row>
    <row r="12" spans="1:12" x14ac:dyDescent="0.25">
      <c r="A12" s="3" t="s">
        <v>2</v>
      </c>
      <c r="B12" s="3">
        <v>3500</v>
      </c>
      <c r="C12" s="4"/>
      <c r="D12" s="4"/>
      <c r="E12" s="4"/>
      <c r="F12" s="4"/>
      <c r="G12" s="4"/>
      <c r="H12" s="82"/>
      <c r="I12" s="84"/>
    </row>
    <row r="13" spans="1:12" x14ac:dyDescent="0.25">
      <c r="A13" s="3" t="s">
        <v>3</v>
      </c>
      <c r="B13" s="3">
        <v>1500</v>
      </c>
      <c r="C13" s="4"/>
      <c r="D13" s="4"/>
      <c r="E13" s="4"/>
      <c r="F13" s="4"/>
      <c r="G13" s="4"/>
      <c r="H13" s="82"/>
      <c r="I13" s="84"/>
    </row>
    <row r="14" spans="1:12" x14ac:dyDescent="0.25">
      <c r="A14" s="3" t="s">
        <v>4</v>
      </c>
      <c r="B14" s="3">
        <v>150</v>
      </c>
      <c r="C14" s="4"/>
      <c r="D14" s="4"/>
      <c r="E14" s="4"/>
      <c r="F14" s="4"/>
      <c r="G14" s="4"/>
      <c r="H14" s="82"/>
      <c r="I14" s="84"/>
    </row>
    <row r="15" spans="1:12" x14ac:dyDescent="0.25">
      <c r="A15" s="3" t="s">
        <v>5</v>
      </c>
      <c r="B15" s="3">
        <v>75</v>
      </c>
      <c r="C15" s="4"/>
      <c r="D15" s="4"/>
      <c r="E15" s="4"/>
      <c r="F15" s="4"/>
      <c r="G15" s="4"/>
      <c r="H15" s="82"/>
      <c r="I15" s="84"/>
    </row>
    <row r="16" spans="1:12" x14ac:dyDescent="0.25">
      <c r="A16" s="3" t="s">
        <v>6</v>
      </c>
      <c r="B16" s="3">
        <v>15</v>
      </c>
      <c r="C16" s="4"/>
      <c r="D16" s="4"/>
      <c r="E16" s="4"/>
      <c r="F16" s="4"/>
      <c r="G16" s="4"/>
      <c r="H16" s="82"/>
      <c r="I16" s="84"/>
    </row>
    <row r="17" spans="1:13" x14ac:dyDescent="0.25">
      <c r="A17" s="3" t="s">
        <v>7</v>
      </c>
      <c r="B17" s="3">
        <v>250</v>
      </c>
      <c r="C17" s="4"/>
      <c r="D17" s="4"/>
      <c r="E17" s="4"/>
      <c r="F17" s="4"/>
      <c r="G17" s="4"/>
      <c r="H17" s="82"/>
      <c r="I17" s="84"/>
    </row>
    <row r="18" spans="1:13" x14ac:dyDescent="0.25">
      <c r="A18" s="3" t="s">
        <v>8</v>
      </c>
      <c r="B18" s="3">
        <v>2500</v>
      </c>
      <c r="C18" s="4"/>
      <c r="D18" s="4"/>
      <c r="E18" s="4"/>
      <c r="F18" s="4"/>
      <c r="G18" s="4"/>
      <c r="H18" s="82"/>
      <c r="I18" s="84"/>
    </row>
    <row r="19" spans="1:13" ht="15.75" thickBot="1" x14ac:dyDescent="0.3">
      <c r="A19" s="3" t="s">
        <v>9</v>
      </c>
      <c r="B19" s="3"/>
      <c r="C19" s="4"/>
      <c r="D19" s="4"/>
      <c r="E19" s="4"/>
      <c r="F19" s="4"/>
      <c r="G19" s="4"/>
      <c r="H19" s="82"/>
      <c r="I19" s="85"/>
    </row>
    <row r="20" spans="1:13" x14ac:dyDescent="0.25">
      <c r="A20" s="4"/>
      <c r="B20" s="4"/>
      <c r="C20" s="4"/>
      <c r="D20" s="4"/>
      <c r="E20" s="4"/>
      <c r="F20" s="4"/>
      <c r="G20" s="4"/>
      <c r="H20" s="4"/>
    </row>
    <row r="21" spans="1:13" ht="15.75" thickBot="1" x14ac:dyDescent="0.3">
      <c r="A21" s="5" t="s">
        <v>10</v>
      </c>
      <c r="B21" s="4" t="s">
        <v>40</v>
      </c>
      <c r="C21" s="4" t="s">
        <v>41</v>
      </c>
      <c r="D21" s="4" t="s">
        <v>42</v>
      </c>
      <c r="E21" s="44"/>
      <c r="F21" s="44" t="s">
        <v>47</v>
      </c>
      <c r="G21" s="44"/>
      <c r="H21" s="44" t="s">
        <v>27</v>
      </c>
    </row>
    <row r="22" spans="1:13" ht="15.75" thickBot="1" x14ac:dyDescent="0.3">
      <c r="A22" s="6" t="s">
        <v>11</v>
      </c>
      <c r="B22" s="44">
        <v>10000</v>
      </c>
      <c r="C22" s="44">
        <v>3500</v>
      </c>
      <c r="D22" s="44">
        <v>1500</v>
      </c>
      <c r="E22" s="44"/>
      <c r="F22" s="44"/>
      <c r="G22" s="44"/>
      <c r="H22" s="50">
        <f>B22+C22+D22</f>
        <v>15000</v>
      </c>
      <c r="I22" s="59" t="s">
        <v>43</v>
      </c>
      <c r="J22" s="60"/>
      <c r="K22" s="60"/>
      <c r="L22" s="60"/>
      <c r="M22" s="61"/>
    </row>
    <row r="23" spans="1:13" x14ac:dyDescent="0.25">
      <c r="A23" s="6" t="s">
        <v>12</v>
      </c>
      <c r="B23" s="44">
        <v>10000</v>
      </c>
      <c r="C23" s="44">
        <v>3500</v>
      </c>
      <c r="D23" s="44"/>
      <c r="E23" s="44"/>
      <c r="F23" s="44"/>
      <c r="G23" s="44"/>
      <c r="H23" s="44">
        <f>B23+C23</f>
        <v>13500</v>
      </c>
    </row>
    <row r="24" spans="1:13" x14ac:dyDescent="0.25">
      <c r="A24" s="6" t="s">
        <v>13</v>
      </c>
      <c r="B24" s="44"/>
      <c r="C24" s="44">
        <v>3500</v>
      </c>
      <c r="D24" s="44">
        <v>1500</v>
      </c>
      <c r="E24" s="44"/>
      <c r="F24" s="44"/>
      <c r="G24" s="44"/>
      <c r="H24" s="44">
        <f>C24+D24</f>
        <v>5000</v>
      </c>
    </row>
    <row r="25" spans="1:13" x14ac:dyDescent="0.25">
      <c r="A25" s="6" t="s">
        <v>14</v>
      </c>
      <c r="B25" s="44">
        <f>B22+C22+D22</f>
        <v>15000</v>
      </c>
      <c r="C25" s="44"/>
      <c r="D25" s="44"/>
      <c r="E25" s="44" t="s">
        <v>46</v>
      </c>
      <c r="F25" s="44"/>
      <c r="G25" s="44"/>
      <c r="H25" s="44">
        <f>B25/2500</f>
        <v>6</v>
      </c>
    </row>
    <row r="26" spans="1:13" x14ac:dyDescent="0.25">
      <c r="A26" s="6" t="s">
        <v>15</v>
      </c>
      <c r="B26" s="44">
        <f>B22+C22+D22</f>
        <v>15000</v>
      </c>
      <c r="C26" s="44"/>
      <c r="D26" s="44"/>
      <c r="E26" s="44"/>
      <c r="F26" s="44">
        <f>50/50*B26</f>
        <v>15000</v>
      </c>
      <c r="G26" s="44"/>
      <c r="H26" s="44">
        <f>B26+F26</f>
        <v>30000</v>
      </c>
    </row>
    <row r="27" spans="1:13" x14ac:dyDescent="0.25">
      <c r="A27" s="6"/>
      <c r="B27" s="44"/>
      <c r="C27" s="44"/>
      <c r="D27" s="44"/>
      <c r="E27" s="44"/>
      <c r="F27" s="44"/>
      <c r="G27" s="44"/>
      <c r="H27" s="44"/>
    </row>
    <row r="28" spans="1:13" x14ac:dyDescent="0.25">
      <c r="A28" s="6"/>
      <c r="B28" s="4" t="s">
        <v>48</v>
      </c>
      <c r="C28" s="4" t="s">
        <v>49</v>
      </c>
      <c r="D28" s="4" t="s">
        <v>50</v>
      </c>
      <c r="E28" s="4" t="s">
        <v>51</v>
      </c>
      <c r="F28" s="4" t="s">
        <v>52</v>
      </c>
      <c r="G28" s="4" t="s">
        <v>53</v>
      </c>
      <c r="H28" s="44"/>
    </row>
    <row r="29" spans="1:13" x14ac:dyDescent="0.25">
      <c r="A29" s="6" t="s">
        <v>16</v>
      </c>
      <c r="B29" s="4">
        <v>15000</v>
      </c>
      <c r="C29" s="4">
        <v>150</v>
      </c>
      <c r="D29" s="4">
        <v>75</v>
      </c>
      <c r="E29" s="4">
        <v>15</v>
      </c>
      <c r="F29" s="4">
        <v>250</v>
      </c>
      <c r="G29" s="4">
        <v>15000</v>
      </c>
      <c r="H29" s="44">
        <f>SUM(B29:G29)</f>
        <v>30490</v>
      </c>
      <c r="J29">
        <f>35045.98*0.13</f>
        <v>4555.9774000000007</v>
      </c>
    </row>
    <row r="30" spans="1:13" x14ac:dyDescent="0.25">
      <c r="A30" s="6" t="s">
        <v>32</v>
      </c>
      <c r="B30" s="68" t="s">
        <v>54</v>
      </c>
      <c r="C30" s="69"/>
      <c r="D30" s="69"/>
      <c r="E30" s="70"/>
      <c r="F30" s="47">
        <v>1.1494</v>
      </c>
      <c r="G30" s="44"/>
      <c r="H30" s="44">
        <f>H29*F30</f>
        <v>35045.205999999998</v>
      </c>
      <c r="J30">
        <f>J29-35045.98</f>
        <v>-30490.002600000003</v>
      </c>
    </row>
    <row r="31" spans="1:13" x14ac:dyDescent="0.25">
      <c r="A31" s="6" t="s">
        <v>17</v>
      </c>
      <c r="B31" s="44"/>
      <c r="C31" s="44"/>
      <c r="D31" s="44"/>
      <c r="E31" s="44"/>
      <c r="F31" s="44" t="s">
        <v>55</v>
      </c>
      <c r="G31" s="44"/>
      <c r="H31" s="44"/>
    </row>
    <row r="32" spans="1:13" x14ac:dyDescent="0.25">
      <c r="A32" s="6" t="s">
        <v>33</v>
      </c>
      <c r="B32" s="44"/>
      <c r="C32" s="44"/>
      <c r="D32" s="44"/>
      <c r="E32" s="44"/>
      <c r="F32" s="44"/>
      <c r="G32" s="44"/>
      <c r="H32" s="48">
        <f>H30/2500</f>
        <v>14.018082399999999</v>
      </c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7" t="s">
        <v>18</v>
      </c>
      <c r="B34" s="4"/>
      <c r="C34" s="4"/>
      <c r="D34" s="4"/>
      <c r="E34" s="4"/>
      <c r="F34" s="4"/>
      <c r="G34" s="4"/>
      <c r="H34" s="4"/>
    </row>
    <row r="35" spans="1:8" x14ac:dyDescent="0.25">
      <c r="A35" s="8" t="s">
        <v>19</v>
      </c>
      <c r="B35" s="8">
        <v>35045.205999999998</v>
      </c>
      <c r="C35" s="8"/>
      <c r="D35" s="4"/>
      <c r="E35" s="4"/>
      <c r="F35" s="4"/>
      <c r="G35" s="4"/>
      <c r="H35" s="4"/>
    </row>
    <row r="36" spans="1:8" x14ac:dyDescent="0.25">
      <c r="A36" s="8" t="s">
        <v>20</v>
      </c>
      <c r="B36" s="8">
        <v>4555.8767799999996</v>
      </c>
      <c r="C36" s="8"/>
      <c r="D36" s="4"/>
      <c r="E36" s="4"/>
      <c r="F36" s="4"/>
      <c r="G36" s="4"/>
      <c r="H36" s="4"/>
    </row>
    <row r="37" spans="1:8" x14ac:dyDescent="0.25">
      <c r="A37" s="8"/>
      <c r="B37" s="8">
        <v>30489.32922</v>
      </c>
      <c r="C37" s="8"/>
      <c r="D37" s="4"/>
      <c r="E37" s="4"/>
      <c r="F37" s="4"/>
      <c r="G37" s="4"/>
      <c r="H37" s="4"/>
    </row>
    <row r="38" spans="1:8" x14ac:dyDescent="0.25">
      <c r="A38" s="8" t="s">
        <v>21</v>
      </c>
      <c r="B38" s="8">
        <v>490</v>
      </c>
      <c r="C38" s="8"/>
      <c r="D38" s="4"/>
      <c r="E38" s="4"/>
      <c r="F38" s="4"/>
      <c r="G38" s="4"/>
      <c r="H38" s="4"/>
    </row>
    <row r="39" spans="1:8" x14ac:dyDescent="0.25">
      <c r="A39" s="8"/>
      <c r="B39" s="8">
        <v>29999.999219999998</v>
      </c>
      <c r="C39" s="8"/>
      <c r="D39" s="4"/>
      <c r="E39" s="4"/>
      <c r="F39" s="4"/>
      <c r="G39" s="4"/>
      <c r="H39" s="4"/>
    </row>
    <row r="40" spans="1:8" ht="15.75" thickBot="1" x14ac:dyDescent="0.3">
      <c r="A40" s="8" t="s">
        <v>22</v>
      </c>
      <c r="B40" s="53">
        <v>15000</v>
      </c>
      <c r="C40" s="8"/>
      <c r="D40" s="4"/>
      <c r="E40" s="4"/>
      <c r="F40" s="4"/>
      <c r="G40" s="4"/>
      <c r="H40" s="4"/>
    </row>
    <row r="41" spans="1:8" ht="15.75" thickBot="1" x14ac:dyDescent="0.3">
      <c r="A41" s="51" t="s">
        <v>23</v>
      </c>
      <c r="B41" s="55">
        <v>14999.999219999998</v>
      </c>
      <c r="C41" s="52"/>
      <c r="D41" s="4"/>
      <c r="E41" s="4"/>
      <c r="F41" s="4"/>
      <c r="G41" s="4"/>
      <c r="H41" s="4"/>
    </row>
    <row r="42" spans="1:8" x14ac:dyDescent="0.25">
      <c r="A42" s="8"/>
      <c r="B42" s="54"/>
      <c r="C42" s="8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ht="15.75" thickBot="1" x14ac:dyDescent="0.3">
      <c r="A44" s="9" t="s">
        <v>24</v>
      </c>
      <c r="B44" s="10"/>
      <c r="C44" s="10"/>
      <c r="D44" s="10"/>
      <c r="E44" s="10"/>
      <c r="F44" s="10"/>
      <c r="G44" s="10"/>
      <c r="H44" s="10"/>
    </row>
    <row r="45" spans="1:8" x14ac:dyDescent="0.25">
      <c r="A45" s="11" t="s">
        <v>8</v>
      </c>
      <c r="B45" s="12"/>
      <c r="C45" s="12"/>
      <c r="D45" s="12"/>
      <c r="E45" s="12"/>
      <c r="F45" s="12"/>
      <c r="G45" s="12"/>
      <c r="H45" s="13">
        <v>2500</v>
      </c>
    </row>
    <row r="46" spans="1:8" x14ac:dyDescent="0.25">
      <c r="A46" s="14" t="s">
        <v>25</v>
      </c>
      <c r="B46" s="4"/>
      <c r="C46" s="4"/>
      <c r="D46" s="4"/>
      <c r="E46" s="4"/>
      <c r="F46" s="4">
        <v>30490</v>
      </c>
      <c r="G46" s="4">
        <v>2500</v>
      </c>
      <c r="H46" s="49">
        <f>+F46/G46</f>
        <v>12.196</v>
      </c>
    </row>
    <row r="47" spans="1:8" x14ac:dyDescent="0.25">
      <c r="A47" s="15" t="s">
        <v>26</v>
      </c>
      <c r="B47" s="10"/>
      <c r="C47" s="10"/>
      <c r="D47" s="10"/>
      <c r="E47" s="10"/>
      <c r="F47" s="16">
        <v>0.14942528735632185</v>
      </c>
      <c r="G47" s="17">
        <v>0.14942528735632185</v>
      </c>
      <c r="H47" s="18">
        <f>+H46*G47</f>
        <v>1.8223908045977013</v>
      </c>
    </row>
    <row r="48" spans="1:8" ht="15.75" thickBot="1" x14ac:dyDescent="0.3">
      <c r="A48" s="19" t="s">
        <v>27</v>
      </c>
      <c r="B48" s="20"/>
      <c r="C48" s="20"/>
      <c r="D48" s="20"/>
      <c r="E48" s="20"/>
      <c r="F48" s="20"/>
      <c r="G48" s="20"/>
      <c r="H48" s="21">
        <f>+H46+H47</f>
        <v>14.018390804597701</v>
      </c>
    </row>
    <row r="49" spans="1:8" x14ac:dyDescent="0.25">
      <c r="A49" s="22"/>
      <c r="B49" s="23"/>
      <c r="C49" s="23"/>
      <c r="D49" s="23"/>
      <c r="E49" s="23"/>
      <c r="F49" s="23"/>
      <c r="G49" s="23"/>
      <c r="H49" s="24"/>
    </row>
    <row r="50" spans="1:8" x14ac:dyDescent="0.25">
      <c r="A50" s="25"/>
      <c r="B50" s="10"/>
      <c r="C50" s="10"/>
      <c r="D50" s="10"/>
      <c r="E50" s="10"/>
      <c r="F50" s="10"/>
      <c r="G50" s="10"/>
      <c r="H50" s="26"/>
    </row>
    <row r="51" spans="1:8" ht="15.75" thickBot="1" x14ac:dyDescent="0.3">
      <c r="A51" s="27" t="s">
        <v>28</v>
      </c>
      <c r="B51" s="45"/>
      <c r="C51" s="46"/>
      <c r="D51" s="46"/>
      <c r="E51" s="28"/>
      <c r="F51" s="28"/>
      <c r="G51" s="28"/>
      <c r="H51" s="29"/>
    </row>
    <row r="52" spans="1:8" x14ac:dyDescent="0.25">
      <c r="A52" s="30" t="s">
        <v>29</v>
      </c>
      <c r="B52" s="71" t="s">
        <v>56</v>
      </c>
      <c r="C52" s="72"/>
      <c r="D52" s="73"/>
      <c r="E52" s="31"/>
      <c r="F52" s="31"/>
      <c r="G52" s="31"/>
      <c r="H52" s="32"/>
    </row>
    <row r="53" spans="1:8" x14ac:dyDescent="0.25">
      <c r="A53" s="33"/>
      <c r="B53" s="74" t="s">
        <v>57</v>
      </c>
      <c r="C53" s="75"/>
      <c r="D53" s="76"/>
      <c r="E53" s="34"/>
      <c r="F53" s="34"/>
      <c r="G53" s="34"/>
      <c r="H53" s="35"/>
    </row>
    <row r="54" spans="1:8" x14ac:dyDescent="0.25">
      <c r="A54" s="33" t="s">
        <v>30</v>
      </c>
      <c r="B54" s="56" t="s">
        <v>58</v>
      </c>
      <c r="C54" s="58">
        <f>12.196*1/0.87</f>
        <v>14.018390804597701</v>
      </c>
      <c r="D54" s="57"/>
      <c r="E54" s="34"/>
      <c r="F54" s="34"/>
      <c r="G54" s="34"/>
      <c r="H54" s="35"/>
    </row>
    <row r="55" spans="1:8" x14ac:dyDescent="0.25">
      <c r="A55" s="33"/>
      <c r="B55" s="34"/>
      <c r="C55" s="34"/>
      <c r="D55" s="4"/>
      <c r="E55" s="34"/>
      <c r="F55" s="34"/>
      <c r="G55" s="34"/>
      <c r="H55" s="35"/>
    </row>
    <row r="56" spans="1:8" x14ac:dyDescent="0.25">
      <c r="A56" s="33"/>
      <c r="B56" s="34"/>
      <c r="C56" s="34"/>
      <c r="D56" s="4"/>
      <c r="E56" s="34"/>
      <c r="F56" s="34"/>
      <c r="G56" s="34"/>
      <c r="H56" s="35"/>
    </row>
    <row r="57" spans="1:8" x14ac:dyDescent="0.25">
      <c r="A57" s="33"/>
      <c r="B57" s="34"/>
      <c r="C57" s="34"/>
      <c r="D57" s="36"/>
      <c r="E57" s="34"/>
      <c r="F57" s="34"/>
      <c r="G57" s="34"/>
      <c r="H57" s="35"/>
    </row>
    <row r="58" spans="1:8" ht="15.75" thickBot="1" x14ac:dyDescent="0.3">
      <c r="A58" s="37"/>
      <c r="B58" s="38"/>
      <c r="C58" s="38"/>
      <c r="D58" s="38"/>
      <c r="E58" s="38"/>
      <c r="F58" s="38"/>
      <c r="G58" s="38"/>
      <c r="H58" s="39"/>
    </row>
  </sheetData>
  <mergeCells count="7">
    <mergeCell ref="B53:D53"/>
    <mergeCell ref="I11:I19"/>
    <mergeCell ref="I22:M22"/>
    <mergeCell ref="H3:K4"/>
    <mergeCell ref="H6:L7"/>
    <mergeCell ref="B30:E30"/>
    <mergeCell ref="B52:D5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ACEA-AF5D-4A71-9EA6-8CCB20476424}">
  <dimension ref="B2:I26"/>
  <sheetViews>
    <sheetView tabSelected="1" topLeftCell="A16" workbookViewId="0">
      <selection activeCell="C26" sqref="C26"/>
    </sheetView>
  </sheetViews>
  <sheetFormatPr baseColWidth="10" defaultRowHeight="15" x14ac:dyDescent="0.25"/>
  <cols>
    <col min="2" max="2" width="31" customWidth="1"/>
    <col min="6" max="6" width="13.140625" customWidth="1"/>
    <col min="7" max="7" width="17.42578125" customWidth="1"/>
  </cols>
  <sheetData>
    <row r="2" spans="2:8" x14ac:dyDescent="0.25">
      <c r="B2" s="77" t="s">
        <v>60</v>
      </c>
      <c r="C2" s="77"/>
      <c r="D2" s="77"/>
      <c r="E2" s="77"/>
      <c r="F2" s="77"/>
    </row>
    <row r="3" spans="2:8" x14ac:dyDescent="0.25">
      <c r="B3" s="77"/>
      <c r="C3" s="77"/>
      <c r="D3" s="77"/>
      <c r="E3" s="77"/>
      <c r="F3" s="77"/>
    </row>
    <row r="5" spans="2:8" x14ac:dyDescent="0.25">
      <c r="B5" s="1" t="s">
        <v>0</v>
      </c>
      <c r="C5" s="2"/>
    </row>
    <row r="6" spans="2:8" x14ac:dyDescent="0.25">
      <c r="B6" s="3" t="s">
        <v>1</v>
      </c>
      <c r="C6" s="3">
        <v>102000</v>
      </c>
    </row>
    <row r="7" spans="2:8" x14ac:dyDescent="0.25">
      <c r="B7" s="3" t="s">
        <v>2</v>
      </c>
      <c r="C7" s="3">
        <v>60000</v>
      </c>
      <c r="F7" s="81" t="s">
        <v>73</v>
      </c>
      <c r="G7" s="81" t="s">
        <v>74</v>
      </c>
      <c r="H7" t="s">
        <v>76</v>
      </c>
    </row>
    <row r="8" spans="2:8" x14ac:dyDescent="0.25">
      <c r="B8" s="3" t="s">
        <v>3</v>
      </c>
      <c r="C8" s="3">
        <v>20000</v>
      </c>
      <c r="F8" s="81">
        <v>102000</v>
      </c>
      <c r="G8" s="81">
        <v>60000</v>
      </c>
      <c r="H8" s="80">
        <f>SUM(C8:C13)</f>
        <v>33900</v>
      </c>
    </row>
    <row r="9" spans="2:8" x14ac:dyDescent="0.25">
      <c r="B9" t="s">
        <v>72</v>
      </c>
      <c r="C9">
        <v>10000</v>
      </c>
    </row>
    <row r="10" spans="2:8" x14ac:dyDescent="0.25">
      <c r="B10" s="3" t="s">
        <v>61</v>
      </c>
      <c r="C10" s="3">
        <v>2000</v>
      </c>
    </row>
    <row r="11" spans="2:8" x14ac:dyDescent="0.25">
      <c r="B11" s="3" t="s">
        <v>62</v>
      </c>
      <c r="C11" s="3">
        <v>1000</v>
      </c>
    </row>
    <row r="12" spans="2:8" x14ac:dyDescent="0.25">
      <c r="B12" s="3" t="s">
        <v>63</v>
      </c>
      <c r="C12" s="3">
        <v>700</v>
      </c>
    </row>
    <row r="13" spans="2:8" x14ac:dyDescent="0.25">
      <c r="B13" s="3" t="s">
        <v>66</v>
      </c>
      <c r="C13" s="3">
        <v>200</v>
      </c>
    </row>
    <row r="14" spans="2:8" x14ac:dyDescent="0.25">
      <c r="B14" s="3" t="s">
        <v>7</v>
      </c>
      <c r="C14" s="3">
        <v>400</v>
      </c>
    </row>
    <row r="15" spans="2:8" x14ac:dyDescent="0.25">
      <c r="B15" s="78" t="s">
        <v>64</v>
      </c>
      <c r="C15" s="3">
        <v>600</v>
      </c>
      <c r="D15" t="s">
        <v>68</v>
      </c>
    </row>
    <row r="16" spans="2:8" x14ac:dyDescent="0.25">
      <c r="B16" s="78" t="s">
        <v>67</v>
      </c>
      <c r="C16" s="78">
        <v>3000</v>
      </c>
    </row>
    <row r="17" spans="2:9" x14ac:dyDescent="0.25">
      <c r="B17" s="78" t="s">
        <v>69</v>
      </c>
    </row>
    <row r="18" spans="2:9" x14ac:dyDescent="0.25">
      <c r="B18" s="78"/>
    </row>
    <row r="19" spans="2:9" x14ac:dyDescent="0.25">
      <c r="B19" s="79" t="s">
        <v>65</v>
      </c>
      <c r="C19" s="79"/>
      <c r="D19" s="79"/>
      <c r="E19" s="79"/>
      <c r="F19" s="79"/>
      <c r="G19" s="79"/>
      <c r="H19" s="79"/>
      <c r="I19" s="79"/>
    </row>
    <row r="20" spans="2:9" x14ac:dyDescent="0.25">
      <c r="B20" s="79"/>
      <c r="C20" s="79"/>
      <c r="D20" s="79"/>
      <c r="E20" s="79"/>
      <c r="F20" s="79"/>
      <c r="G20" s="79"/>
      <c r="H20" s="79"/>
      <c r="I20" s="79"/>
    </row>
    <row r="22" spans="2:9" x14ac:dyDescent="0.25">
      <c r="B22" t="s">
        <v>70</v>
      </c>
      <c r="C22" s="80">
        <f>C6+C7+C8+C9+C10+C11+C12+C13</f>
        <v>195900</v>
      </c>
    </row>
    <row r="23" spans="2:9" x14ac:dyDescent="0.25">
      <c r="B23" t="s">
        <v>71</v>
      </c>
      <c r="C23">
        <f>F8+G8</f>
        <v>162000</v>
      </c>
    </row>
    <row r="24" spans="2:9" x14ac:dyDescent="0.25">
      <c r="B24" t="s">
        <v>75</v>
      </c>
      <c r="C24" s="80">
        <f>SUM(G8:H8)</f>
        <v>93900</v>
      </c>
    </row>
    <row r="25" spans="2:9" x14ac:dyDescent="0.25">
      <c r="B25" t="s">
        <v>77</v>
      </c>
      <c r="C25" s="80">
        <f>C22/3000</f>
        <v>65.3</v>
      </c>
    </row>
    <row r="26" spans="2:9" x14ac:dyDescent="0.25">
      <c r="B26" t="s">
        <v>78</v>
      </c>
    </row>
  </sheetData>
  <mergeCells count="2">
    <mergeCell ref="B2:F3"/>
    <mergeCell ref="B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T.P. Nº6</vt:lpstr>
      <vt:lpstr>EJercicio07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Zurita</dc:creator>
  <cp:lastModifiedBy>VICTOR</cp:lastModifiedBy>
  <dcterms:created xsi:type="dcterms:W3CDTF">2021-11-07T22:06:31Z</dcterms:created>
  <dcterms:modified xsi:type="dcterms:W3CDTF">2022-09-30T10:54:40Z</dcterms:modified>
</cp:coreProperties>
</file>