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wnloads\"/>
    </mc:Choice>
  </mc:AlternateContent>
  <xr:revisionPtr revIDLastSave="0" documentId="13_ncr:1_{D83075A7-3D2D-4441-8DF8-F1A014B3AEE0}" xr6:coauthVersionLast="47" xr6:coauthVersionMax="47" xr10:uidLastSave="{00000000-0000-0000-0000-000000000000}"/>
  <bookViews>
    <workbookView xWindow="-120" yWindow="-120" windowWidth="20730" windowHeight="11760" activeTab="5" xr2:uid="{A7CABFD7-3965-4561-871F-69C96B52F99C}"/>
  </bookViews>
  <sheets>
    <sheet name="Hoja4" sheetId="4" r:id="rId1"/>
    <sheet name="Hoja1" sheetId="1" r:id="rId2"/>
    <sheet name="Hoja2" sheetId="2" r:id="rId3"/>
    <sheet name="Hoja3" sheetId="3" r:id="rId4"/>
    <sheet name="Ejer_vic" sheetId="5" r:id="rId5"/>
    <sheet name="ejer2" sheetId="6" r:id="rId6"/>
    <sheet name="ejer3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8" i="6" l="1"/>
  <c r="N35" i="2"/>
  <c r="S18" i="6"/>
  <c r="S16" i="6"/>
  <c r="F35" i="2"/>
  <c r="Q11" i="7"/>
  <c r="Q10" i="7"/>
  <c r="Q9" i="7"/>
  <c r="N9" i="7" s="1"/>
  <c r="O9" i="7"/>
  <c r="O8" i="7" s="1"/>
  <c r="K9" i="7"/>
  <c r="K8" i="7" s="1"/>
  <c r="H9" i="7"/>
  <c r="H11" i="7" s="1"/>
  <c r="Q8" i="7"/>
  <c r="H8" i="7"/>
  <c r="P7" i="7"/>
  <c r="P6" i="7"/>
  <c r="P5" i="7"/>
  <c r="T20" i="6"/>
  <c r="T19" i="6"/>
  <c r="T18" i="6"/>
  <c r="T17" i="6"/>
  <c r="T16" i="6"/>
  <c r="T15" i="6"/>
  <c r="P15" i="6" s="1"/>
  <c r="T14" i="6"/>
  <c r="S13" i="6"/>
  <c r="S12" i="6"/>
  <c r="S9" i="6"/>
  <c r="S8" i="6"/>
  <c r="O39" i="5"/>
  <c r="O37" i="5"/>
  <c r="O36" i="5"/>
  <c r="L36" i="5" s="1"/>
  <c r="M36" i="5"/>
  <c r="N36" i="5" s="1"/>
  <c r="K36" i="5"/>
  <c r="K37" i="5" s="1"/>
  <c r="J36" i="5"/>
  <c r="J37" i="5" s="1"/>
  <c r="I36" i="5"/>
  <c r="I37" i="5" s="1"/>
  <c r="O35" i="5"/>
  <c r="M35" i="5"/>
  <c r="K35" i="5"/>
  <c r="I35" i="5"/>
  <c r="N34" i="5"/>
  <c r="N33" i="5"/>
  <c r="G25" i="3"/>
  <c r="G24" i="3" s="1"/>
  <c r="H25" i="3"/>
  <c r="H24" i="3" s="1"/>
  <c r="I25" i="3"/>
  <c r="I24" i="3" s="1"/>
  <c r="J25" i="3"/>
  <c r="J24" i="3" s="1"/>
  <c r="G26" i="3"/>
  <c r="H26" i="3"/>
  <c r="I26" i="3"/>
  <c r="J26" i="3"/>
  <c r="G27" i="3"/>
  <c r="H27" i="3"/>
  <c r="I27" i="3"/>
  <c r="J27" i="3"/>
  <c r="D25" i="3"/>
  <c r="D24" i="3" s="1"/>
  <c r="E25" i="3"/>
  <c r="E24" i="3" s="1"/>
  <c r="D26" i="3"/>
  <c r="E26" i="3"/>
  <c r="D27" i="3"/>
  <c r="E27" i="3"/>
  <c r="F27" i="3"/>
  <c r="F26" i="3"/>
  <c r="F24" i="3"/>
  <c r="F25" i="3"/>
  <c r="L25" i="3"/>
  <c r="L26" i="3"/>
  <c r="L27" i="3"/>
  <c r="L24" i="3"/>
  <c r="K23" i="3"/>
  <c r="K22" i="3"/>
  <c r="K21" i="3"/>
  <c r="C56" i="2"/>
  <c r="F50" i="2"/>
  <c r="G50" i="2"/>
  <c r="H50" i="2"/>
  <c r="I50" i="2"/>
  <c r="J50" i="2"/>
  <c r="K50" i="2"/>
  <c r="L50" i="2"/>
  <c r="M50" i="2"/>
  <c r="F51" i="2"/>
  <c r="G51" i="2"/>
  <c r="H51" i="2"/>
  <c r="I51" i="2"/>
  <c r="J51" i="2"/>
  <c r="K51" i="2"/>
  <c r="L51" i="2"/>
  <c r="M51" i="2"/>
  <c r="D50" i="2"/>
  <c r="D51" i="2"/>
  <c r="E45" i="2"/>
  <c r="E46" i="2"/>
  <c r="E47" i="2"/>
  <c r="E48" i="2"/>
  <c r="E49" i="2"/>
  <c r="E51" i="2"/>
  <c r="E50" i="2"/>
  <c r="O50" i="2"/>
  <c r="O46" i="2"/>
  <c r="O47" i="2"/>
  <c r="O48" i="2"/>
  <c r="O49" i="2"/>
  <c r="O51" i="2"/>
  <c r="O45" i="2"/>
  <c r="N44" i="2"/>
  <c r="N43" i="2"/>
  <c r="N41" i="2"/>
  <c r="N39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G44" i="2"/>
  <c r="H44" i="2"/>
  <c r="I44" i="2"/>
  <c r="J44" i="2"/>
  <c r="K44" i="2"/>
  <c r="L44" i="2"/>
  <c r="M44" i="2"/>
  <c r="D42" i="2"/>
  <c r="E42" i="2"/>
  <c r="D43" i="2"/>
  <c r="E43" i="2"/>
  <c r="D44" i="2"/>
  <c r="E44" i="2"/>
  <c r="F38" i="2"/>
  <c r="F39" i="2"/>
  <c r="F40" i="2"/>
  <c r="F41" i="2"/>
  <c r="F44" i="2"/>
  <c r="F43" i="2"/>
  <c r="F42" i="2"/>
  <c r="O42" i="2"/>
  <c r="O44" i="2"/>
  <c r="O39" i="2"/>
  <c r="O40" i="2"/>
  <c r="O41" i="2"/>
  <c r="O43" i="2"/>
  <c r="O38" i="2"/>
  <c r="N37" i="2"/>
  <c r="N32" i="2"/>
  <c r="E32" i="2"/>
  <c r="E31" i="2" s="1"/>
  <c r="F32" i="2"/>
  <c r="F31" i="2" s="1"/>
  <c r="G32" i="2"/>
  <c r="G31" i="2" s="1"/>
  <c r="H32" i="2"/>
  <c r="H31" i="2" s="1"/>
  <c r="I32" i="2"/>
  <c r="I31" i="2" s="1"/>
  <c r="J32" i="2"/>
  <c r="J31" i="2" s="1"/>
  <c r="K32" i="2"/>
  <c r="K31" i="2" s="1"/>
  <c r="L32" i="2"/>
  <c r="L31" i="2" s="1"/>
  <c r="M32" i="2"/>
  <c r="M31" i="2" s="1"/>
  <c r="E33" i="2"/>
  <c r="F33" i="2"/>
  <c r="G33" i="2"/>
  <c r="H33" i="2"/>
  <c r="I33" i="2"/>
  <c r="J33" i="2"/>
  <c r="K33" i="2"/>
  <c r="L33" i="2"/>
  <c r="M33" i="2"/>
  <c r="E34" i="2"/>
  <c r="F34" i="2"/>
  <c r="G34" i="2"/>
  <c r="H34" i="2"/>
  <c r="I34" i="2"/>
  <c r="J34" i="2"/>
  <c r="K34" i="2"/>
  <c r="L34" i="2"/>
  <c r="M34" i="2"/>
  <c r="E35" i="2"/>
  <c r="G35" i="2"/>
  <c r="H35" i="2"/>
  <c r="I35" i="2"/>
  <c r="J35" i="2"/>
  <c r="K35" i="2"/>
  <c r="L35" i="2"/>
  <c r="M35" i="2"/>
  <c r="E36" i="2"/>
  <c r="F36" i="2"/>
  <c r="G36" i="2"/>
  <c r="H36" i="2"/>
  <c r="I36" i="2"/>
  <c r="J36" i="2"/>
  <c r="K36" i="2"/>
  <c r="L36" i="2"/>
  <c r="M36" i="2"/>
  <c r="E37" i="2"/>
  <c r="F37" i="2"/>
  <c r="G37" i="2"/>
  <c r="H37" i="2"/>
  <c r="I37" i="2"/>
  <c r="J37" i="2"/>
  <c r="K37" i="2"/>
  <c r="L37" i="2"/>
  <c r="M37" i="2"/>
  <c r="D37" i="2"/>
  <c r="D36" i="2"/>
  <c r="D35" i="2"/>
  <c r="D34" i="2"/>
  <c r="D33" i="2"/>
  <c r="D31" i="2"/>
  <c r="D32" i="2"/>
  <c r="O32" i="2"/>
  <c r="O33" i="2"/>
  <c r="O34" i="2"/>
  <c r="O35" i="2"/>
  <c r="O36" i="2"/>
  <c r="O37" i="2"/>
  <c r="O31" i="2"/>
  <c r="N26" i="2"/>
  <c r="N25" i="2"/>
  <c r="G33" i="1"/>
  <c r="G32" i="1"/>
  <c r="P24" i="1"/>
  <c r="Q24" i="1"/>
  <c r="R24" i="1"/>
  <c r="N24" i="1"/>
  <c r="O22" i="1"/>
  <c r="O23" i="1"/>
  <c r="O24" i="1"/>
  <c r="T24" i="1"/>
  <c r="T23" i="1"/>
  <c r="T22" i="1"/>
  <c r="S21" i="1"/>
  <c r="S20" i="1"/>
  <c r="O20" i="1"/>
  <c r="O19" i="1" s="1"/>
  <c r="P20" i="1"/>
  <c r="P19" i="1" s="1"/>
  <c r="Q20" i="1"/>
  <c r="Q19" i="1" s="1"/>
  <c r="R20" i="1"/>
  <c r="R19" i="1" s="1"/>
  <c r="O21" i="1"/>
  <c r="P21" i="1"/>
  <c r="Q21" i="1"/>
  <c r="R21" i="1"/>
  <c r="N21" i="1"/>
  <c r="N19" i="1"/>
  <c r="N20" i="1"/>
  <c r="T20" i="1"/>
  <c r="T21" i="1"/>
  <c r="T19" i="1"/>
  <c r="S18" i="1"/>
  <c r="S17" i="1"/>
  <c r="N10" i="7" l="1"/>
  <c r="N8" i="7"/>
  <c r="N11" i="7"/>
  <c r="O10" i="7"/>
  <c r="I9" i="7"/>
  <c r="M9" i="7"/>
  <c r="H10" i="7"/>
  <c r="K11" i="7"/>
  <c r="O11" i="7"/>
  <c r="L9" i="7"/>
  <c r="K10" i="7"/>
  <c r="J9" i="7"/>
  <c r="P16" i="6"/>
  <c r="P20" i="6"/>
  <c r="P18" i="6"/>
  <c r="P19" i="6"/>
  <c r="P17" i="6"/>
  <c r="P14" i="6"/>
  <c r="O15" i="6"/>
  <c r="K15" i="6"/>
  <c r="Q15" i="6"/>
  <c r="M15" i="6"/>
  <c r="I15" i="6"/>
  <c r="L15" i="6"/>
  <c r="R15" i="6"/>
  <c r="J15" i="6"/>
  <c r="H15" i="6"/>
  <c r="N15" i="6"/>
  <c r="L37" i="5"/>
  <c r="L35" i="5"/>
  <c r="O40" i="5"/>
  <c r="I40" i="5" s="1"/>
  <c r="J40" i="5"/>
  <c r="N35" i="5"/>
  <c r="M37" i="5"/>
  <c r="J35" i="5"/>
  <c r="O38" i="5" s="1"/>
  <c r="H36" i="5"/>
  <c r="M45" i="2"/>
  <c r="M46" i="2"/>
  <c r="M47" i="2"/>
  <c r="M48" i="2"/>
  <c r="M49" i="2"/>
  <c r="L45" i="2"/>
  <c r="L46" i="2"/>
  <c r="L47" i="2"/>
  <c r="L48" i="2"/>
  <c r="L49" i="2"/>
  <c r="K45" i="2"/>
  <c r="K46" i="2"/>
  <c r="K47" i="2"/>
  <c r="K48" i="2"/>
  <c r="K49" i="2"/>
  <c r="J45" i="2"/>
  <c r="J46" i="2"/>
  <c r="J47" i="2"/>
  <c r="J48" i="2"/>
  <c r="J49" i="2"/>
  <c r="I45" i="2"/>
  <c r="I46" i="2"/>
  <c r="I47" i="2"/>
  <c r="I48" i="2"/>
  <c r="I49" i="2"/>
  <c r="H45" i="2"/>
  <c r="H46" i="2"/>
  <c r="H47" i="2"/>
  <c r="H48" i="2"/>
  <c r="H49" i="2"/>
  <c r="G45" i="2"/>
  <c r="G46" i="2"/>
  <c r="G47" i="2"/>
  <c r="G48" i="2"/>
  <c r="G49" i="2"/>
  <c r="F45" i="2"/>
  <c r="F46" i="2"/>
  <c r="F47" i="2"/>
  <c r="F48" i="2"/>
  <c r="F49" i="2"/>
  <c r="D45" i="2"/>
  <c r="D46" i="2"/>
  <c r="D47" i="2"/>
  <c r="D48" i="2"/>
  <c r="D49" i="2"/>
  <c r="M38" i="2"/>
  <c r="M39" i="2"/>
  <c r="M40" i="2"/>
  <c r="M41" i="2"/>
  <c r="L38" i="2"/>
  <c r="L39" i="2"/>
  <c r="L40" i="2"/>
  <c r="L41" i="2"/>
  <c r="K38" i="2"/>
  <c r="K39" i="2"/>
  <c r="K40" i="2"/>
  <c r="K41" i="2"/>
  <c r="J38" i="2"/>
  <c r="J39" i="2"/>
  <c r="J40" i="2"/>
  <c r="J41" i="2"/>
  <c r="I38" i="2"/>
  <c r="I39" i="2"/>
  <c r="I40" i="2"/>
  <c r="I41" i="2"/>
  <c r="H38" i="2"/>
  <c r="H39" i="2"/>
  <c r="H40" i="2"/>
  <c r="H41" i="2"/>
  <c r="G38" i="2"/>
  <c r="G39" i="2"/>
  <c r="G40" i="2"/>
  <c r="G41" i="2"/>
  <c r="E38" i="2"/>
  <c r="E39" i="2"/>
  <c r="E40" i="2"/>
  <c r="E41" i="2"/>
  <c r="D38" i="2"/>
  <c r="D39" i="2"/>
  <c r="D40" i="2"/>
  <c r="D41" i="2"/>
  <c r="R22" i="1"/>
  <c r="R23" i="1"/>
  <c r="Q22" i="1"/>
  <c r="Q23" i="1"/>
  <c r="P22" i="1"/>
  <c r="P23" i="1"/>
  <c r="N22" i="1"/>
  <c r="N23" i="1"/>
  <c r="L11" i="7" l="1"/>
  <c r="L8" i="7"/>
  <c r="L10" i="7"/>
  <c r="M10" i="7"/>
  <c r="M8" i="7"/>
  <c r="M11" i="7"/>
  <c r="J11" i="7"/>
  <c r="J10" i="7"/>
  <c r="J8" i="7"/>
  <c r="I10" i="7"/>
  <c r="I8" i="7"/>
  <c r="I11" i="7"/>
  <c r="H16" i="6"/>
  <c r="H19" i="6"/>
  <c r="H17" i="6"/>
  <c r="H14" i="6"/>
  <c r="H20" i="6"/>
  <c r="H18" i="6"/>
  <c r="I20" i="6"/>
  <c r="I14" i="6"/>
  <c r="I18" i="6"/>
  <c r="I17" i="6"/>
  <c r="I16" i="6"/>
  <c r="I19" i="6"/>
  <c r="O18" i="6"/>
  <c r="O17" i="6"/>
  <c r="O14" i="6"/>
  <c r="O20" i="6"/>
  <c r="O16" i="6"/>
  <c r="O19" i="6"/>
  <c r="L16" i="6"/>
  <c r="L19" i="6"/>
  <c r="L17" i="6"/>
  <c r="L20" i="6"/>
  <c r="L14" i="6"/>
  <c r="L18" i="6"/>
  <c r="T22" i="6"/>
  <c r="K17" i="6"/>
  <c r="T24" i="6" s="1"/>
  <c r="K20" i="6"/>
  <c r="T27" i="6" s="1"/>
  <c r="K16" i="6"/>
  <c r="T23" i="6" s="1"/>
  <c r="K14" i="6"/>
  <c r="T21" i="6" s="1"/>
  <c r="K19" i="6"/>
  <c r="T26" i="6" s="1"/>
  <c r="J19" i="6"/>
  <c r="J18" i="6"/>
  <c r="J14" i="6"/>
  <c r="J20" i="6"/>
  <c r="J16" i="6"/>
  <c r="J17" i="6"/>
  <c r="M20" i="6"/>
  <c r="M14" i="6"/>
  <c r="M19" i="6"/>
  <c r="M17" i="6"/>
  <c r="M18" i="6"/>
  <c r="M16" i="6"/>
  <c r="N19" i="6"/>
  <c r="N18" i="6"/>
  <c r="N14" i="6"/>
  <c r="N20" i="6"/>
  <c r="N16" i="6"/>
  <c r="N17" i="6"/>
  <c r="R19" i="6"/>
  <c r="R17" i="6"/>
  <c r="S15" i="6"/>
  <c r="R16" i="6"/>
  <c r="R18" i="6"/>
  <c r="R14" i="6"/>
  <c r="R20" i="6"/>
  <c r="S20" i="6" s="1"/>
  <c r="Q20" i="6"/>
  <c r="Q14" i="6"/>
  <c r="Q16" i="6"/>
  <c r="Q19" i="6"/>
  <c r="Q17" i="6"/>
  <c r="Q18" i="6"/>
  <c r="I39" i="5"/>
  <c r="I38" i="5"/>
  <c r="J38" i="5"/>
  <c r="J39" i="5"/>
  <c r="K40" i="5"/>
  <c r="H37" i="5"/>
  <c r="H40" i="5" s="1"/>
  <c r="H35" i="5"/>
  <c r="N37" i="5"/>
  <c r="M40" i="5"/>
  <c r="L40" i="5"/>
  <c r="R25" i="6" l="1"/>
  <c r="M25" i="6"/>
  <c r="T25" i="6"/>
  <c r="P25" i="6" s="1"/>
  <c r="K25" i="6"/>
  <c r="S19" i="6"/>
  <c r="N25" i="6"/>
  <c r="J25" i="6"/>
  <c r="H25" i="6"/>
  <c r="L25" i="6"/>
  <c r="O25" i="6"/>
  <c r="I25" i="6"/>
  <c r="L38" i="5"/>
  <c r="L39" i="5"/>
  <c r="H38" i="5"/>
  <c r="H39" i="5"/>
  <c r="M39" i="5"/>
  <c r="M38" i="5"/>
  <c r="K39" i="5"/>
  <c r="K38" i="5"/>
  <c r="O23" i="6" l="1"/>
  <c r="O27" i="6"/>
  <c r="O24" i="6"/>
  <c r="O21" i="6"/>
  <c r="O26" i="6"/>
  <c r="O22" i="6"/>
  <c r="M26" i="6"/>
  <c r="M24" i="6"/>
  <c r="M22" i="6"/>
  <c r="M27" i="6"/>
  <c r="M21" i="6"/>
  <c r="M23" i="6"/>
  <c r="H27" i="6"/>
  <c r="H22" i="6"/>
  <c r="H21" i="6"/>
  <c r="H26" i="6"/>
  <c r="H24" i="6"/>
  <c r="H23" i="6"/>
  <c r="K23" i="6"/>
  <c r="K27" i="6"/>
  <c r="K26" i="6"/>
  <c r="K22" i="6"/>
  <c r="K24" i="6"/>
  <c r="K21" i="6"/>
  <c r="N24" i="6"/>
  <c r="N27" i="6"/>
  <c r="N21" i="6"/>
  <c r="N23" i="6"/>
  <c r="N26" i="6"/>
  <c r="N22" i="6"/>
  <c r="L27" i="6"/>
  <c r="L22" i="6"/>
  <c r="L21" i="6"/>
  <c r="L26" i="6"/>
  <c r="L23" i="6"/>
  <c r="L24" i="6"/>
  <c r="R24" i="6"/>
  <c r="R22" i="6"/>
  <c r="R26" i="6"/>
  <c r="R21" i="6"/>
  <c r="R27" i="6"/>
  <c r="R23" i="6"/>
  <c r="I26" i="6"/>
  <c r="I21" i="6"/>
  <c r="I22" i="6"/>
  <c r="I23" i="6"/>
  <c r="I24" i="6"/>
  <c r="I27" i="6"/>
  <c r="T32" i="6"/>
  <c r="J24" i="6"/>
  <c r="T31" i="6" s="1"/>
  <c r="J23" i="6"/>
  <c r="T30" i="6" s="1"/>
  <c r="J21" i="6"/>
  <c r="T28" i="6" s="1"/>
  <c r="J26" i="6"/>
  <c r="J27" i="6"/>
  <c r="T34" i="6" s="1"/>
  <c r="J22" i="6"/>
  <c r="T29" i="6" s="1"/>
  <c r="P27" i="6"/>
  <c r="P22" i="6"/>
  <c r="P21" i="6"/>
  <c r="P26" i="6"/>
  <c r="P23" i="6"/>
  <c r="P24" i="6"/>
  <c r="Q25" i="6"/>
  <c r="S26" i="6" l="1"/>
  <c r="S23" i="6"/>
  <c r="S22" i="6"/>
  <c r="Q26" i="6"/>
  <c r="Q24" i="6"/>
  <c r="Q27" i="6"/>
  <c r="Q22" i="6"/>
  <c r="Q21" i="6"/>
  <c r="Q23" i="6"/>
  <c r="T33" i="6"/>
  <c r="R33" i="6" s="1"/>
  <c r="S27" i="6"/>
  <c r="S24" i="6"/>
  <c r="N33" i="6"/>
  <c r="R31" i="6" l="1"/>
  <c r="R30" i="6"/>
  <c r="R29" i="6"/>
  <c r="R28" i="6"/>
  <c r="R34" i="6"/>
  <c r="R32" i="6"/>
  <c r="N32" i="6"/>
  <c r="N29" i="6"/>
  <c r="N28" i="6"/>
  <c r="N34" i="6"/>
  <c r="N31" i="6"/>
  <c r="N30" i="6"/>
  <c r="I33" i="6"/>
  <c r="L33" i="6"/>
  <c r="M33" i="6"/>
  <c r="O33" i="6"/>
  <c r="Q33" i="6"/>
  <c r="H33" i="6"/>
  <c r="K33" i="6"/>
  <c r="J33" i="6"/>
  <c r="P33" i="6"/>
  <c r="J34" i="6" l="1"/>
  <c r="J32" i="6"/>
  <c r="J31" i="6"/>
  <c r="J30" i="6"/>
  <c r="J28" i="6"/>
  <c r="J29" i="6"/>
  <c r="M31" i="6"/>
  <c r="M29" i="6"/>
  <c r="M34" i="6"/>
  <c r="M32" i="6"/>
  <c r="M30" i="6"/>
  <c r="M28" i="6"/>
  <c r="K34" i="6"/>
  <c r="K32" i="6"/>
  <c r="K31" i="6"/>
  <c r="K30" i="6"/>
  <c r="K29" i="6"/>
  <c r="K28" i="6"/>
  <c r="L31" i="6"/>
  <c r="L29" i="6"/>
  <c r="L34" i="6"/>
  <c r="L32" i="6"/>
  <c r="L30" i="6"/>
  <c r="L28" i="6"/>
  <c r="O34" i="6"/>
  <c r="O32" i="6"/>
  <c r="O31" i="6"/>
  <c r="O30" i="6"/>
  <c r="O29" i="6"/>
  <c r="O28" i="6"/>
  <c r="H34" i="6"/>
  <c r="H32" i="6"/>
  <c r="H30" i="6"/>
  <c r="H28" i="6"/>
  <c r="H31" i="6"/>
  <c r="H29" i="6"/>
  <c r="P29" i="6"/>
  <c r="P34" i="6"/>
  <c r="P32" i="6"/>
  <c r="P30" i="6"/>
  <c r="P28" i="6"/>
  <c r="P31" i="6"/>
  <c r="Q34" i="6"/>
  <c r="Q32" i="6"/>
  <c r="Q30" i="6"/>
  <c r="Q28" i="6"/>
  <c r="Q31" i="6"/>
  <c r="Q29" i="6"/>
  <c r="I34" i="6"/>
  <c r="I32" i="6"/>
  <c r="I30" i="6"/>
  <c r="I28" i="6"/>
  <c r="I31" i="6"/>
  <c r="I29" i="6"/>
</calcChain>
</file>

<file path=xl/sharedStrings.xml><?xml version="1.0" encoding="utf-8"?>
<sst xmlns="http://schemas.openxmlformats.org/spreadsheetml/2006/main" count="364" uniqueCount="164">
  <si>
    <t>EJERCICIO #1</t>
  </si>
  <si>
    <t>amigo 1</t>
  </si>
  <si>
    <t xml:space="preserve">5000$ </t>
  </si>
  <si>
    <t>400h</t>
  </si>
  <si>
    <t>inversion</t>
  </si>
  <si>
    <t>tiempo</t>
  </si>
  <si>
    <t>ganancia</t>
  </si>
  <si>
    <t>4500$</t>
  </si>
  <si>
    <t>amigo2</t>
  </si>
  <si>
    <t>4000$</t>
  </si>
  <si>
    <t>500h</t>
  </si>
  <si>
    <t>restriccion</t>
  </si>
  <si>
    <t>600h</t>
  </si>
  <si>
    <t xml:space="preserve"> F.O. MAX</t>
  </si>
  <si>
    <t>6000$</t>
  </si>
  <si>
    <t>S.a</t>
  </si>
  <si>
    <t>z = 4500x1 + 4500x2</t>
  </si>
  <si>
    <t>5000x1 + 4000x2 &lt;= 6000 [$]</t>
  </si>
  <si>
    <t>400x1 + 500x2 &lt;= 600 [h]</t>
  </si>
  <si>
    <t>x1 = Fraccion/proporcion de inversion en el negocio del amigo 1</t>
  </si>
  <si>
    <t>x2 = Fraccion/proporcion de inversion en el negocio del amigo 2</t>
  </si>
  <si>
    <t>RESOLUCION POR EL METODO GRAFICO</t>
  </si>
  <si>
    <t>RESOLUCION POR EL METODO SIMPLEX</t>
  </si>
  <si>
    <t>paso 1: Forma canonica</t>
  </si>
  <si>
    <t>paso 2: Transformar a forma estandar</t>
  </si>
  <si>
    <t>5000x1 + 4000x2  + h1 = 6000 [$]</t>
  </si>
  <si>
    <t>400x1 + 500x2 + h2 = 600 [h]</t>
  </si>
  <si>
    <t>paso 3: Igualar la funcion objetivo a cero</t>
  </si>
  <si>
    <t>z - 4500x1 - 4500x2 = 0</t>
  </si>
  <si>
    <t xml:space="preserve">paso 4: Lenar la tabla </t>
  </si>
  <si>
    <t>z</t>
  </si>
  <si>
    <t>x1</t>
  </si>
  <si>
    <t>x2</t>
  </si>
  <si>
    <t>h1</t>
  </si>
  <si>
    <t>h2</t>
  </si>
  <si>
    <t>LD</t>
  </si>
  <si>
    <t>q</t>
  </si>
  <si>
    <t>Gaus</t>
  </si>
  <si>
    <t>z*=</t>
  </si>
  <si>
    <t>x1*=</t>
  </si>
  <si>
    <t>x2*=</t>
  </si>
  <si>
    <t>Solucion Optima Factible y Unica</t>
  </si>
  <si>
    <t>Para que la persona que heredo los 6000$ consiga una ganancia maxima de 6000$ debera invertir una fraccion de 2/3 del monto completo en el negocio del amigo 1 y 2/3 en el negocio del amigo 2</t>
  </si>
  <si>
    <t>EJERCICIO # 2</t>
  </si>
  <si>
    <t>x1 = Unidades de publicidad de Television</t>
  </si>
  <si>
    <t>x2 = Unidades de publicidad de Radio</t>
  </si>
  <si>
    <t>x3 = Unidades de publicidad de Prensa</t>
  </si>
  <si>
    <t>z = 4500x1 + 4500x2 [$]</t>
  </si>
  <si>
    <t xml:space="preserve"> F.O.   MAX</t>
  </si>
  <si>
    <t>F.O.  MAX</t>
  </si>
  <si>
    <t>2000x1 + 300x2 + 600x3 &lt;= 18500 [$]</t>
  </si>
  <si>
    <t>z = 100000x1 + 18000x2 + 40000x3 [Audiencia]</t>
  </si>
  <si>
    <t>x1 &gt;= 1/10(x1 + x2 + x3)  --&gt; 9x1 - x2 -x3 &gt;= 0</t>
  </si>
  <si>
    <t>x2 &lt;= 1/2(x1 + x2 + x3)  --&gt;  x1 - x2 + x3 &gt;= 0</t>
  </si>
  <si>
    <t>x1 &lt;= 10 [unidades]</t>
  </si>
  <si>
    <t>x2 &lt;= 20 [unidades]</t>
  </si>
  <si>
    <t>x3 &lt;= 10 [unidades]</t>
  </si>
  <si>
    <t>x1 - x2 + x3 &gt;= 0 [unidades]</t>
  </si>
  <si>
    <t>9x1 - x2 -x3 &gt;= 0 [unidades]</t>
  </si>
  <si>
    <t>La formulacion tiene 3 variables, por lo tanto, no puede resolverse por el metodo grafico</t>
  </si>
  <si>
    <t>paso 1: forma canonica</t>
  </si>
  <si>
    <t>-x1 + x2 -x3 &lt;= 0 [unidades]</t>
  </si>
  <si>
    <t>-9x1 + x2 +x3 &lt;= 0 [unidades]</t>
  </si>
  <si>
    <t>paso 2: Forma estandar</t>
  </si>
  <si>
    <t>2000x1 + 300x2 + 600x3 + h1= 18500 [$]</t>
  </si>
  <si>
    <t>x3 + h4 = 10 [unidades]</t>
  </si>
  <si>
    <t>x2  + h3 = 20 [unidades]</t>
  </si>
  <si>
    <t>x1 + h2 = 10 [unidades]</t>
  </si>
  <si>
    <t>-x1 + x2 -x3 + h5 = 0 [unidades]</t>
  </si>
  <si>
    <t>-9x1 + x2 +x3 + h6 = 0 [unidades]</t>
  </si>
  <si>
    <t>paso 3: igualar la funcion objetivo a cero</t>
  </si>
  <si>
    <t xml:space="preserve">  z - 100000x1 -18000x2 - 40000x3 = 0</t>
  </si>
  <si>
    <t>paso 4: Llenar la tabla</t>
  </si>
  <si>
    <t>x3</t>
  </si>
  <si>
    <t>h3</t>
  </si>
  <si>
    <t>h4</t>
  </si>
  <si>
    <t>h5</t>
  </si>
  <si>
    <t>h6</t>
  </si>
  <si>
    <t>gaus</t>
  </si>
  <si>
    <t>Solucion optima factible y unica</t>
  </si>
  <si>
    <t>x3*=</t>
  </si>
  <si>
    <t>NOTA : Al tomar valores enteros existe una disminucion en la maxima audiencia, debido a que no es posible realizar publicidades a medias</t>
  </si>
  <si>
    <t>Interpretacion: Para conseguir 1052000 de audiencia como maximo, se deben realizar 4 unidades de publicidad por television, 14 unidades de publicidad por radio y 10 unidades de publicidad por prensa</t>
  </si>
  <si>
    <t>6000 [$]</t>
  </si>
  <si>
    <t>EJERCICIO #3</t>
  </si>
  <si>
    <t>x1 = Unidades del producto A</t>
  </si>
  <si>
    <t>x2 = Unidades del producto B</t>
  </si>
  <si>
    <t>x3 = Unidades del producto C</t>
  </si>
  <si>
    <t>F.O.   MAX</t>
  </si>
  <si>
    <r>
      <t>z = 700x1 + 3500x2 + 7000x3 [</t>
    </r>
    <r>
      <rPr>
        <sz val="11"/>
        <color theme="1"/>
        <rFont val="Calibri"/>
        <family val="2"/>
      </rPr>
      <t>€</t>
    </r>
    <r>
      <rPr>
        <sz val="11"/>
        <color theme="1"/>
        <rFont val="Calibri"/>
        <family val="2"/>
        <scheme val="minor"/>
      </rPr>
      <t>]</t>
    </r>
  </si>
  <si>
    <t>S.a.</t>
  </si>
  <si>
    <t>x1 + 2x2 + 3x3 &lt;= 100 [h]</t>
  </si>
  <si>
    <t>2x1 + 3x2 + x3 &lt;= 200 [h]</t>
  </si>
  <si>
    <t>3x1 + 2,5x2 + 4x3 &lt;=600 [u. mat. prima]</t>
  </si>
  <si>
    <t>SOLUCION POR EL METODO GRAFICO</t>
  </si>
  <si>
    <t>Debido a la existencia de 3 variables en la formulacion, no es posible resolver el problema por el metodo grafico</t>
  </si>
  <si>
    <t>x1 + 2x2 + 3x3 + h1 = 100 [h]</t>
  </si>
  <si>
    <t>2x1 + 3x2 + x3 + h2 = 200 [h]</t>
  </si>
  <si>
    <t>3x1 + 2,5x2 + 4x3 + h3 &lt;= 600 [u. mat. prima]</t>
  </si>
  <si>
    <t>pao 3: Igualar la funcion objetivo a cero</t>
  </si>
  <si>
    <t>z - 700x1 - 3500x2 - 7000x3 =0</t>
  </si>
  <si>
    <t>leonardo Eguino Vasquez</t>
  </si>
  <si>
    <t>Leonardo Rene Eguino Vasquez</t>
  </si>
  <si>
    <t>Leonardo Rene Eguino Vasqez</t>
  </si>
  <si>
    <t>PRACTICA # 3 GRUPAL METODO SIMPLEX Y GRAFICO</t>
  </si>
  <si>
    <t>victor manuel caceres paco</t>
  </si>
  <si>
    <t>ejercicioi01</t>
  </si>
  <si>
    <t xml:space="preserve">METODO GRAFICO </t>
  </si>
  <si>
    <t>1,- Variables</t>
  </si>
  <si>
    <t>x1.-Fraccion de la sociedad con proporcion del amigo I</t>
  </si>
  <si>
    <t>x2.-Fraccion de la sociedad con proporcion del Amigo II</t>
  </si>
  <si>
    <t>2.- F.O. max z= 4500x1 + 4500x2</t>
  </si>
  <si>
    <t>s.a</t>
  </si>
  <si>
    <t>5000x1 +4000x2 &lt;= 6000 [$]</t>
  </si>
  <si>
    <t>400x1 +500x2 &lt;= 600 [hrs]</t>
  </si>
  <si>
    <t xml:space="preserve">soluciono optima y factible </t>
  </si>
  <si>
    <t>METODO SIMPLEX</t>
  </si>
  <si>
    <t>Paso 4: Llenar la tabla con los valores de los coeficientes de 
todas las variables</t>
  </si>
  <si>
    <t>Paso 1: Formular el problema en la forma canónica.</t>
  </si>
  <si>
    <t>400x1 +500x2 &lt;=600[hrs]</t>
  </si>
  <si>
    <t>Paso 2: Luego llevar a la forma estándar</t>
  </si>
  <si>
    <t>x</t>
  </si>
  <si>
    <t>5000x1+4000 x2 +h1 = 6000</t>
  </si>
  <si>
    <t>400 x1 + 500x2 +h2 = 600 [ hrs]</t>
  </si>
  <si>
    <t>Paso 3: Igualar la Función Objetivo a cero.</t>
  </si>
  <si>
    <t>z- 4500x1 - 4500x2=0</t>
  </si>
  <si>
    <t>solucion optima y factible</t>
  </si>
  <si>
    <t>1.-Variables</t>
  </si>
  <si>
    <t>X1.-Unidades de publicidad a contratar television</t>
  </si>
  <si>
    <t>X2.-Unidades de publicidad a contratar en Radio</t>
  </si>
  <si>
    <t>X3.-Unidades de publicidad a contratar en Prensa</t>
  </si>
  <si>
    <t>2.-F.O. max z=100000x1+18000x2 +40000x3</t>
  </si>
  <si>
    <t>3.-Restricciones S.A.</t>
  </si>
  <si>
    <t>2000x1 + 300x2 +600x3 &lt;= 18500 [$]</t>
  </si>
  <si>
    <t>x1&lt;=10[Uni. T.V.]</t>
  </si>
  <si>
    <t>x2&lt;=20 [ uni.Radio]</t>
  </si>
  <si>
    <t>x3&lt;=10 [Uni.Prensa]</t>
  </si>
  <si>
    <t>0,5x2-0,5x1-0,5x3&lt;=0 [ uni]</t>
  </si>
  <si>
    <t>0,9x1 -0,1x2-0,1x3 &gt;=0</t>
  </si>
  <si>
    <t xml:space="preserve"> 0,1x2+0,1x3-0,9x1 &lt;=0</t>
  </si>
  <si>
    <t>2000x1 + 300x2 +600x3 +h1 = 18500 [$]</t>
  </si>
  <si>
    <t>x1+h2=10[Uni. T.V.]</t>
  </si>
  <si>
    <t xml:space="preserve">x2 +h3 =20 </t>
  </si>
  <si>
    <t>x3+h4=10 [Uni.Prensa]</t>
  </si>
  <si>
    <t>0,5x2-0,5x1-0,5x3 +h5 =0 [ uni]</t>
  </si>
  <si>
    <t xml:space="preserve"> 0,1x2+0,1x3-0,9x1 +h6 =0</t>
  </si>
  <si>
    <t>z-100000x1-18000x2 -40000x3=0</t>
  </si>
  <si>
    <t>z* = 1067391,3                                           x1*=4,1304348                                            x2*=14,130435                    x3*=10</t>
  </si>
  <si>
    <t>X1 .-Unidad del producto A</t>
  </si>
  <si>
    <t>X2 .-Unidad del producto B</t>
  </si>
  <si>
    <t>X3 .-Unidad del producto C</t>
  </si>
  <si>
    <t>2.-F.O  . Max z= 700 x1 +3500 x2 +7000 x3</t>
  </si>
  <si>
    <t>x1+2x2+3x3 &lt;= 100[hr]</t>
  </si>
  <si>
    <t>2x1+3x2+ x3 &lt;=200</t>
  </si>
  <si>
    <t>3x1 + 2,5x2 +4x3 &lt;=600</t>
  </si>
  <si>
    <t>x1 +2x2 +3x3 +h1 =300</t>
  </si>
  <si>
    <t>2x1+3x2+x3 +h2 =200</t>
  </si>
  <si>
    <t>x2=0</t>
  </si>
  <si>
    <t>3x1 +2,5x2+4x3+h3 =600</t>
  </si>
  <si>
    <t>x3=0</t>
  </si>
  <si>
    <t xml:space="preserve">z-700x1-3500x2-7000x3 = 0 </t>
  </si>
  <si>
    <t xml:space="preserve">Para que la persona que heredo los 6000$ consiga una ganancia maxima de 6000$ debera invertir una fraccion de 2/3 del monto completo en el negocio del amigo 1 y 2/3 en el negocio del amigo 2 </t>
  </si>
  <si>
    <t>ALISON JHANINA GUTIERREZ  PARTICIPANTE DEL GRUPO</t>
  </si>
  <si>
    <t>PARA MAXIIMIZAR LAS GANANCIAS SE REQUIERE PRODUCIR EN EL PRUDCTO A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</si>
</sst>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Symbol"/>
      <family val="1"/>
      <charset val="2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Symbol"/>
      <family val="1"/>
      <charset val="2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/>
    <xf numFmtId="0" fontId="2" fillId="0" borderId="4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1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4" xfId="0" applyFill="1" applyBorder="1"/>
    <xf numFmtId="0" fontId="4" fillId="0" borderId="3" xfId="0" applyFont="1" applyBorder="1"/>
    <xf numFmtId="0" fontId="0" fillId="0" borderId="0" xfId="0" applyFill="1" applyBorder="1"/>
    <xf numFmtId="0" fontId="0" fillId="4" borderId="1" xfId="0" applyFill="1" applyBorder="1"/>
    <xf numFmtId="0" fontId="0" fillId="4" borderId="2" xfId="0" applyFill="1" applyBorder="1"/>
    <xf numFmtId="0" fontId="1" fillId="0" borderId="3" xfId="0" applyFont="1" applyBorder="1"/>
    <xf numFmtId="0" fontId="1" fillId="0" borderId="5" xfId="0" applyFont="1" applyBorder="1"/>
    <xf numFmtId="0" fontId="1" fillId="0" borderId="8" xfId="0" applyFont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Fill="1" applyBorder="1"/>
    <xf numFmtId="0" fontId="0" fillId="2" borderId="2" xfId="0" applyFill="1" applyBorder="1"/>
    <xf numFmtId="0" fontId="0" fillId="2" borderId="7" xfId="0" applyFill="1" applyBorder="1"/>
    <xf numFmtId="0" fontId="0" fillId="3" borderId="7" xfId="0" applyFill="1" applyBorder="1"/>
    <xf numFmtId="0" fontId="0" fillId="2" borderId="8" xfId="0" applyFill="1" applyBorder="1"/>
    <xf numFmtId="0" fontId="3" fillId="0" borderId="1" xfId="0" applyFont="1" applyBorder="1"/>
    <xf numFmtId="0" fontId="3" fillId="0" borderId="4" xfId="0" applyFont="1" applyBorder="1"/>
    <xf numFmtId="0" fontId="3" fillId="0" borderId="6" xfId="0" applyFont="1" applyBorder="1"/>
    <xf numFmtId="0" fontId="0" fillId="0" borderId="7" xfId="0" applyFill="1" applyBorder="1"/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9" xfId="0" applyFont="1" applyBorder="1"/>
    <xf numFmtId="0" fontId="2" fillId="0" borderId="12" xfId="0" applyFont="1" applyBorder="1" applyAlignment="1">
      <alignment horizontal="center"/>
    </xf>
    <xf numFmtId="0" fontId="0" fillId="3" borderId="0" xfId="0" applyFill="1" applyBorder="1"/>
    <xf numFmtId="0" fontId="0" fillId="5" borderId="1" xfId="0" applyFill="1" applyBorder="1"/>
    <xf numFmtId="0" fontId="0" fillId="5" borderId="2" xfId="0" applyFill="1" applyBorder="1"/>
    <xf numFmtId="0" fontId="3" fillId="2" borderId="4" xfId="0" applyFont="1" applyFill="1" applyBorder="1"/>
    <xf numFmtId="0" fontId="3" fillId="0" borderId="3" xfId="0" applyFont="1" applyBorder="1"/>
    <xf numFmtId="0" fontId="3" fillId="0" borderId="5" xfId="0" applyFont="1" applyBorder="1"/>
    <xf numFmtId="0" fontId="0" fillId="0" borderId="12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7" borderId="23" xfId="0" applyFill="1" applyBorder="1" applyAlignment="1">
      <alignment horizontal="center" vertical="center"/>
    </xf>
    <xf numFmtId="0" fontId="9" fillId="0" borderId="0" xfId="0" applyFont="1"/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/>
    <xf numFmtId="0" fontId="0" fillId="0" borderId="28" xfId="0" applyBorder="1" applyAlignment="1">
      <alignment horizontal="center" vertical="center"/>
    </xf>
    <xf numFmtId="0" fontId="0" fillId="0" borderId="28" xfId="0" applyBorder="1"/>
    <xf numFmtId="0" fontId="0" fillId="0" borderId="29" xfId="0" applyBorder="1" applyAlignment="1">
      <alignment horizontal="center" vertical="center"/>
    </xf>
    <xf numFmtId="0" fontId="7" fillId="8" borderId="15" xfId="0" applyFont="1" applyFill="1" applyBorder="1" applyAlignment="1">
      <alignment horizontal="center" vertical="center"/>
    </xf>
    <xf numFmtId="0" fontId="0" fillId="0" borderId="29" xfId="0" applyBorder="1"/>
    <xf numFmtId="0" fontId="3" fillId="0" borderId="1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0" fillId="7" borderId="17" xfId="0" applyFill="1" applyBorder="1" applyAlignment="1">
      <alignment horizontal="center"/>
    </xf>
    <xf numFmtId="0" fontId="7" fillId="8" borderId="0" xfId="0" applyFont="1" applyFill="1" applyAlignment="1">
      <alignment horizontal="center"/>
    </xf>
    <xf numFmtId="0" fontId="0" fillId="7" borderId="17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7" fillId="8" borderId="1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2" fillId="10" borderId="25" xfId="0" applyFont="1" applyFill="1" applyBorder="1" applyAlignment="1">
      <alignment horizontal="center" vertical="center"/>
    </xf>
    <xf numFmtId="0" fontId="14" fillId="10" borderId="25" xfId="0" applyFont="1" applyFill="1" applyBorder="1" applyAlignment="1">
      <alignment horizontal="center" vertical="center"/>
    </xf>
    <xf numFmtId="0" fontId="2" fillId="10" borderId="17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0" fontId="0" fillId="7" borderId="9" xfId="0" applyFill="1" applyBorder="1"/>
    <xf numFmtId="0" fontId="0" fillId="7" borderId="11" xfId="0" applyFill="1" applyBorder="1"/>
    <xf numFmtId="0" fontId="0" fillId="7" borderId="14" xfId="0" applyFill="1" applyBorder="1"/>
    <xf numFmtId="0" fontId="0" fillId="7" borderId="16" xfId="0" applyFill="1" applyBorder="1"/>
    <xf numFmtId="0" fontId="0" fillId="7" borderId="27" xfId="0" applyFill="1" applyBorder="1"/>
    <xf numFmtId="0" fontId="0" fillId="7" borderId="29" xfId="0" applyFill="1" applyBorder="1"/>
    <xf numFmtId="0" fontId="0" fillId="0" borderId="0" xfId="0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8" xfId="0" applyBorder="1" applyAlignment="1">
      <alignment horizontal="left"/>
    </xf>
    <xf numFmtId="0" fontId="2" fillId="7" borderId="20" xfId="0" applyFont="1" applyFill="1" applyBorder="1" applyAlignment="1">
      <alignment horizontal="center"/>
    </xf>
    <xf numFmtId="0" fontId="2" fillId="7" borderId="21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center"/>
    </xf>
    <xf numFmtId="0" fontId="0" fillId="0" borderId="23" xfId="0" applyBorder="1" applyAlignment="1">
      <alignment horizontal="left" vertical="center"/>
    </xf>
    <xf numFmtId="0" fontId="8" fillId="6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7" borderId="9" xfId="0" applyFill="1" applyBorder="1" applyAlignment="1">
      <alignment horizontal="center" wrapText="1"/>
    </xf>
    <xf numFmtId="0" fontId="0" fillId="7" borderId="10" xfId="0" applyFill="1" applyBorder="1" applyAlignment="1">
      <alignment horizontal="center" wrapText="1"/>
    </xf>
    <xf numFmtId="0" fontId="0" fillId="7" borderId="11" xfId="0" applyFill="1" applyBorder="1" applyAlignment="1">
      <alignment horizontal="center" wrapText="1"/>
    </xf>
    <xf numFmtId="0" fontId="0" fillId="7" borderId="12" xfId="0" applyFill="1" applyBorder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7" borderId="13" xfId="0" applyFill="1" applyBorder="1" applyAlignment="1">
      <alignment horizontal="center" wrapText="1"/>
    </xf>
    <xf numFmtId="0" fontId="0" fillId="7" borderId="14" xfId="0" applyFill="1" applyBorder="1" applyAlignment="1">
      <alignment horizontal="center" wrapText="1"/>
    </xf>
    <xf numFmtId="0" fontId="0" fillId="7" borderId="15" xfId="0" applyFill="1" applyBorder="1" applyAlignment="1">
      <alignment horizontal="center" wrapText="1"/>
    </xf>
    <xf numFmtId="0" fontId="0" fillId="7" borderId="16" xfId="0" applyFill="1" applyBorder="1" applyAlignment="1">
      <alignment horizontal="center" wrapText="1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2" fillId="6" borderId="20" xfId="0" applyFont="1" applyFill="1" applyBorder="1" applyAlignment="1">
      <alignment horizontal="center"/>
    </xf>
    <xf numFmtId="0" fontId="2" fillId="6" borderId="21" xfId="0" applyFont="1" applyFill="1" applyBorder="1" applyAlignment="1">
      <alignment horizontal="center"/>
    </xf>
    <xf numFmtId="0" fontId="2" fillId="6" borderId="22" xfId="0" applyFont="1" applyFill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9" borderId="20" xfId="0" applyFill="1" applyBorder="1" applyAlignment="1">
      <alignment horizontal="center"/>
    </xf>
    <xf numFmtId="0" fontId="0" fillId="9" borderId="21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12" fillId="0" borderId="12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180476</xdr:colOff>
      <xdr:row>28</xdr:row>
      <xdr:rowOff>27929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984E8AA-D4E2-8126-C33A-AE0D0B325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3990476" cy="51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609600</xdr:colOff>
      <xdr:row>14</xdr:row>
      <xdr:rowOff>104774</xdr:rowOff>
    </xdr:from>
    <xdr:ext cx="1581150" cy="23275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62A9959-8CEC-4099-F07A-2D8800261B05}"/>
                </a:ext>
              </a:extLst>
            </xdr:cNvPr>
            <xdr:cNvSpPr txBox="1"/>
          </xdr:nvSpPr>
          <xdr:spPr>
            <a:xfrm>
              <a:off x="1371600" y="2771774"/>
              <a:ext cx="1581150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BO" sz="14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∀</m:t>
                  </m:r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sSub>
                    <m:sSubPr>
                      <m:ctrlP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𝑗</m:t>
                      </m:r>
                    </m:sub>
                  </m:sSub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≥0  </m:t>
                  </m:r>
                  <m:r>
                    <a:rPr lang="es-BO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∧</m:t>
                  </m:r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sSub>
                    <m:sSubPr>
                      <m:ctrlP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𝑗</m:t>
                      </m:r>
                    </m:sub>
                  </m:sSub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𝜖</m:t>
                  </m:r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𝑅</m:t>
                  </m:r>
                </m:oMath>
              </a14:m>
              <a:r>
                <a:rPr lang="es-BO" sz="1100"/>
                <a:t> </a:t>
              </a:r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62A9959-8CEC-4099-F07A-2D8800261B05}"/>
                </a:ext>
              </a:extLst>
            </xdr:cNvPr>
            <xdr:cNvSpPr txBox="1"/>
          </xdr:nvSpPr>
          <xdr:spPr>
            <a:xfrm>
              <a:off x="1371600" y="2771774"/>
              <a:ext cx="1581150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BO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∀</a:t>
              </a:r>
              <a:r>
                <a:rPr lang="es-BO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𝑥_𝑗≥0  </a:t>
              </a:r>
              <a:r>
                <a:rPr lang="es-B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∧</a:t>
              </a:r>
              <a:r>
                <a:rPr lang="es-BO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𝑥_𝑗  𝜖 𝑅</a:t>
              </a:r>
              <a:r>
                <a:rPr lang="es-BO" sz="1100"/>
                <a:t> </a:t>
              </a:r>
            </a:p>
          </xdr:txBody>
        </xdr:sp>
      </mc:Fallback>
    </mc:AlternateContent>
    <xdr:clientData/>
  </xdr:oneCellAnchor>
  <xdr:twoCellAnchor editAs="oneCell">
    <xdr:from>
      <xdr:col>5</xdr:col>
      <xdr:colOff>47625</xdr:colOff>
      <xdr:row>1</xdr:row>
      <xdr:rowOff>35025</xdr:rowOff>
    </xdr:from>
    <xdr:to>
      <xdr:col>9</xdr:col>
      <xdr:colOff>88016</xdr:colOff>
      <xdr:row>16</xdr:row>
      <xdr:rowOff>152401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1E3042-35AB-A029-E620-A7A721C6F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3450" y="225525"/>
          <a:ext cx="3888492" cy="2974876"/>
        </a:xfrm>
        <a:prstGeom prst="rect">
          <a:avLst/>
        </a:prstGeom>
      </xdr:spPr>
    </xdr:pic>
    <xdr:clientData/>
  </xdr:twoCellAnchor>
  <xdr:twoCellAnchor editAs="oneCell">
    <xdr:from>
      <xdr:col>5</xdr:col>
      <xdr:colOff>133351</xdr:colOff>
      <xdr:row>18</xdr:row>
      <xdr:rowOff>14293</xdr:rowOff>
    </xdr:from>
    <xdr:to>
      <xdr:col>9</xdr:col>
      <xdr:colOff>28574</xdr:colOff>
      <xdr:row>24</xdr:row>
      <xdr:rowOff>174117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6FFD0CF-E7D9-D840-EAEA-6B25C6B29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29176" y="3462343"/>
          <a:ext cx="3743324" cy="1302824"/>
        </a:xfrm>
        <a:prstGeom prst="rect">
          <a:avLst/>
        </a:prstGeom>
      </xdr:spPr>
    </xdr:pic>
    <xdr:clientData/>
  </xdr:twoCellAnchor>
  <xdr:oneCellAnchor>
    <xdr:from>
      <xdr:col>11</xdr:col>
      <xdr:colOff>609600</xdr:colOff>
      <xdr:row>7</xdr:row>
      <xdr:rowOff>104774</xdr:rowOff>
    </xdr:from>
    <xdr:ext cx="1581150" cy="23275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BB607322-5174-4DC7-960F-859CBB5985D6}"/>
                </a:ext>
              </a:extLst>
            </xdr:cNvPr>
            <xdr:cNvSpPr txBox="1"/>
          </xdr:nvSpPr>
          <xdr:spPr>
            <a:xfrm>
              <a:off x="1371600" y="2781299"/>
              <a:ext cx="1581150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BO" sz="14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∀</m:t>
                  </m:r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sSub>
                    <m:sSubPr>
                      <m:ctrlP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𝑗</m:t>
                      </m:r>
                    </m:sub>
                  </m:sSub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≥0 </m:t>
                  </m:r>
                  <m:r>
                    <a:rPr lang="es-BO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∧</m:t>
                  </m:r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 </m:t>
                  </m:r>
                  <m:sSub>
                    <m:sSubPr>
                      <m:ctrlP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𝑗</m:t>
                      </m:r>
                    </m:sub>
                  </m:sSub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𝜖</m:t>
                  </m:r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𝑅</m:t>
                  </m:r>
                </m:oMath>
              </a14:m>
              <a:r>
                <a:rPr lang="es-BO" sz="1100"/>
                <a:t> </a:t>
              </a:r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BB607322-5174-4DC7-960F-859CBB5985D6}"/>
                </a:ext>
              </a:extLst>
            </xdr:cNvPr>
            <xdr:cNvSpPr txBox="1"/>
          </xdr:nvSpPr>
          <xdr:spPr>
            <a:xfrm>
              <a:off x="1371600" y="2781299"/>
              <a:ext cx="1581150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BO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∀</a:t>
              </a:r>
              <a:r>
                <a:rPr lang="es-BO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𝑥_𝑗≥0 </a:t>
              </a:r>
              <a:r>
                <a:rPr lang="es-B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∧</a:t>
              </a:r>
              <a:r>
                <a:rPr lang="es-BO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 𝑥_𝑗  𝜖 𝑅</a:t>
              </a:r>
              <a:r>
                <a:rPr lang="es-BO" sz="1100"/>
                <a:t> </a:t>
              </a:r>
            </a:p>
          </xdr:txBody>
        </xdr:sp>
      </mc:Fallback>
    </mc:AlternateContent>
    <xdr:clientData/>
  </xdr:oneCellAnchor>
  <xdr:oneCellAnchor>
    <xdr:from>
      <xdr:col>15</xdr:col>
      <xdr:colOff>609600</xdr:colOff>
      <xdr:row>7</xdr:row>
      <xdr:rowOff>104774</xdr:rowOff>
    </xdr:from>
    <xdr:ext cx="1581150" cy="23275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1363BDF5-2787-4420-8D73-CB304CBA9240}"/>
                </a:ext>
              </a:extLst>
            </xdr:cNvPr>
            <xdr:cNvSpPr txBox="1"/>
          </xdr:nvSpPr>
          <xdr:spPr>
            <a:xfrm>
              <a:off x="10039350" y="1447799"/>
              <a:ext cx="1581150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BO" sz="14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∀</m:t>
                  </m:r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sSub>
                    <m:sSubPr>
                      <m:ctrlP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𝑗</m:t>
                      </m:r>
                    </m:sub>
                  </m:sSub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≥0  </m:t>
                  </m:r>
                  <m:r>
                    <a:rPr lang="es-BO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∧</m:t>
                  </m:r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sSub>
                    <m:sSubPr>
                      <m:ctrlP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𝑗</m:t>
                      </m:r>
                    </m:sub>
                  </m:sSub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𝜖</m:t>
                  </m:r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𝑅</m:t>
                  </m:r>
                </m:oMath>
              </a14:m>
              <a:r>
                <a:rPr lang="es-BO" sz="1100"/>
                <a:t> </a:t>
              </a:r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1363BDF5-2787-4420-8D73-CB304CBA9240}"/>
                </a:ext>
              </a:extLst>
            </xdr:cNvPr>
            <xdr:cNvSpPr txBox="1"/>
          </xdr:nvSpPr>
          <xdr:spPr>
            <a:xfrm>
              <a:off x="10039350" y="1447799"/>
              <a:ext cx="1581150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BO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∀</a:t>
              </a:r>
              <a:r>
                <a:rPr lang="es-BO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𝑥_𝑗≥0  </a:t>
              </a:r>
              <a:r>
                <a:rPr lang="es-B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∧</a:t>
              </a:r>
              <a:r>
                <a:rPr lang="es-BO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𝑥_𝑗  𝜖 𝑅</a:t>
              </a:r>
              <a:r>
                <a:rPr lang="es-BO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266700</xdr:colOff>
      <xdr:row>18</xdr:row>
      <xdr:rowOff>76200</xdr:rowOff>
    </xdr:from>
    <xdr:ext cx="1419225" cy="23275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E6828A0A-FE43-41E1-B51E-63D878470023}"/>
                </a:ext>
              </a:extLst>
            </xdr:cNvPr>
            <xdr:cNvSpPr txBox="1"/>
          </xdr:nvSpPr>
          <xdr:spPr>
            <a:xfrm>
              <a:off x="1790700" y="3543300"/>
              <a:ext cx="141922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BO" sz="14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∀</m:t>
                  </m:r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sSub>
                    <m:sSubPr>
                      <m:ctrlP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𝑗</m:t>
                      </m:r>
                    </m:sub>
                  </m:sSub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≥0 </m:t>
                  </m:r>
                  <m:r>
                    <a:rPr lang="es-BO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∧</m:t>
                  </m:r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 </m:t>
                  </m:r>
                  <m:sSub>
                    <m:sSubPr>
                      <m:ctrlP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𝑗</m:t>
                      </m:r>
                    </m:sub>
                  </m:sSub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𝜖</m:t>
                  </m:r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𝑍</m:t>
                  </m:r>
                </m:oMath>
              </a14:m>
              <a:r>
                <a:rPr lang="es-BO" sz="1100"/>
                <a:t> </a:t>
              </a:r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E6828A0A-FE43-41E1-B51E-63D878470023}"/>
                </a:ext>
              </a:extLst>
            </xdr:cNvPr>
            <xdr:cNvSpPr txBox="1"/>
          </xdr:nvSpPr>
          <xdr:spPr>
            <a:xfrm>
              <a:off x="1790700" y="3543300"/>
              <a:ext cx="141922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BO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∀</a:t>
              </a:r>
              <a:r>
                <a:rPr lang="es-BO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𝑥_𝑗≥0 </a:t>
              </a:r>
              <a:r>
                <a:rPr lang="es-B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∧</a:t>
              </a:r>
              <a:r>
                <a:rPr lang="es-BO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 𝑥_𝑗  𝜖 𝑍</a:t>
              </a:r>
              <a:r>
                <a:rPr lang="es-BO" sz="1100"/>
                <a:t> </a:t>
              </a:r>
            </a:p>
          </xdr:txBody>
        </xdr:sp>
      </mc:Fallback>
    </mc:AlternateContent>
    <xdr:clientData/>
  </xdr:oneCellAnchor>
  <xdr:oneCellAnchor>
    <xdr:from>
      <xdr:col>7</xdr:col>
      <xdr:colOff>371475</xdr:colOff>
      <xdr:row>18</xdr:row>
      <xdr:rowOff>85725</xdr:rowOff>
    </xdr:from>
    <xdr:ext cx="1466850" cy="23275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192F5B08-1298-40E3-B8A5-2E0A58AB3EBD}"/>
                </a:ext>
              </a:extLst>
            </xdr:cNvPr>
            <xdr:cNvSpPr txBox="1"/>
          </xdr:nvSpPr>
          <xdr:spPr>
            <a:xfrm>
              <a:off x="6105525" y="3552825"/>
              <a:ext cx="1466850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BO" sz="14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∀</m:t>
                  </m:r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sSub>
                    <m:sSubPr>
                      <m:ctrlP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𝑗</m:t>
                      </m:r>
                    </m:sub>
                  </m:sSub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≥0  </m:t>
                  </m:r>
                  <m:r>
                    <a:rPr lang="es-BO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∧</m:t>
                  </m:r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sSub>
                    <m:sSubPr>
                      <m:ctrlP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𝑗</m:t>
                      </m:r>
                    </m:sub>
                  </m:sSub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𝜖</m:t>
                  </m:r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𝑍</m:t>
                  </m:r>
                </m:oMath>
              </a14:m>
              <a:r>
                <a:rPr lang="es-BO" sz="1100"/>
                <a:t> </a:t>
              </a:r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192F5B08-1298-40E3-B8A5-2E0A58AB3EBD}"/>
                </a:ext>
              </a:extLst>
            </xdr:cNvPr>
            <xdr:cNvSpPr txBox="1"/>
          </xdr:nvSpPr>
          <xdr:spPr>
            <a:xfrm>
              <a:off x="6105525" y="3552825"/>
              <a:ext cx="1466850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BO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∀</a:t>
              </a:r>
              <a:r>
                <a:rPr lang="es-BO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𝑥_𝑗≥0  </a:t>
              </a:r>
              <a:r>
                <a:rPr lang="es-B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∧</a:t>
              </a:r>
              <a:r>
                <a:rPr lang="es-BO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𝑥_𝑗  𝜖 𝑍</a:t>
              </a:r>
              <a:r>
                <a:rPr lang="es-BO" sz="1100"/>
                <a:t> </a:t>
              </a:r>
            </a:p>
          </xdr:txBody>
        </xdr:sp>
      </mc:Fallback>
    </mc:AlternateContent>
    <xdr:clientData/>
  </xdr:oneCellAnchor>
  <xdr:oneCellAnchor>
    <xdr:from>
      <xdr:col>12</xdr:col>
      <xdr:colOff>323850</xdr:colOff>
      <xdr:row>11</xdr:row>
      <xdr:rowOff>85725</xdr:rowOff>
    </xdr:from>
    <xdr:ext cx="1409700" cy="23275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CC082A39-BCE3-4E99-BE41-5D7A4085CF0F}"/>
                </a:ext>
              </a:extLst>
            </xdr:cNvPr>
            <xdr:cNvSpPr txBox="1"/>
          </xdr:nvSpPr>
          <xdr:spPr>
            <a:xfrm>
              <a:off x="10391775" y="2209800"/>
              <a:ext cx="1409700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BO" sz="14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∀</m:t>
                  </m:r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sSub>
                    <m:sSubPr>
                      <m:ctrlP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𝑗</m:t>
                      </m:r>
                    </m:sub>
                  </m:sSub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≥0 </m:t>
                  </m:r>
                  <m:r>
                    <a:rPr lang="es-BO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∧</m:t>
                  </m:r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 </m:t>
                  </m:r>
                  <m:sSub>
                    <m:sSubPr>
                      <m:ctrlP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𝑗</m:t>
                      </m:r>
                    </m:sub>
                  </m:sSub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𝜖</m:t>
                  </m:r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𝑍</m:t>
                  </m:r>
                </m:oMath>
              </a14:m>
              <a:r>
                <a:rPr lang="es-BO" sz="1100"/>
                <a:t> </a:t>
              </a:r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CC082A39-BCE3-4E99-BE41-5D7A4085CF0F}"/>
                </a:ext>
              </a:extLst>
            </xdr:cNvPr>
            <xdr:cNvSpPr txBox="1"/>
          </xdr:nvSpPr>
          <xdr:spPr>
            <a:xfrm>
              <a:off x="10391775" y="2209800"/>
              <a:ext cx="1409700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BO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∀</a:t>
              </a:r>
              <a:r>
                <a:rPr lang="es-BO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𝑥_𝑗≥0 </a:t>
              </a:r>
              <a:r>
                <a:rPr lang="es-B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∧</a:t>
              </a:r>
              <a:r>
                <a:rPr lang="es-BO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 𝑥_𝑗  𝜖 𝑍</a:t>
              </a:r>
              <a:r>
                <a:rPr lang="es-BO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695325</xdr:colOff>
      <xdr:row>14</xdr:row>
      <xdr:rowOff>95250</xdr:rowOff>
    </xdr:from>
    <xdr:ext cx="1495425" cy="23275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349DE0E2-D454-4052-9639-99A409584B5D}"/>
                </a:ext>
              </a:extLst>
            </xdr:cNvPr>
            <xdr:cNvSpPr txBox="1"/>
          </xdr:nvSpPr>
          <xdr:spPr>
            <a:xfrm>
              <a:off x="1457325" y="2190750"/>
              <a:ext cx="149542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BO" sz="14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∀</m:t>
                  </m:r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sSub>
                    <m:sSubPr>
                      <m:ctrlP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𝑗</m:t>
                      </m:r>
                    </m:sub>
                  </m:sSub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≥0  ∧ </m:t>
                  </m:r>
                  <m:sSub>
                    <m:sSubPr>
                      <m:ctrlP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𝑗</m:t>
                      </m:r>
                    </m:sub>
                  </m:sSub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𝜖</m:t>
                  </m:r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𝑍</m:t>
                  </m:r>
                </m:oMath>
              </a14:m>
              <a:r>
                <a:rPr lang="es-BO" sz="1100"/>
                <a:t> </a:t>
              </a:r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349DE0E2-D454-4052-9639-99A409584B5D}"/>
                </a:ext>
              </a:extLst>
            </xdr:cNvPr>
            <xdr:cNvSpPr txBox="1"/>
          </xdr:nvSpPr>
          <xdr:spPr>
            <a:xfrm>
              <a:off x="1457325" y="2190750"/>
              <a:ext cx="149542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BO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∀</a:t>
              </a:r>
              <a:r>
                <a:rPr lang="es-BO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𝑥_𝑗≥0  ∧ 𝑥_𝑗  𝜖 𝑍</a:t>
              </a:r>
              <a:r>
                <a:rPr lang="es-BO" sz="1100"/>
                <a:t> </a:t>
              </a:r>
            </a:p>
          </xdr:txBody>
        </xdr:sp>
      </mc:Fallback>
    </mc:AlternateContent>
    <xdr:clientData/>
  </xdr:oneCellAnchor>
  <xdr:oneCellAnchor>
    <xdr:from>
      <xdr:col>6</xdr:col>
      <xdr:colOff>695325</xdr:colOff>
      <xdr:row>14</xdr:row>
      <xdr:rowOff>95250</xdr:rowOff>
    </xdr:from>
    <xdr:ext cx="1495425" cy="23275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3CBEF8EA-FF98-42B2-9081-B365A518B111}"/>
                </a:ext>
              </a:extLst>
            </xdr:cNvPr>
            <xdr:cNvSpPr txBox="1"/>
          </xdr:nvSpPr>
          <xdr:spPr>
            <a:xfrm>
              <a:off x="1457325" y="2790825"/>
              <a:ext cx="149542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BO" sz="14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∀</m:t>
                  </m:r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sSub>
                    <m:sSubPr>
                      <m:ctrlP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𝑗</m:t>
                      </m:r>
                    </m:sub>
                  </m:sSub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≥0  ∧ </m:t>
                  </m:r>
                  <m:sSub>
                    <m:sSubPr>
                      <m:ctrlP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𝑗</m:t>
                      </m:r>
                    </m:sub>
                  </m:sSub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𝜖</m:t>
                  </m:r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𝑍</m:t>
                  </m:r>
                </m:oMath>
              </a14:m>
              <a:r>
                <a:rPr lang="es-BO" sz="1100"/>
                <a:t> </a:t>
              </a:r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3CBEF8EA-FF98-42B2-9081-B365A518B111}"/>
                </a:ext>
              </a:extLst>
            </xdr:cNvPr>
            <xdr:cNvSpPr txBox="1"/>
          </xdr:nvSpPr>
          <xdr:spPr>
            <a:xfrm>
              <a:off x="1457325" y="2790825"/>
              <a:ext cx="149542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BO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∀</a:t>
              </a:r>
              <a:r>
                <a:rPr lang="es-BO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𝑥_𝑗≥0  ∧ 𝑥_𝑗  𝜖 𝑍</a:t>
              </a:r>
              <a:r>
                <a:rPr lang="es-BO" sz="1100"/>
                <a:t> </a:t>
              </a:r>
            </a:p>
          </xdr:txBody>
        </xdr:sp>
      </mc:Fallback>
    </mc:AlternateContent>
    <xdr:clientData/>
  </xdr:oneCellAnchor>
  <xdr:oneCellAnchor>
    <xdr:from>
      <xdr:col>11</xdr:col>
      <xdr:colOff>695325</xdr:colOff>
      <xdr:row>7</xdr:row>
      <xdr:rowOff>95250</xdr:rowOff>
    </xdr:from>
    <xdr:ext cx="1495425" cy="23275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2C9C1ED4-D132-4EDC-8D9B-DE042E1C5230}"/>
                </a:ext>
              </a:extLst>
            </xdr:cNvPr>
            <xdr:cNvSpPr txBox="1"/>
          </xdr:nvSpPr>
          <xdr:spPr>
            <a:xfrm>
              <a:off x="5314950" y="2790825"/>
              <a:ext cx="149542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BO" sz="14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∀</m:t>
                  </m:r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sSub>
                    <m:sSubPr>
                      <m:ctrlP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𝑗</m:t>
                      </m:r>
                    </m:sub>
                  </m:sSub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≥0  ∧ </m:t>
                  </m:r>
                  <m:sSub>
                    <m:sSubPr>
                      <m:ctrlP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B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𝑗</m:t>
                      </m:r>
                    </m:sub>
                  </m:sSub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𝜖</m:t>
                  </m:r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es-BO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𝑍</m:t>
                  </m:r>
                </m:oMath>
              </a14:m>
              <a:r>
                <a:rPr lang="es-BO" sz="1100"/>
                <a:t> </a:t>
              </a:r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2C9C1ED4-D132-4EDC-8D9B-DE042E1C5230}"/>
                </a:ext>
              </a:extLst>
            </xdr:cNvPr>
            <xdr:cNvSpPr txBox="1"/>
          </xdr:nvSpPr>
          <xdr:spPr>
            <a:xfrm>
              <a:off x="5314950" y="2790825"/>
              <a:ext cx="149542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BO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∀</a:t>
              </a:r>
              <a:r>
                <a:rPr lang="es-BO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𝑥_𝑗≥0  ∧ 𝑥_𝑗  𝜖 𝑍</a:t>
              </a:r>
              <a:r>
                <a:rPr lang="es-BO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331075</xdr:colOff>
      <xdr:row>11</xdr:row>
      <xdr:rowOff>28903</xdr:rowOff>
    </xdr:from>
    <xdr:ext cx="802656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22501A5E-1BFC-46A3-A4F6-D2EB17DD44C5}"/>
                </a:ext>
              </a:extLst>
            </xdr:cNvPr>
            <xdr:cNvSpPr txBox="1"/>
          </xdr:nvSpPr>
          <xdr:spPr>
            <a:xfrm>
              <a:off x="1093075" y="2143453"/>
              <a:ext cx="802656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BO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∀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𝑗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^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𝑗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∈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𝑁</m:t>
                    </m:r>
                  </m:oMath>
                </m:oMathPara>
              </a14:m>
              <a:endParaRPr lang="es-BO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22501A5E-1BFC-46A3-A4F6-D2EB17DD44C5}"/>
                </a:ext>
              </a:extLst>
            </xdr:cNvPr>
            <xdr:cNvSpPr txBox="1"/>
          </xdr:nvSpPr>
          <xdr:spPr>
            <a:xfrm>
              <a:off x="1093075" y="2143453"/>
              <a:ext cx="802656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BO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∀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𝑥_𝑗 〖 ^ 𝑥〗_𝑗∈𝑁</a:t>
              </a:r>
              <a:endParaRPr lang="es-BO" sz="1100"/>
            </a:p>
          </xdr:txBody>
        </xdr:sp>
      </mc:Fallback>
    </mc:AlternateContent>
    <xdr:clientData/>
  </xdr:oneCellAnchor>
  <xdr:twoCellAnchor editAs="oneCell">
    <xdr:from>
      <xdr:col>5</xdr:col>
      <xdr:colOff>243162</xdr:colOff>
      <xdr:row>4</xdr:row>
      <xdr:rowOff>105988</xdr:rowOff>
    </xdr:from>
    <xdr:to>
      <xdr:col>11</xdr:col>
      <xdr:colOff>685159</xdr:colOff>
      <xdr:row>24</xdr:row>
      <xdr:rowOff>105209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F7658A-18DD-4792-B50A-B346511B7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53162" y="887038"/>
          <a:ext cx="5013997" cy="3809221"/>
        </a:xfrm>
        <a:prstGeom prst="rect">
          <a:avLst/>
        </a:prstGeom>
      </xdr:spPr>
    </xdr:pic>
    <xdr:clientData/>
  </xdr:twoCellAnchor>
  <xdr:twoCellAnchor editAs="oneCell">
    <xdr:from>
      <xdr:col>11</xdr:col>
      <xdr:colOff>747833</xdr:colOff>
      <xdr:row>2</xdr:row>
      <xdr:rowOff>75879</xdr:rowOff>
    </xdr:from>
    <xdr:to>
      <xdr:col>19</xdr:col>
      <xdr:colOff>443841</xdr:colOff>
      <xdr:row>13</xdr:row>
      <xdr:rowOff>63283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1CD335B-E1B2-4291-B0D6-6E95125EA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29833" y="456879"/>
          <a:ext cx="5792008" cy="2082904"/>
        </a:xfrm>
        <a:prstGeom prst="rect">
          <a:avLst/>
        </a:prstGeom>
      </xdr:spPr>
    </xdr:pic>
    <xdr:clientData/>
  </xdr:twoCellAnchor>
  <xdr:twoCellAnchor>
    <xdr:from>
      <xdr:col>8</xdr:col>
      <xdr:colOff>591207</xdr:colOff>
      <xdr:row>29</xdr:row>
      <xdr:rowOff>45983</xdr:rowOff>
    </xdr:from>
    <xdr:to>
      <xdr:col>9</xdr:col>
      <xdr:colOff>131379</xdr:colOff>
      <xdr:row>30</xdr:row>
      <xdr:rowOff>98534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4D7D99B-498A-401A-BB5A-CA730288FF3C}"/>
            </a:ext>
          </a:extLst>
        </xdr:cNvPr>
        <xdr:cNvCxnSpPr/>
      </xdr:nvCxnSpPr>
      <xdr:spPr>
        <a:xfrm flipH="1">
          <a:off x="6687207" y="5656208"/>
          <a:ext cx="302172" cy="243051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696310</xdr:colOff>
      <xdr:row>31</xdr:row>
      <xdr:rowOff>118241</xdr:rowOff>
    </xdr:from>
    <xdr:to>
      <xdr:col>9</xdr:col>
      <xdr:colOff>696310</xdr:colOff>
      <xdr:row>33</xdr:row>
      <xdr:rowOff>157655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E7564689-CA40-488A-952F-03D3815E0EAD}"/>
            </a:ext>
          </a:extLst>
        </xdr:cNvPr>
        <xdr:cNvCxnSpPr/>
      </xdr:nvCxnSpPr>
      <xdr:spPr>
        <a:xfrm>
          <a:off x="7554310" y="6118991"/>
          <a:ext cx="0" cy="420414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596348</xdr:colOff>
      <xdr:row>14</xdr:row>
      <xdr:rowOff>0</xdr:rowOff>
    </xdr:from>
    <xdr:to>
      <xdr:col>2</xdr:col>
      <xdr:colOff>384428</xdr:colOff>
      <xdr:row>15</xdr:row>
      <xdr:rowOff>82564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4AE5FBE-3F37-42E4-ACB2-B48B50371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6348" y="2705100"/>
          <a:ext cx="1312080" cy="273064"/>
        </a:xfrm>
        <a:prstGeom prst="rect">
          <a:avLst/>
        </a:prstGeom>
      </xdr:spPr>
    </xdr:pic>
    <xdr:clientData/>
  </xdr:twoCellAnchor>
  <xdr:twoCellAnchor>
    <xdr:from>
      <xdr:col>19</xdr:col>
      <xdr:colOff>16564</xdr:colOff>
      <xdr:row>5</xdr:row>
      <xdr:rowOff>57979</xdr:rowOff>
    </xdr:from>
    <xdr:to>
      <xdr:col>19</xdr:col>
      <xdr:colOff>463825</xdr:colOff>
      <xdr:row>7</xdr:row>
      <xdr:rowOff>8283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12071ED5-1BDA-43C6-8B5D-789992D69291}"/>
            </a:ext>
          </a:extLst>
        </xdr:cNvPr>
        <xdr:cNvCxnSpPr/>
      </xdr:nvCxnSpPr>
      <xdr:spPr>
        <a:xfrm flipH="1">
          <a:off x="14646964" y="1029529"/>
          <a:ext cx="447261" cy="34082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695740</xdr:colOff>
      <xdr:row>10</xdr:row>
      <xdr:rowOff>91109</xdr:rowOff>
    </xdr:from>
    <xdr:to>
      <xdr:col>11</xdr:col>
      <xdr:colOff>49697</xdr:colOff>
      <xdr:row>12</xdr:row>
      <xdr:rowOff>115957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7D21903D-BCF9-48F8-A75F-FDC0C8C05C93}"/>
            </a:ext>
          </a:extLst>
        </xdr:cNvPr>
        <xdr:cNvCxnSpPr/>
      </xdr:nvCxnSpPr>
      <xdr:spPr>
        <a:xfrm flipH="1">
          <a:off x="8468140" y="2024684"/>
          <a:ext cx="115957" cy="405848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323850</xdr:colOff>
      <xdr:row>16</xdr:row>
      <xdr:rowOff>414</xdr:rowOff>
    </xdr:from>
    <xdr:to>
      <xdr:col>20</xdr:col>
      <xdr:colOff>9111</xdr:colOff>
      <xdr:row>17</xdr:row>
      <xdr:rowOff>142460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44AD3E1B-39C3-4671-ABF8-768FDFB0130D}"/>
            </a:ext>
          </a:extLst>
        </xdr:cNvPr>
        <xdr:cNvCxnSpPr/>
      </xdr:nvCxnSpPr>
      <xdr:spPr>
        <a:xfrm flipH="1">
          <a:off x="14954250" y="3096039"/>
          <a:ext cx="447261" cy="33254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131692</xdr:colOff>
      <xdr:row>23</xdr:row>
      <xdr:rowOff>173521</xdr:rowOff>
    </xdr:from>
    <xdr:to>
      <xdr:col>19</xdr:col>
      <xdr:colOff>578953</xdr:colOff>
      <xdr:row>25</xdr:row>
      <xdr:rowOff>140389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74CB5ACF-C2B0-498E-A91C-25FF2A342119}"/>
            </a:ext>
          </a:extLst>
        </xdr:cNvPr>
        <xdr:cNvCxnSpPr/>
      </xdr:nvCxnSpPr>
      <xdr:spPr>
        <a:xfrm flipH="1">
          <a:off x="14762092" y="4612171"/>
          <a:ext cx="447261" cy="347868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10</xdr:row>
      <xdr:rowOff>19050</xdr:rowOff>
    </xdr:from>
    <xdr:to>
      <xdr:col>2</xdr:col>
      <xdr:colOff>140505</xdr:colOff>
      <xdr:row>11</xdr:row>
      <xdr:rowOff>102857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805149-59C1-497C-A3E9-1A7C4399A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" y="1952625"/>
          <a:ext cx="1312080" cy="274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C351E-4D54-4E60-BD8C-783F77F337BD}">
  <dimension ref="H17:M17"/>
  <sheetViews>
    <sheetView topLeftCell="A7" workbookViewId="0">
      <selection activeCell="L19" sqref="L19"/>
    </sheetView>
  </sheetViews>
  <sheetFormatPr baseColWidth="10" defaultRowHeight="15" x14ac:dyDescent="0.25"/>
  <sheetData>
    <row r="17" spans="8:13" x14ac:dyDescent="0.25">
      <c r="H17" s="121" t="s">
        <v>162</v>
      </c>
      <c r="I17" s="121"/>
      <c r="J17" s="121"/>
      <c r="K17" s="121"/>
      <c r="L17" s="121"/>
      <c r="M17" s="121"/>
    </row>
  </sheetData>
  <mergeCells count="1">
    <mergeCell ref="H17:M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BE955-C6F1-4BF0-89F7-0105A094A068}">
  <dimension ref="B1:T33"/>
  <sheetViews>
    <sheetView topLeftCell="A16" zoomScale="85" zoomScaleNormal="85" workbookViewId="0">
      <selection activeCell="J27" sqref="J27:M31"/>
    </sheetView>
  </sheetViews>
  <sheetFormatPr baseColWidth="10" defaultRowHeight="15" x14ac:dyDescent="0.25"/>
  <cols>
    <col min="4" max="4" width="13.28515625" customWidth="1"/>
    <col min="5" max="5" width="26.140625" customWidth="1"/>
    <col min="7" max="7" width="14.42578125" customWidth="1"/>
    <col min="8" max="8" width="18" customWidth="1"/>
    <col min="9" max="9" width="13.85546875" customWidth="1"/>
    <col min="14" max="14" width="13.28515625" customWidth="1"/>
  </cols>
  <sheetData>
    <row r="1" spans="2:19" ht="15.75" thickBot="1" x14ac:dyDescent="0.3">
      <c r="G1" s="129" t="s">
        <v>21</v>
      </c>
      <c r="H1" s="129"/>
      <c r="I1" s="129"/>
      <c r="N1" s="129" t="s">
        <v>22</v>
      </c>
      <c r="O1" s="129"/>
      <c r="P1" s="129"/>
    </row>
    <row r="2" spans="2:19" x14ac:dyDescent="0.25">
      <c r="B2" s="121" t="s">
        <v>0</v>
      </c>
      <c r="C2" s="121"/>
      <c r="D2" s="121"/>
      <c r="F2" s="12"/>
      <c r="G2" s="13"/>
      <c r="H2" s="13"/>
      <c r="I2" s="13"/>
      <c r="J2" s="14"/>
      <c r="L2" s="121" t="s">
        <v>23</v>
      </c>
      <c r="M2" s="121"/>
      <c r="N2" s="121"/>
      <c r="P2" s="121" t="s">
        <v>24</v>
      </c>
      <c r="Q2" s="121"/>
      <c r="R2" s="121"/>
    </row>
    <row r="3" spans="2:19" x14ac:dyDescent="0.25">
      <c r="C3" t="s">
        <v>4</v>
      </c>
      <c r="D3" t="s">
        <v>5</v>
      </c>
      <c r="E3" t="s">
        <v>6</v>
      </c>
      <c r="F3" s="15"/>
      <c r="G3" s="5"/>
      <c r="H3" s="5"/>
      <c r="I3" s="5"/>
      <c r="J3" s="16"/>
    </row>
    <row r="4" spans="2:19" x14ac:dyDescent="0.25">
      <c r="B4" t="s">
        <v>1</v>
      </c>
      <c r="C4" t="s">
        <v>2</v>
      </c>
      <c r="D4" t="s">
        <v>3</v>
      </c>
      <c r="E4" t="s">
        <v>7</v>
      </c>
      <c r="F4" s="15"/>
      <c r="G4" s="5"/>
      <c r="H4" s="5"/>
      <c r="I4" s="5"/>
      <c r="J4" s="16"/>
      <c r="L4" s="10" t="s">
        <v>13</v>
      </c>
      <c r="M4" s="2" t="s">
        <v>16</v>
      </c>
      <c r="N4" s="3"/>
      <c r="P4" s="10" t="s">
        <v>13</v>
      </c>
      <c r="Q4" s="2" t="s">
        <v>16</v>
      </c>
      <c r="R4" s="3"/>
    </row>
    <row r="5" spans="2:19" x14ac:dyDescent="0.25">
      <c r="B5" t="s">
        <v>8</v>
      </c>
      <c r="C5" t="s">
        <v>9</v>
      </c>
      <c r="D5" t="s">
        <v>10</v>
      </c>
      <c r="E5" t="s">
        <v>7</v>
      </c>
      <c r="F5" s="15"/>
      <c r="G5" s="5"/>
      <c r="H5" s="5"/>
      <c r="I5" s="5"/>
      <c r="J5" s="16"/>
      <c r="L5" s="11" t="s">
        <v>15</v>
      </c>
      <c r="M5" s="5"/>
      <c r="N5" s="6"/>
      <c r="P5" s="11" t="s">
        <v>15</v>
      </c>
      <c r="Q5" s="5"/>
      <c r="R5" s="6"/>
    </row>
    <row r="6" spans="2:19" x14ac:dyDescent="0.25">
      <c r="B6" t="s">
        <v>11</v>
      </c>
      <c r="C6" t="s">
        <v>14</v>
      </c>
      <c r="D6" t="s">
        <v>12</v>
      </c>
      <c r="F6" s="15"/>
      <c r="G6" s="5"/>
      <c r="H6" s="5"/>
      <c r="I6" s="5"/>
      <c r="J6" s="16"/>
      <c r="L6" s="126" t="s">
        <v>17</v>
      </c>
      <c r="M6" s="127"/>
      <c r="N6" s="128"/>
      <c r="P6" s="126" t="s">
        <v>25</v>
      </c>
      <c r="Q6" s="127"/>
      <c r="R6" s="128"/>
    </row>
    <row r="7" spans="2:19" x14ac:dyDescent="0.25">
      <c r="F7" s="15"/>
      <c r="G7" s="5"/>
      <c r="H7" s="5"/>
      <c r="I7" s="5"/>
      <c r="J7" s="16"/>
      <c r="L7" s="126" t="s">
        <v>18</v>
      </c>
      <c r="M7" s="127"/>
      <c r="N7" s="128"/>
      <c r="P7" s="126" t="s">
        <v>26</v>
      </c>
      <c r="Q7" s="127"/>
      <c r="R7" s="128"/>
    </row>
    <row r="8" spans="2:19" x14ac:dyDescent="0.25">
      <c r="B8" s="141" t="s">
        <v>19</v>
      </c>
      <c r="C8" s="141"/>
      <c r="D8" s="141"/>
      <c r="E8" s="141"/>
      <c r="F8" s="15"/>
      <c r="G8" s="5"/>
      <c r="H8" s="5"/>
      <c r="I8" s="5"/>
      <c r="J8" s="16"/>
      <c r="L8" s="4"/>
      <c r="M8" s="5"/>
      <c r="N8" s="6"/>
      <c r="P8" s="4"/>
      <c r="Q8" s="5"/>
      <c r="R8" s="6"/>
    </row>
    <row r="9" spans="2:19" x14ac:dyDescent="0.25">
      <c r="B9" s="141" t="s">
        <v>20</v>
      </c>
      <c r="C9" s="141"/>
      <c r="D9" s="141"/>
      <c r="E9" s="141"/>
      <c r="F9" s="15"/>
      <c r="G9" s="5"/>
      <c r="H9" s="5"/>
      <c r="I9" s="5"/>
      <c r="J9" s="16"/>
      <c r="L9" s="7"/>
      <c r="M9" s="8"/>
      <c r="N9" s="9"/>
      <c r="P9" s="7"/>
      <c r="Q9" s="8"/>
      <c r="R9" s="9"/>
    </row>
    <row r="10" spans="2:19" x14ac:dyDescent="0.25">
      <c r="F10" s="15"/>
      <c r="G10" s="5"/>
      <c r="H10" s="5"/>
      <c r="I10" s="5"/>
      <c r="J10" s="16"/>
    </row>
    <row r="11" spans="2:19" x14ac:dyDescent="0.25">
      <c r="B11" s="10" t="s">
        <v>48</v>
      </c>
      <c r="C11" s="139" t="s">
        <v>47</v>
      </c>
      <c r="D11" s="140"/>
      <c r="F11" s="15"/>
      <c r="G11" s="5"/>
      <c r="H11" s="5"/>
      <c r="I11" s="5"/>
      <c r="J11" s="16"/>
      <c r="L11" s="142" t="s">
        <v>27</v>
      </c>
      <c r="M11" s="142"/>
      <c r="N11" s="142"/>
    </row>
    <row r="12" spans="2:19" x14ac:dyDescent="0.25">
      <c r="B12" s="11" t="s">
        <v>15</v>
      </c>
      <c r="C12" s="5"/>
      <c r="D12" s="6"/>
      <c r="F12" s="15"/>
      <c r="G12" s="5"/>
      <c r="H12" s="5"/>
      <c r="I12" s="5"/>
      <c r="J12" s="16"/>
      <c r="L12" s="143" t="s">
        <v>28</v>
      </c>
      <c r="M12" s="144"/>
    </row>
    <row r="13" spans="2:19" x14ac:dyDescent="0.25">
      <c r="B13" s="126" t="s">
        <v>17</v>
      </c>
      <c r="C13" s="127"/>
      <c r="D13" s="128"/>
      <c r="F13" s="15"/>
      <c r="G13" s="5"/>
      <c r="H13" s="5"/>
      <c r="I13" s="5"/>
      <c r="J13" s="16"/>
    </row>
    <row r="14" spans="2:19" x14ac:dyDescent="0.25">
      <c r="B14" s="126" t="s">
        <v>18</v>
      </c>
      <c r="C14" s="127"/>
      <c r="D14" s="128"/>
      <c r="F14" s="15"/>
      <c r="G14" s="5"/>
      <c r="H14" s="5"/>
      <c r="I14" s="5"/>
      <c r="J14" s="16"/>
      <c r="L14" t="s">
        <v>29</v>
      </c>
    </row>
    <row r="15" spans="2:19" x14ac:dyDescent="0.25">
      <c r="B15" s="4"/>
      <c r="C15" s="5"/>
      <c r="D15" s="6"/>
      <c r="F15" s="15"/>
      <c r="G15" s="5"/>
      <c r="H15" s="5"/>
      <c r="I15" s="5"/>
      <c r="J15" s="16"/>
      <c r="L15" s="1"/>
      <c r="M15" s="2" t="s">
        <v>30</v>
      </c>
      <c r="N15" s="2" t="s">
        <v>31</v>
      </c>
      <c r="O15" s="2" t="s">
        <v>32</v>
      </c>
      <c r="P15" s="2" t="s">
        <v>33</v>
      </c>
      <c r="Q15" s="2" t="s">
        <v>34</v>
      </c>
      <c r="R15" s="2" t="s">
        <v>35</v>
      </c>
      <c r="S15" s="26" t="s">
        <v>36</v>
      </c>
    </row>
    <row r="16" spans="2:19" x14ac:dyDescent="0.25">
      <c r="B16" s="7"/>
      <c r="C16" s="8"/>
      <c r="D16" s="9"/>
      <c r="F16" s="15"/>
      <c r="G16" s="5"/>
      <c r="H16" s="5"/>
      <c r="I16" s="5"/>
      <c r="J16" s="16"/>
      <c r="L16" s="4" t="s">
        <v>30</v>
      </c>
      <c r="M16" s="5">
        <v>1</v>
      </c>
      <c r="N16" s="20">
        <v>-4500</v>
      </c>
      <c r="O16" s="2">
        <v>-4500</v>
      </c>
      <c r="P16" s="2">
        <v>0</v>
      </c>
      <c r="Q16" s="2">
        <v>0</v>
      </c>
      <c r="R16" s="3">
        <v>0</v>
      </c>
      <c r="S16" s="6"/>
    </row>
    <row r="17" spans="3:20" ht="15.75" thickBot="1" x14ac:dyDescent="0.3">
      <c r="F17" s="17"/>
      <c r="G17" s="18"/>
      <c r="H17" s="18"/>
      <c r="I17" s="18"/>
      <c r="J17" s="19"/>
      <c r="L17" s="21" t="s">
        <v>33</v>
      </c>
      <c r="M17" s="23">
        <v>0</v>
      </c>
      <c r="N17" s="25">
        <v>5000</v>
      </c>
      <c r="O17" s="23">
        <v>4000</v>
      </c>
      <c r="P17" s="23">
        <v>1</v>
      </c>
      <c r="Q17" s="23">
        <v>0</v>
      </c>
      <c r="R17" s="24">
        <v>6000</v>
      </c>
      <c r="S17" s="24">
        <f>R17/N17</f>
        <v>1.2</v>
      </c>
    </row>
    <row r="18" spans="3:20" ht="15.75" thickBot="1" x14ac:dyDescent="0.3">
      <c r="L18" s="7" t="s">
        <v>34</v>
      </c>
      <c r="M18" s="8">
        <v>0</v>
      </c>
      <c r="N18" s="22">
        <v>400</v>
      </c>
      <c r="O18" s="8">
        <v>500</v>
      </c>
      <c r="P18" s="8">
        <v>0</v>
      </c>
      <c r="Q18" s="8">
        <v>1</v>
      </c>
      <c r="R18" s="9">
        <v>600</v>
      </c>
      <c r="S18" s="9">
        <f>R18/N18</f>
        <v>1.5</v>
      </c>
      <c r="T18" t="s">
        <v>37</v>
      </c>
    </row>
    <row r="19" spans="3:20" x14ac:dyDescent="0.25">
      <c r="C19" t="s">
        <v>101</v>
      </c>
      <c r="F19" s="12"/>
      <c r="G19" s="13"/>
      <c r="H19" s="13"/>
      <c r="I19" s="13"/>
      <c r="J19" s="14"/>
      <c r="L19" s="1" t="s">
        <v>30</v>
      </c>
      <c r="M19" s="37">
        <v>1</v>
      </c>
      <c r="N19" s="2">
        <f>N20*$T$19+N16</f>
        <v>0</v>
      </c>
      <c r="O19" s="38">
        <f t="shared" ref="O19:R19" si="0">O20*$T$19+O16</f>
        <v>-900</v>
      </c>
      <c r="P19" s="2">
        <f t="shared" si="0"/>
        <v>0.9</v>
      </c>
      <c r="Q19" s="2">
        <f t="shared" si="0"/>
        <v>0</v>
      </c>
      <c r="R19" s="2">
        <f t="shared" si="0"/>
        <v>5400</v>
      </c>
      <c r="S19" s="3"/>
      <c r="T19">
        <f>N16*-1</f>
        <v>4500</v>
      </c>
    </row>
    <row r="20" spans="3:20" x14ac:dyDescent="0.25">
      <c r="F20" s="15"/>
      <c r="G20" s="5"/>
      <c r="H20" s="5"/>
      <c r="I20" s="5"/>
      <c r="J20" s="16"/>
      <c r="L20" s="4" t="s">
        <v>31</v>
      </c>
      <c r="M20" s="27">
        <v>0</v>
      </c>
      <c r="N20" s="5">
        <f>N17/$T$20</f>
        <v>1</v>
      </c>
      <c r="O20" s="23">
        <f t="shared" ref="O20:R20" si="1">O17/$T$20</f>
        <v>0.8</v>
      </c>
      <c r="P20" s="5">
        <f t="shared" si="1"/>
        <v>2.0000000000000001E-4</v>
      </c>
      <c r="Q20" s="5">
        <f t="shared" si="1"/>
        <v>0</v>
      </c>
      <c r="R20" s="5">
        <f t="shared" si="1"/>
        <v>1.2</v>
      </c>
      <c r="S20" s="6">
        <f>R20/O20</f>
        <v>1.4999999999999998</v>
      </c>
      <c r="T20">
        <f>N17*1</f>
        <v>5000</v>
      </c>
    </row>
    <row r="21" spans="3:20" x14ac:dyDescent="0.25">
      <c r="F21" s="15"/>
      <c r="G21" s="5"/>
      <c r="H21" s="5"/>
      <c r="I21" s="5"/>
      <c r="J21" s="16"/>
      <c r="L21" s="22" t="s">
        <v>34</v>
      </c>
      <c r="M21" s="39">
        <v>0</v>
      </c>
      <c r="N21" s="39">
        <f>N20*$T$21+N18</f>
        <v>0</v>
      </c>
      <c r="O21" s="40">
        <f t="shared" ref="O21:R21" si="2">O20*$T$21+O18</f>
        <v>180</v>
      </c>
      <c r="P21" s="39">
        <f t="shared" si="2"/>
        <v>-0.08</v>
      </c>
      <c r="Q21" s="39">
        <f t="shared" si="2"/>
        <v>1</v>
      </c>
      <c r="R21" s="39">
        <f t="shared" si="2"/>
        <v>120</v>
      </c>
      <c r="S21" s="41">
        <f>R21/O21</f>
        <v>0.66666666666666663</v>
      </c>
      <c r="T21">
        <f t="shared" ref="T21" si="3">N18*-1</f>
        <v>-400</v>
      </c>
    </row>
    <row r="22" spans="3:20" x14ac:dyDescent="0.25">
      <c r="F22" s="15"/>
      <c r="G22" s="5"/>
      <c r="H22" s="5"/>
      <c r="I22" s="5"/>
      <c r="J22" s="16"/>
      <c r="L22" s="42" t="s">
        <v>30</v>
      </c>
      <c r="M22" s="37">
        <v>1</v>
      </c>
      <c r="N22" s="28">
        <f>N24*$T$22+N19</f>
        <v>0</v>
      </c>
      <c r="O22" s="29">
        <f>O24*$T$22+O19</f>
        <v>0</v>
      </c>
      <c r="P22" s="2">
        <f t="shared" ref="P22:R22" si="4">P24*$T$22+P19</f>
        <v>0.5</v>
      </c>
      <c r="Q22" s="2">
        <f t="shared" si="4"/>
        <v>5</v>
      </c>
      <c r="R22" s="30">
        <f t="shared" si="4"/>
        <v>6000</v>
      </c>
      <c r="S22" s="3"/>
      <c r="T22">
        <f>O19*-1</f>
        <v>900</v>
      </c>
    </row>
    <row r="23" spans="3:20" x14ac:dyDescent="0.25">
      <c r="F23" s="15"/>
      <c r="G23" s="5"/>
      <c r="H23" s="5"/>
      <c r="I23" s="5"/>
      <c r="J23" s="16"/>
      <c r="L23" s="43" t="s">
        <v>31</v>
      </c>
      <c r="M23" s="27">
        <v>0</v>
      </c>
      <c r="N23" s="4">
        <f>N24*$T$23+N20</f>
        <v>1</v>
      </c>
      <c r="O23" s="5">
        <f>O24*$T$23+O20</f>
        <v>0</v>
      </c>
      <c r="P23" s="5">
        <f t="shared" ref="P23:R23" si="5">P24*$T$23+P20</f>
        <v>5.5555555555555556E-4</v>
      </c>
      <c r="Q23" s="5">
        <f t="shared" si="5"/>
        <v>-4.4444444444444444E-3</v>
      </c>
      <c r="R23" s="31">
        <f t="shared" si="5"/>
        <v>0.66666666666666663</v>
      </c>
      <c r="S23" s="6"/>
      <c r="T23">
        <f t="shared" ref="T23" si="6">O20*-1</f>
        <v>-0.8</v>
      </c>
    </row>
    <row r="24" spans="3:20" x14ac:dyDescent="0.25">
      <c r="F24" s="15"/>
      <c r="G24" s="5"/>
      <c r="H24" s="5"/>
      <c r="I24" s="5"/>
      <c r="J24" s="16"/>
      <c r="L24" s="44" t="s">
        <v>32</v>
      </c>
      <c r="M24" s="45">
        <v>0</v>
      </c>
      <c r="N24" s="7">
        <f>N21/$T$24</f>
        <v>0</v>
      </c>
      <c r="O24" s="8">
        <f>O21/$T$24</f>
        <v>1</v>
      </c>
      <c r="P24" s="8">
        <f t="shared" ref="P24:R24" si="7">P21/$T$24</f>
        <v>-4.4444444444444447E-4</v>
      </c>
      <c r="Q24" s="8">
        <f t="shared" si="7"/>
        <v>5.5555555555555558E-3</v>
      </c>
      <c r="R24" s="32">
        <f t="shared" si="7"/>
        <v>0.66666666666666663</v>
      </c>
      <c r="S24" s="9"/>
      <c r="T24">
        <f>O21*1</f>
        <v>180</v>
      </c>
    </row>
    <row r="25" spans="3:20" ht="15.75" thickBot="1" x14ac:dyDescent="0.3">
      <c r="F25" s="17"/>
      <c r="G25" s="18"/>
      <c r="H25" s="18"/>
      <c r="I25" s="18"/>
      <c r="J25" s="19"/>
    </row>
    <row r="26" spans="3:20" ht="15.75" thickBot="1" x14ac:dyDescent="0.3">
      <c r="O26" s="122" t="s">
        <v>41</v>
      </c>
      <c r="P26" s="123"/>
    </row>
    <row r="27" spans="3:20" ht="15.75" customHeight="1" thickBot="1" x14ac:dyDescent="0.3">
      <c r="G27" s="145" t="s">
        <v>41</v>
      </c>
      <c r="H27" s="146"/>
      <c r="J27" s="130" t="s">
        <v>42</v>
      </c>
      <c r="K27" s="131"/>
      <c r="L27" s="131"/>
      <c r="M27" s="132"/>
      <c r="O27" s="124"/>
      <c r="P27" s="125"/>
    </row>
    <row r="28" spans="3:20" x14ac:dyDescent="0.25">
      <c r="G28" s="33" t="s">
        <v>38</v>
      </c>
      <c r="H28" s="34" t="s">
        <v>83</v>
      </c>
      <c r="J28" s="133"/>
      <c r="K28" s="134"/>
      <c r="L28" s="134"/>
      <c r="M28" s="135"/>
      <c r="O28" s="33" t="s">
        <v>38</v>
      </c>
      <c r="P28" s="34" t="s">
        <v>83</v>
      </c>
    </row>
    <row r="29" spans="3:20" x14ac:dyDescent="0.25">
      <c r="G29" s="33" t="s">
        <v>39</v>
      </c>
      <c r="H29" s="34">
        <v>0.66666666666999996</v>
      </c>
      <c r="J29" s="133"/>
      <c r="K29" s="134"/>
      <c r="L29" s="134"/>
      <c r="M29" s="135"/>
      <c r="O29" s="33" t="s">
        <v>39</v>
      </c>
      <c r="P29" s="34">
        <v>0.66666666666999996</v>
      </c>
    </row>
    <row r="30" spans="3:20" ht="15.75" thickBot="1" x14ac:dyDescent="0.3">
      <c r="G30" s="35" t="s">
        <v>40</v>
      </c>
      <c r="H30" s="36">
        <v>0.66666666666700003</v>
      </c>
      <c r="J30" s="133"/>
      <c r="K30" s="134"/>
      <c r="L30" s="134"/>
      <c r="M30" s="135"/>
      <c r="O30" s="35" t="s">
        <v>40</v>
      </c>
      <c r="P30" s="36">
        <v>0.66666666666700003</v>
      </c>
    </row>
    <row r="31" spans="3:20" ht="15.75" thickBot="1" x14ac:dyDescent="0.3">
      <c r="J31" s="136"/>
      <c r="K31" s="137"/>
      <c r="L31" s="137"/>
      <c r="M31" s="138"/>
    </row>
    <row r="32" spans="3:20" x14ac:dyDescent="0.25">
      <c r="G32">
        <f>5000*H29+4000*H30</f>
        <v>6000.0000000180007</v>
      </c>
    </row>
    <row r="33" spans="7:7" x14ac:dyDescent="0.25">
      <c r="G33">
        <f>H29*400+500*H30</f>
        <v>600.00000000149998</v>
      </c>
    </row>
  </sheetData>
  <mergeCells count="19">
    <mergeCell ref="N1:P1"/>
    <mergeCell ref="G1:I1"/>
    <mergeCell ref="J27:M31"/>
    <mergeCell ref="C11:D11"/>
    <mergeCell ref="B2:D2"/>
    <mergeCell ref="B8:E8"/>
    <mergeCell ref="B9:E9"/>
    <mergeCell ref="B13:D13"/>
    <mergeCell ref="B14:D14"/>
    <mergeCell ref="L11:N11"/>
    <mergeCell ref="L12:M12"/>
    <mergeCell ref="G27:H27"/>
    <mergeCell ref="O26:P27"/>
    <mergeCell ref="L6:N6"/>
    <mergeCell ref="L7:N7"/>
    <mergeCell ref="P2:R2"/>
    <mergeCell ref="P6:R6"/>
    <mergeCell ref="P7:R7"/>
    <mergeCell ref="L2:N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BA83E-0C9C-4662-AE15-E7335041B293}">
  <dimension ref="B1:O62"/>
  <sheetViews>
    <sheetView topLeftCell="A19" zoomScale="85" zoomScaleNormal="85" workbookViewId="0">
      <selection activeCell="N37" sqref="N37"/>
    </sheetView>
  </sheetViews>
  <sheetFormatPr baseColWidth="10" defaultRowHeight="15" x14ac:dyDescent="0.25"/>
  <cols>
    <col min="3" max="3" width="13.5703125" customWidth="1"/>
    <col min="4" max="4" width="12.5703125" customWidth="1"/>
    <col min="5" max="5" width="14.140625" customWidth="1"/>
    <col min="8" max="8" width="12.5703125" customWidth="1"/>
    <col min="9" max="9" width="15.5703125" customWidth="1"/>
    <col min="10" max="10" width="14" customWidth="1"/>
    <col min="13" max="13" width="14.5703125" customWidth="1"/>
    <col min="14" max="14" width="15" customWidth="1"/>
    <col min="15" max="15" width="13.42578125" customWidth="1"/>
  </cols>
  <sheetData>
    <row r="1" spans="2:15" ht="15.75" thickBot="1" x14ac:dyDescent="0.3"/>
    <row r="2" spans="2:15" x14ac:dyDescent="0.25">
      <c r="B2" s="121" t="s">
        <v>43</v>
      </c>
      <c r="C2" s="121"/>
      <c r="D2" s="121"/>
      <c r="G2" s="145" t="s">
        <v>21</v>
      </c>
      <c r="H2" s="147"/>
      <c r="I2" s="146"/>
      <c r="L2" t="s">
        <v>63</v>
      </c>
    </row>
    <row r="3" spans="2:15" ht="15" customHeight="1" thickBot="1" x14ac:dyDescent="0.3">
      <c r="G3" s="149" t="s">
        <v>59</v>
      </c>
      <c r="H3" s="150"/>
      <c r="I3" s="151"/>
    </row>
    <row r="4" spans="2:15" x14ac:dyDescent="0.25">
      <c r="B4" s="121" t="s">
        <v>53</v>
      </c>
      <c r="C4" s="121"/>
      <c r="D4" s="121"/>
      <c r="E4" s="121"/>
      <c r="G4" s="149"/>
      <c r="H4" s="150"/>
      <c r="I4" s="151"/>
      <c r="L4" s="53" t="s">
        <v>49</v>
      </c>
      <c r="M4" s="147" t="s">
        <v>51</v>
      </c>
      <c r="N4" s="147"/>
      <c r="O4" s="146"/>
    </row>
    <row r="5" spans="2:15" ht="15.75" thickBot="1" x14ac:dyDescent="0.3">
      <c r="B5" s="121" t="s">
        <v>52</v>
      </c>
      <c r="C5" s="121"/>
      <c r="D5" s="121"/>
      <c r="E5" s="121"/>
      <c r="G5" s="124"/>
      <c r="H5" s="152"/>
      <c r="I5" s="125"/>
      <c r="L5" s="54" t="s">
        <v>15</v>
      </c>
      <c r="M5" s="5"/>
      <c r="N5" s="5"/>
      <c r="O5" s="16"/>
    </row>
    <row r="6" spans="2:15" x14ac:dyDescent="0.25">
      <c r="L6" s="15"/>
      <c r="M6" s="127" t="s">
        <v>64</v>
      </c>
      <c r="N6" s="127"/>
      <c r="O6" s="153"/>
    </row>
    <row r="7" spans="2:15" x14ac:dyDescent="0.25">
      <c r="B7" t="s">
        <v>44</v>
      </c>
      <c r="G7" t="s">
        <v>22</v>
      </c>
      <c r="L7" s="15"/>
      <c r="M7" s="127" t="s">
        <v>67</v>
      </c>
      <c r="N7" s="127"/>
      <c r="O7" s="16"/>
    </row>
    <row r="8" spans="2:15" x14ac:dyDescent="0.25">
      <c r="B8" t="s">
        <v>45</v>
      </c>
      <c r="L8" s="15"/>
      <c r="M8" s="127" t="s">
        <v>66</v>
      </c>
      <c r="N8" s="127"/>
      <c r="O8" s="16"/>
    </row>
    <row r="9" spans="2:15" x14ac:dyDescent="0.25">
      <c r="B9" t="s">
        <v>46</v>
      </c>
      <c r="G9" t="s">
        <v>60</v>
      </c>
      <c r="L9" s="15"/>
      <c r="M9" s="127" t="s">
        <v>65</v>
      </c>
      <c r="N9" s="127"/>
      <c r="O9" s="16"/>
    </row>
    <row r="10" spans="2:15" ht="15.75" thickBot="1" x14ac:dyDescent="0.3">
      <c r="L10" s="15"/>
      <c r="M10" s="148" t="s">
        <v>68</v>
      </c>
      <c r="N10" s="127"/>
      <c r="O10" s="16"/>
    </row>
    <row r="11" spans="2:15" x14ac:dyDescent="0.25">
      <c r="B11" s="53" t="s">
        <v>49</v>
      </c>
      <c r="C11" s="147" t="s">
        <v>51</v>
      </c>
      <c r="D11" s="147"/>
      <c r="E11" s="146"/>
      <c r="G11" s="53" t="s">
        <v>49</v>
      </c>
      <c r="H11" s="147" t="s">
        <v>51</v>
      </c>
      <c r="I11" s="147"/>
      <c r="J11" s="146"/>
      <c r="L11" s="15"/>
      <c r="M11" s="148" t="s">
        <v>69</v>
      </c>
      <c r="N11" s="127"/>
      <c r="O11" s="16"/>
    </row>
    <row r="12" spans="2:15" x14ac:dyDescent="0.25">
      <c r="B12" s="54" t="s">
        <v>15</v>
      </c>
      <c r="C12" s="5"/>
      <c r="D12" s="5"/>
      <c r="E12" s="16"/>
      <c r="G12" s="54" t="s">
        <v>15</v>
      </c>
      <c r="H12" s="5"/>
      <c r="I12" s="5"/>
      <c r="J12" s="16"/>
      <c r="L12" s="15"/>
      <c r="M12" s="5"/>
      <c r="N12" s="5"/>
      <c r="O12" s="16"/>
    </row>
    <row r="13" spans="2:15" ht="15.75" thickBot="1" x14ac:dyDescent="0.3">
      <c r="B13" s="15"/>
      <c r="C13" s="127" t="s">
        <v>50</v>
      </c>
      <c r="D13" s="127"/>
      <c r="E13" s="153"/>
      <c r="G13" s="15"/>
      <c r="H13" s="127" t="s">
        <v>50</v>
      </c>
      <c r="I13" s="127"/>
      <c r="J13" s="153"/>
      <c r="L13" s="17"/>
      <c r="M13" s="18"/>
      <c r="N13" s="18"/>
      <c r="O13" s="19"/>
    </row>
    <row r="14" spans="2:15" x14ac:dyDescent="0.25">
      <c r="B14" s="15"/>
      <c r="C14" s="127" t="s">
        <v>54</v>
      </c>
      <c r="D14" s="127"/>
      <c r="E14" s="16"/>
      <c r="G14" s="15"/>
      <c r="H14" s="127" t="s">
        <v>54</v>
      </c>
      <c r="I14" s="127"/>
      <c r="J14" s="16"/>
    </row>
    <row r="15" spans="2:15" x14ac:dyDescent="0.25">
      <c r="B15" s="15"/>
      <c r="C15" s="127" t="s">
        <v>55</v>
      </c>
      <c r="D15" s="127"/>
      <c r="E15" s="16"/>
      <c r="G15" s="15"/>
      <c r="H15" s="127" t="s">
        <v>55</v>
      </c>
      <c r="I15" s="127"/>
      <c r="J15" s="16"/>
      <c r="L15" t="s">
        <v>70</v>
      </c>
    </row>
    <row r="16" spans="2:15" x14ac:dyDescent="0.25">
      <c r="B16" s="15"/>
      <c r="C16" s="127" t="s">
        <v>56</v>
      </c>
      <c r="D16" s="127"/>
      <c r="E16" s="16"/>
      <c r="G16" s="15"/>
      <c r="H16" s="127" t="s">
        <v>56</v>
      </c>
      <c r="I16" s="127"/>
      <c r="J16" s="16"/>
    </row>
    <row r="17" spans="2:15" x14ac:dyDescent="0.25">
      <c r="B17" s="15"/>
      <c r="C17" s="127" t="s">
        <v>57</v>
      </c>
      <c r="D17" s="127"/>
      <c r="E17" s="16"/>
      <c r="G17" s="15"/>
      <c r="H17" s="148" t="s">
        <v>61</v>
      </c>
      <c r="I17" s="127"/>
      <c r="J17" s="16"/>
      <c r="L17" s="143" t="s">
        <v>71</v>
      </c>
      <c r="M17" s="161"/>
      <c r="N17" s="144"/>
    </row>
    <row r="18" spans="2:15" x14ac:dyDescent="0.25">
      <c r="B18" s="15"/>
      <c r="C18" s="127" t="s">
        <v>58</v>
      </c>
      <c r="D18" s="127"/>
      <c r="E18" s="16"/>
      <c r="G18" s="15"/>
      <c r="H18" s="148" t="s">
        <v>62</v>
      </c>
      <c r="I18" s="127"/>
      <c r="J18" s="16"/>
    </row>
    <row r="19" spans="2:15" x14ac:dyDescent="0.25">
      <c r="B19" s="15"/>
      <c r="C19" s="5"/>
      <c r="D19" s="5"/>
      <c r="E19" s="16"/>
      <c r="G19" s="15"/>
      <c r="H19" s="5"/>
      <c r="I19" s="5"/>
      <c r="J19" s="16"/>
    </row>
    <row r="20" spans="2:15" ht="15.75" thickBot="1" x14ac:dyDescent="0.3">
      <c r="B20" s="17"/>
      <c r="C20" s="18"/>
      <c r="D20" s="18"/>
      <c r="E20" s="19"/>
      <c r="G20" s="17"/>
      <c r="H20" s="18"/>
      <c r="I20" s="18"/>
      <c r="J20" s="19"/>
    </row>
    <row r="22" spans="2:15" x14ac:dyDescent="0.25">
      <c r="B22" t="s">
        <v>72</v>
      </c>
    </row>
    <row r="23" spans="2:15" x14ac:dyDescent="0.25">
      <c r="B23" s="1"/>
      <c r="C23" s="2" t="s">
        <v>30</v>
      </c>
      <c r="D23" s="38" t="s">
        <v>31</v>
      </c>
      <c r="E23" s="2" t="s">
        <v>32</v>
      </c>
      <c r="F23" s="2" t="s">
        <v>73</v>
      </c>
      <c r="G23" s="2" t="s">
        <v>33</v>
      </c>
      <c r="H23" s="2" t="s">
        <v>34</v>
      </c>
      <c r="I23" s="2" t="s">
        <v>74</v>
      </c>
      <c r="J23" s="2" t="s">
        <v>75</v>
      </c>
      <c r="K23" s="2" t="s">
        <v>76</v>
      </c>
      <c r="L23" s="2" t="s">
        <v>77</v>
      </c>
      <c r="M23" s="2" t="s">
        <v>35</v>
      </c>
      <c r="N23" s="26" t="s">
        <v>36</v>
      </c>
    </row>
    <row r="24" spans="2:15" x14ac:dyDescent="0.25">
      <c r="B24" s="4" t="s">
        <v>30</v>
      </c>
      <c r="C24" s="5">
        <v>1</v>
      </c>
      <c r="D24" s="20">
        <v>-100000</v>
      </c>
      <c r="E24" s="2">
        <v>-18000</v>
      </c>
      <c r="F24" s="2">
        <v>-40000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3">
        <v>0</v>
      </c>
      <c r="N24" s="6"/>
    </row>
    <row r="25" spans="2:15" x14ac:dyDescent="0.25">
      <c r="B25" s="21" t="s">
        <v>33</v>
      </c>
      <c r="C25" s="23">
        <v>0</v>
      </c>
      <c r="D25" s="25">
        <v>2000</v>
      </c>
      <c r="E25" s="23">
        <v>300</v>
      </c>
      <c r="F25" s="23">
        <v>600</v>
      </c>
      <c r="G25" s="23">
        <v>1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4">
        <v>18500</v>
      </c>
      <c r="N25" s="24">
        <f>M25/D25</f>
        <v>9.25</v>
      </c>
    </row>
    <row r="26" spans="2:15" x14ac:dyDescent="0.25">
      <c r="B26" s="4" t="s">
        <v>34</v>
      </c>
      <c r="C26" s="5">
        <v>0</v>
      </c>
      <c r="D26" s="21">
        <v>1</v>
      </c>
      <c r="E26" s="5">
        <v>0</v>
      </c>
      <c r="F26" s="5">
        <v>0</v>
      </c>
      <c r="G26" s="5">
        <v>0</v>
      </c>
      <c r="H26" s="5">
        <v>1</v>
      </c>
      <c r="I26" s="5">
        <v>0</v>
      </c>
      <c r="J26" s="5">
        <v>0</v>
      </c>
      <c r="K26" s="5">
        <v>0</v>
      </c>
      <c r="L26" s="5">
        <v>0</v>
      </c>
      <c r="M26" s="6">
        <v>10</v>
      </c>
      <c r="N26" s="6">
        <f>M26/D26</f>
        <v>10</v>
      </c>
    </row>
    <row r="27" spans="2:15" x14ac:dyDescent="0.25">
      <c r="B27" s="4" t="s">
        <v>74</v>
      </c>
      <c r="C27" s="5">
        <v>0</v>
      </c>
      <c r="D27" s="21">
        <v>0</v>
      </c>
      <c r="E27" s="5">
        <v>1</v>
      </c>
      <c r="F27" s="5">
        <v>0</v>
      </c>
      <c r="G27" s="5">
        <v>0</v>
      </c>
      <c r="H27" s="5">
        <v>0</v>
      </c>
      <c r="I27" s="5">
        <v>1</v>
      </c>
      <c r="J27" s="5">
        <v>0</v>
      </c>
      <c r="K27" s="5">
        <v>0</v>
      </c>
      <c r="L27" s="5">
        <v>0</v>
      </c>
      <c r="M27" s="6">
        <v>20</v>
      </c>
      <c r="N27" s="6"/>
    </row>
    <row r="28" spans="2:15" x14ac:dyDescent="0.25">
      <c r="B28" s="4" t="s">
        <v>75</v>
      </c>
      <c r="C28" s="5">
        <v>0</v>
      </c>
      <c r="D28" s="21">
        <v>0</v>
      </c>
      <c r="E28" s="5">
        <v>0</v>
      </c>
      <c r="F28" s="5">
        <v>1</v>
      </c>
      <c r="G28" s="5">
        <v>0</v>
      </c>
      <c r="H28" s="5">
        <v>0</v>
      </c>
      <c r="I28" s="5">
        <v>0</v>
      </c>
      <c r="J28" s="5">
        <v>1</v>
      </c>
      <c r="K28" s="5">
        <v>0</v>
      </c>
      <c r="L28" s="5">
        <v>0</v>
      </c>
      <c r="M28" s="6">
        <v>10</v>
      </c>
      <c r="N28" s="6"/>
    </row>
    <row r="29" spans="2:15" x14ac:dyDescent="0.25">
      <c r="B29" s="4" t="s">
        <v>76</v>
      </c>
      <c r="C29" s="5">
        <v>0</v>
      </c>
      <c r="D29" s="21">
        <v>-1</v>
      </c>
      <c r="E29" s="5">
        <v>1</v>
      </c>
      <c r="F29" s="5">
        <v>-1</v>
      </c>
      <c r="G29" s="5">
        <v>0</v>
      </c>
      <c r="H29" s="5">
        <v>0</v>
      </c>
      <c r="I29" s="5">
        <v>0</v>
      </c>
      <c r="J29" s="5">
        <v>0</v>
      </c>
      <c r="K29" s="5">
        <v>1</v>
      </c>
      <c r="L29" s="5">
        <v>0</v>
      </c>
      <c r="M29" s="6">
        <v>0</v>
      </c>
      <c r="N29" s="6"/>
    </row>
    <row r="30" spans="2:15" x14ac:dyDescent="0.25">
      <c r="B30" s="7" t="s">
        <v>77</v>
      </c>
      <c r="C30" s="8">
        <v>0</v>
      </c>
      <c r="D30" s="22">
        <v>-9</v>
      </c>
      <c r="E30" s="8">
        <v>1</v>
      </c>
      <c r="F30" s="8">
        <v>1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1</v>
      </c>
      <c r="M30" s="9">
        <v>0</v>
      </c>
      <c r="N30" s="9"/>
      <c r="O30" t="s">
        <v>78</v>
      </c>
    </row>
    <row r="31" spans="2:15" x14ac:dyDescent="0.25">
      <c r="B31" s="1" t="s">
        <v>30</v>
      </c>
      <c r="C31" s="37">
        <v>1</v>
      </c>
      <c r="D31" s="1">
        <f>D32*$O$31+D24</f>
        <v>0</v>
      </c>
      <c r="E31" s="2">
        <f t="shared" ref="E31:M31" si="0">E32*$O$31+E24</f>
        <v>-3000</v>
      </c>
      <c r="F31" s="38">
        <f t="shared" si="0"/>
        <v>-10000</v>
      </c>
      <c r="G31" s="2">
        <f t="shared" si="0"/>
        <v>50</v>
      </c>
      <c r="H31" s="2">
        <f t="shared" si="0"/>
        <v>0</v>
      </c>
      <c r="I31" s="2">
        <f t="shared" si="0"/>
        <v>0</v>
      </c>
      <c r="J31" s="2">
        <f t="shared" si="0"/>
        <v>0</v>
      </c>
      <c r="K31" s="2">
        <f t="shared" si="0"/>
        <v>0</v>
      </c>
      <c r="L31" s="2">
        <f t="shared" si="0"/>
        <v>0</v>
      </c>
      <c r="M31" s="3">
        <f t="shared" si="0"/>
        <v>925000</v>
      </c>
      <c r="N31" s="3"/>
      <c r="O31">
        <f>D24*-1</f>
        <v>100000</v>
      </c>
    </row>
    <row r="32" spans="2:15" x14ac:dyDescent="0.25">
      <c r="B32" s="21" t="s">
        <v>31</v>
      </c>
      <c r="C32" s="27">
        <v>0</v>
      </c>
      <c r="D32" s="4">
        <f>D25/$O$32</f>
        <v>1</v>
      </c>
      <c r="E32" s="5">
        <f t="shared" ref="E32:M32" si="1">E25/$O$32</f>
        <v>0.15</v>
      </c>
      <c r="F32" s="23">
        <f t="shared" si="1"/>
        <v>0.3</v>
      </c>
      <c r="G32" s="5">
        <f t="shared" si="1"/>
        <v>5.0000000000000001E-4</v>
      </c>
      <c r="H32" s="5">
        <f t="shared" si="1"/>
        <v>0</v>
      </c>
      <c r="I32" s="5">
        <f t="shared" si="1"/>
        <v>0</v>
      </c>
      <c r="J32" s="5">
        <f t="shared" si="1"/>
        <v>0</v>
      </c>
      <c r="K32" s="5">
        <f t="shared" si="1"/>
        <v>0</v>
      </c>
      <c r="L32" s="5">
        <f t="shared" si="1"/>
        <v>0</v>
      </c>
      <c r="M32" s="6">
        <f t="shared" si="1"/>
        <v>9.25</v>
      </c>
      <c r="N32" s="6">
        <f>M32/F32</f>
        <v>30.833333333333336</v>
      </c>
      <c r="O32">
        <f>D25*1</f>
        <v>2000</v>
      </c>
    </row>
    <row r="33" spans="2:15" x14ac:dyDescent="0.25">
      <c r="B33" s="4" t="s">
        <v>34</v>
      </c>
      <c r="C33" s="27">
        <v>0</v>
      </c>
      <c r="D33" s="4">
        <f>D32*$O$33+D26</f>
        <v>0</v>
      </c>
      <c r="E33" s="5">
        <f t="shared" ref="E33:M33" si="2">E32*$O$33+E26</f>
        <v>-0.15</v>
      </c>
      <c r="F33" s="23">
        <f t="shared" si="2"/>
        <v>-0.3</v>
      </c>
      <c r="G33" s="5">
        <f t="shared" si="2"/>
        <v>-5.0000000000000001E-4</v>
      </c>
      <c r="H33" s="5">
        <f t="shared" si="2"/>
        <v>1</v>
      </c>
      <c r="I33" s="5">
        <f t="shared" si="2"/>
        <v>0</v>
      </c>
      <c r="J33" s="5">
        <f t="shared" si="2"/>
        <v>0</v>
      </c>
      <c r="K33" s="5">
        <f t="shared" si="2"/>
        <v>0</v>
      </c>
      <c r="L33" s="5">
        <f t="shared" si="2"/>
        <v>0</v>
      </c>
      <c r="M33" s="6">
        <f t="shared" si="2"/>
        <v>0.75</v>
      </c>
      <c r="N33" s="6"/>
      <c r="O33">
        <f t="shared" ref="O33:O37" si="3">D26*-1</f>
        <v>-1</v>
      </c>
    </row>
    <row r="34" spans="2:15" x14ac:dyDescent="0.25">
      <c r="B34" s="4" t="s">
        <v>74</v>
      </c>
      <c r="C34" s="27">
        <v>0</v>
      </c>
      <c r="D34" s="4">
        <f>D32*$O$34+D27</f>
        <v>0</v>
      </c>
      <c r="E34" s="5">
        <f t="shared" ref="E34:M34" si="4">E32*$O$34+E27</f>
        <v>1</v>
      </c>
      <c r="F34" s="23">
        <f t="shared" si="4"/>
        <v>0</v>
      </c>
      <c r="G34" s="5">
        <f t="shared" si="4"/>
        <v>0</v>
      </c>
      <c r="H34" s="5">
        <f t="shared" si="4"/>
        <v>0</v>
      </c>
      <c r="I34" s="5">
        <f t="shared" si="4"/>
        <v>1</v>
      </c>
      <c r="J34" s="5">
        <f t="shared" si="4"/>
        <v>0</v>
      </c>
      <c r="K34" s="5">
        <f t="shared" si="4"/>
        <v>0</v>
      </c>
      <c r="L34" s="5">
        <f t="shared" si="4"/>
        <v>0</v>
      </c>
      <c r="M34" s="6">
        <f t="shared" si="4"/>
        <v>20</v>
      </c>
      <c r="N34" s="6"/>
      <c r="O34">
        <f t="shared" si="3"/>
        <v>0</v>
      </c>
    </row>
    <row r="35" spans="2:15" x14ac:dyDescent="0.25">
      <c r="B35" s="21" t="s">
        <v>75</v>
      </c>
      <c r="C35" s="23">
        <v>0</v>
      </c>
      <c r="D35" s="21">
        <f>D32*$O$35+D28</f>
        <v>0</v>
      </c>
      <c r="E35" s="23">
        <f t="shared" ref="E35:M35" si="5">E32*$O$35+E28</f>
        <v>0</v>
      </c>
      <c r="F35" s="55">
        <f>F32*$O$35+F28</f>
        <v>1</v>
      </c>
      <c r="G35" s="23">
        <f t="shared" si="5"/>
        <v>0</v>
      </c>
      <c r="H35" s="23">
        <f t="shared" si="5"/>
        <v>0</v>
      </c>
      <c r="I35" s="23">
        <f t="shared" si="5"/>
        <v>0</v>
      </c>
      <c r="J35" s="23">
        <f t="shared" si="5"/>
        <v>1</v>
      </c>
      <c r="K35" s="23">
        <f t="shared" si="5"/>
        <v>0</v>
      </c>
      <c r="L35" s="23">
        <f t="shared" si="5"/>
        <v>0</v>
      </c>
      <c r="M35" s="24">
        <f t="shared" si="5"/>
        <v>10</v>
      </c>
      <c r="N35" s="24">
        <f>M35/F35</f>
        <v>10</v>
      </c>
      <c r="O35">
        <f t="shared" si="3"/>
        <v>0</v>
      </c>
    </row>
    <row r="36" spans="2:15" x14ac:dyDescent="0.25">
      <c r="B36" s="4" t="s">
        <v>76</v>
      </c>
      <c r="C36" s="27">
        <v>0</v>
      </c>
      <c r="D36" s="4">
        <f>D32*$O$36+D29</f>
        <v>0</v>
      </c>
      <c r="E36" s="5">
        <f t="shared" ref="E36:M36" si="6">E32*$O$36+E29</f>
        <v>1.1499999999999999</v>
      </c>
      <c r="F36" s="23">
        <f t="shared" si="6"/>
        <v>-0.7</v>
      </c>
      <c r="G36" s="5">
        <f t="shared" si="6"/>
        <v>5.0000000000000001E-4</v>
      </c>
      <c r="H36" s="5">
        <f t="shared" si="6"/>
        <v>0</v>
      </c>
      <c r="I36" s="5">
        <f t="shared" si="6"/>
        <v>0</v>
      </c>
      <c r="J36" s="5">
        <f t="shared" si="6"/>
        <v>0</v>
      </c>
      <c r="K36" s="5">
        <f t="shared" si="6"/>
        <v>1</v>
      </c>
      <c r="L36" s="5">
        <f t="shared" si="6"/>
        <v>0</v>
      </c>
      <c r="M36" s="6">
        <f t="shared" si="6"/>
        <v>9.25</v>
      </c>
      <c r="N36" s="6"/>
      <c r="O36">
        <f t="shared" si="3"/>
        <v>1</v>
      </c>
    </row>
    <row r="37" spans="2:15" x14ac:dyDescent="0.25">
      <c r="B37" s="7" t="s">
        <v>77</v>
      </c>
      <c r="C37" s="45">
        <v>0</v>
      </c>
      <c r="D37" s="7">
        <f>D32*$O$37+D30</f>
        <v>0</v>
      </c>
      <c r="E37" s="8">
        <f t="shared" ref="E37:M37" si="7">E32*$O$37+E30</f>
        <v>2.3499999999999996</v>
      </c>
      <c r="F37" s="39">
        <f t="shared" si="7"/>
        <v>3.6999999999999997</v>
      </c>
      <c r="G37" s="8">
        <f t="shared" si="7"/>
        <v>4.5000000000000005E-3</v>
      </c>
      <c r="H37" s="8">
        <f t="shared" si="7"/>
        <v>0</v>
      </c>
      <c r="I37" s="8">
        <f t="shared" si="7"/>
        <v>0</v>
      </c>
      <c r="J37" s="8">
        <f t="shared" si="7"/>
        <v>0</v>
      </c>
      <c r="K37" s="8">
        <f t="shared" si="7"/>
        <v>0</v>
      </c>
      <c r="L37" s="8">
        <f t="shared" si="7"/>
        <v>1</v>
      </c>
      <c r="M37" s="9">
        <f t="shared" si="7"/>
        <v>83.25</v>
      </c>
      <c r="N37" s="9">
        <f>M37/F37</f>
        <v>22.5</v>
      </c>
      <c r="O37">
        <f t="shared" si="3"/>
        <v>9</v>
      </c>
    </row>
    <row r="38" spans="2:15" x14ac:dyDescent="0.25">
      <c r="B38" s="1" t="s">
        <v>30</v>
      </c>
      <c r="C38" s="37">
        <v>1</v>
      </c>
      <c r="D38" s="1">
        <f t="shared" ref="D38:E38" si="8">D42*$O$38+D31</f>
        <v>0</v>
      </c>
      <c r="E38" s="38">
        <f t="shared" si="8"/>
        <v>-3000</v>
      </c>
      <c r="F38" s="2">
        <f>F42*$O$38+F31</f>
        <v>0</v>
      </c>
      <c r="G38" s="2">
        <f t="shared" ref="G38:M38" si="9">G42*$O$38+G31</f>
        <v>50</v>
      </c>
      <c r="H38" s="2">
        <f t="shared" si="9"/>
        <v>0</v>
      </c>
      <c r="I38" s="2">
        <f t="shared" si="9"/>
        <v>0</v>
      </c>
      <c r="J38" s="2">
        <f t="shared" si="9"/>
        <v>10000</v>
      </c>
      <c r="K38" s="2">
        <f t="shared" si="9"/>
        <v>0</v>
      </c>
      <c r="L38" s="2">
        <f t="shared" si="9"/>
        <v>0</v>
      </c>
      <c r="M38" s="3">
        <f t="shared" si="9"/>
        <v>1025000</v>
      </c>
      <c r="N38" s="3"/>
      <c r="O38">
        <f>F31*-1</f>
        <v>10000</v>
      </c>
    </row>
    <row r="39" spans="2:15" x14ac:dyDescent="0.25">
      <c r="B39" s="21" t="s">
        <v>31</v>
      </c>
      <c r="C39" s="27">
        <v>0</v>
      </c>
      <c r="D39" s="4">
        <f t="shared" ref="D39:E39" si="10">D42*$O$39+D32</f>
        <v>1</v>
      </c>
      <c r="E39" s="23">
        <f t="shared" si="10"/>
        <v>0.15</v>
      </c>
      <c r="F39" s="5">
        <f>F42*$O$39+F32</f>
        <v>0</v>
      </c>
      <c r="G39" s="5">
        <f t="shared" ref="G39:M39" si="11">G42*$O$39+G32</f>
        <v>5.0000000000000001E-4</v>
      </c>
      <c r="H39" s="5">
        <f t="shared" si="11"/>
        <v>0</v>
      </c>
      <c r="I39" s="5">
        <f t="shared" si="11"/>
        <v>0</v>
      </c>
      <c r="J39" s="5">
        <f t="shared" si="11"/>
        <v>-0.3</v>
      </c>
      <c r="K39" s="5">
        <f t="shared" si="11"/>
        <v>0</v>
      </c>
      <c r="L39" s="5">
        <f t="shared" si="11"/>
        <v>0</v>
      </c>
      <c r="M39" s="6">
        <f t="shared" si="11"/>
        <v>6.25</v>
      </c>
      <c r="N39" s="6">
        <f>M39/E39</f>
        <v>41.666666666666671</v>
      </c>
      <c r="O39">
        <f t="shared" ref="O39:O43" si="12">F32*-1</f>
        <v>-0.3</v>
      </c>
    </row>
    <row r="40" spans="2:15" x14ac:dyDescent="0.25">
      <c r="B40" s="4" t="s">
        <v>34</v>
      </c>
      <c r="C40" s="27">
        <v>0</v>
      </c>
      <c r="D40" s="4">
        <f t="shared" ref="D40:E40" si="13">D42*$O$40+D33</f>
        <v>0</v>
      </c>
      <c r="E40" s="23">
        <f t="shared" si="13"/>
        <v>-0.15</v>
      </c>
      <c r="F40" s="5">
        <f>F42*$O$40+F33</f>
        <v>0</v>
      </c>
      <c r="G40" s="5">
        <f t="shared" ref="G40:M40" si="14">G42*$O$40+G33</f>
        <v>-5.0000000000000001E-4</v>
      </c>
      <c r="H40" s="5">
        <f t="shared" si="14"/>
        <v>1</v>
      </c>
      <c r="I40" s="5">
        <f t="shared" si="14"/>
        <v>0</v>
      </c>
      <c r="J40" s="5">
        <f t="shared" si="14"/>
        <v>0.3</v>
      </c>
      <c r="K40" s="5">
        <f t="shared" si="14"/>
        <v>0</v>
      </c>
      <c r="L40" s="5">
        <f t="shared" si="14"/>
        <v>0</v>
      </c>
      <c r="M40" s="6">
        <f t="shared" si="14"/>
        <v>3.75</v>
      </c>
      <c r="N40" s="6"/>
      <c r="O40">
        <f t="shared" si="12"/>
        <v>0.3</v>
      </c>
    </row>
    <row r="41" spans="2:15" x14ac:dyDescent="0.25">
      <c r="B41" s="4" t="s">
        <v>74</v>
      </c>
      <c r="C41" s="27">
        <v>0</v>
      </c>
      <c r="D41" s="4">
        <f t="shared" ref="D41:E41" si="15">D42*$O$41+D34</f>
        <v>0</v>
      </c>
      <c r="E41" s="23">
        <f t="shared" si="15"/>
        <v>1</v>
      </c>
      <c r="F41" s="5">
        <f>F42*$O$41+F34</f>
        <v>0</v>
      </c>
      <c r="G41" s="5">
        <f t="shared" ref="G41" si="16">G42*$O$41+G34</f>
        <v>0</v>
      </c>
      <c r="H41" s="5">
        <f t="shared" ref="H41:I41" si="17">H42*$O$41+H34</f>
        <v>0</v>
      </c>
      <c r="I41" s="5">
        <f t="shared" si="17"/>
        <v>1</v>
      </c>
      <c r="J41" s="5">
        <f t="shared" ref="J41" si="18">J42*$O$41+J34</f>
        <v>0</v>
      </c>
      <c r="K41" s="5">
        <f t="shared" ref="K41:L41" si="19">K42*$O$41+K34</f>
        <v>0</v>
      </c>
      <c r="L41" s="5">
        <f t="shared" si="19"/>
        <v>0</v>
      </c>
      <c r="M41" s="6">
        <f t="shared" ref="M41" si="20">M42*$O$41+M34</f>
        <v>20</v>
      </c>
      <c r="N41" s="6">
        <f>M41/E41</f>
        <v>20</v>
      </c>
      <c r="O41">
        <f t="shared" si="12"/>
        <v>0</v>
      </c>
    </row>
    <row r="42" spans="2:15" x14ac:dyDescent="0.25">
      <c r="B42" s="21" t="s">
        <v>73</v>
      </c>
      <c r="C42" s="27">
        <v>0</v>
      </c>
      <c r="D42" s="4">
        <f t="shared" ref="D42:E42" si="21">D35/$O$42</f>
        <v>0</v>
      </c>
      <c r="E42" s="23">
        <f t="shared" si="21"/>
        <v>0</v>
      </c>
      <c r="F42" s="5">
        <f>F35/$O$42</f>
        <v>1</v>
      </c>
      <c r="G42" s="5">
        <f t="shared" ref="G42:M42" si="22">G35/$O$42</f>
        <v>0</v>
      </c>
      <c r="H42" s="5">
        <f t="shared" si="22"/>
        <v>0</v>
      </c>
      <c r="I42" s="5">
        <f t="shared" si="22"/>
        <v>0</v>
      </c>
      <c r="J42" s="5">
        <f t="shared" si="22"/>
        <v>1</v>
      </c>
      <c r="K42" s="5">
        <f t="shared" si="22"/>
        <v>0</v>
      </c>
      <c r="L42" s="5">
        <f t="shared" si="22"/>
        <v>0</v>
      </c>
      <c r="M42" s="6">
        <f t="shared" si="22"/>
        <v>10</v>
      </c>
      <c r="N42" s="6"/>
      <c r="O42">
        <f>F35*1</f>
        <v>1</v>
      </c>
    </row>
    <row r="43" spans="2:15" x14ac:dyDescent="0.25">
      <c r="B43" s="21" t="s">
        <v>76</v>
      </c>
      <c r="C43" s="23">
        <v>0</v>
      </c>
      <c r="D43" s="21">
        <f t="shared" ref="D43:E43" si="23">D42*$O$43+D36</f>
        <v>0</v>
      </c>
      <c r="E43" s="55">
        <f t="shared" si="23"/>
        <v>1.1499999999999999</v>
      </c>
      <c r="F43" s="23">
        <f>F42*$O$43+F36</f>
        <v>0</v>
      </c>
      <c r="G43" s="23">
        <f t="shared" ref="G43" si="24">G42*$O$43+G36</f>
        <v>5.0000000000000001E-4</v>
      </c>
      <c r="H43" s="23">
        <f t="shared" ref="H43:I43" si="25">H42*$O$43+H36</f>
        <v>0</v>
      </c>
      <c r="I43" s="23">
        <f t="shared" si="25"/>
        <v>0</v>
      </c>
      <c r="J43" s="23">
        <f t="shared" ref="J43" si="26">J42*$O$43+J36</f>
        <v>0.7</v>
      </c>
      <c r="K43" s="23">
        <f t="shared" ref="K43:L43" si="27">K42*$O$43+K36</f>
        <v>1</v>
      </c>
      <c r="L43" s="23">
        <f t="shared" si="27"/>
        <v>0</v>
      </c>
      <c r="M43" s="24">
        <f t="shared" ref="M43" si="28">M42*$O$43+M36</f>
        <v>16.25</v>
      </c>
      <c r="N43" s="24">
        <f>M43/E43</f>
        <v>14.130434782608697</v>
      </c>
      <c r="O43">
        <f t="shared" si="12"/>
        <v>0.7</v>
      </c>
    </row>
    <row r="44" spans="2:15" x14ac:dyDescent="0.25">
      <c r="B44" s="7" t="s">
        <v>77</v>
      </c>
      <c r="C44" s="45">
        <v>0</v>
      </c>
      <c r="D44" s="7">
        <f t="shared" ref="D44:E44" si="29">D42*$O$44+D37</f>
        <v>0</v>
      </c>
      <c r="E44" s="39">
        <f t="shared" si="29"/>
        <v>2.3499999999999996</v>
      </c>
      <c r="F44" s="8">
        <f>F42*$O$44+F37</f>
        <v>0</v>
      </c>
      <c r="G44" s="8">
        <f t="shared" ref="G44:M44" si="30">G42*$O$44+G37</f>
        <v>4.5000000000000005E-3</v>
      </c>
      <c r="H44" s="8">
        <f t="shared" si="30"/>
        <v>0</v>
      </c>
      <c r="I44" s="8">
        <f t="shared" si="30"/>
        <v>0</v>
      </c>
      <c r="J44" s="8">
        <f t="shared" si="30"/>
        <v>-3.6999999999999997</v>
      </c>
      <c r="K44" s="8">
        <f t="shared" si="30"/>
        <v>0</v>
      </c>
      <c r="L44" s="8">
        <f t="shared" si="30"/>
        <v>1</v>
      </c>
      <c r="M44" s="9">
        <f t="shared" si="30"/>
        <v>46.25</v>
      </c>
      <c r="N44" s="9">
        <f>M44/E44</f>
        <v>19.680851063829792</v>
      </c>
      <c r="O44">
        <f>F37*-1</f>
        <v>-3.6999999999999997</v>
      </c>
    </row>
    <row r="45" spans="2:15" x14ac:dyDescent="0.25">
      <c r="B45" s="42" t="s">
        <v>30</v>
      </c>
      <c r="C45" s="37">
        <v>1</v>
      </c>
      <c r="D45" s="56">
        <f>D50*$O$45+D38</f>
        <v>0</v>
      </c>
      <c r="E45" s="57">
        <f>E50*$O$45+E38</f>
        <v>0</v>
      </c>
      <c r="F45" s="57">
        <f t="shared" ref="F45:M45" si="31">F50*$O$45+F38</f>
        <v>0</v>
      </c>
      <c r="G45" s="2">
        <f t="shared" si="31"/>
        <v>51.304347826086953</v>
      </c>
      <c r="H45" s="2">
        <f t="shared" si="31"/>
        <v>0</v>
      </c>
      <c r="I45" s="2">
        <f t="shared" si="31"/>
        <v>0</v>
      </c>
      <c r="J45" s="2">
        <f t="shared" si="31"/>
        <v>11826.08695652174</v>
      </c>
      <c r="K45" s="2">
        <f t="shared" si="31"/>
        <v>2608.6956521739135</v>
      </c>
      <c r="L45" s="2">
        <f t="shared" si="31"/>
        <v>0</v>
      </c>
      <c r="M45" s="59">
        <f t="shared" si="31"/>
        <v>1067391.3043478262</v>
      </c>
      <c r="N45" s="3"/>
      <c r="O45">
        <f>E38*-1</f>
        <v>3000</v>
      </c>
    </row>
    <row r="46" spans="2:15" x14ac:dyDescent="0.25">
      <c r="B46" s="58" t="s">
        <v>31</v>
      </c>
      <c r="C46" s="27">
        <v>0</v>
      </c>
      <c r="D46" s="4">
        <f>D50*$O$46+D39</f>
        <v>1</v>
      </c>
      <c r="E46" s="5">
        <f>E50*$O$46+E39</f>
        <v>0</v>
      </c>
      <c r="F46" s="5">
        <f t="shared" ref="F46:M46" si="32">F50*$O$46+F39</f>
        <v>0</v>
      </c>
      <c r="G46" s="5">
        <f t="shared" si="32"/>
        <v>4.3478260869565219E-4</v>
      </c>
      <c r="H46" s="5">
        <f t="shared" si="32"/>
        <v>0</v>
      </c>
      <c r="I46" s="5">
        <f t="shared" si="32"/>
        <v>0</v>
      </c>
      <c r="J46" s="5">
        <f t="shared" si="32"/>
        <v>-0.39130434782608692</v>
      </c>
      <c r="K46" s="5">
        <f t="shared" si="32"/>
        <v>-0.13043478260869565</v>
      </c>
      <c r="L46" s="5">
        <f t="shared" si="32"/>
        <v>0</v>
      </c>
      <c r="M46" s="60">
        <f t="shared" si="32"/>
        <v>4.1304347826086953</v>
      </c>
      <c r="N46" s="6"/>
      <c r="O46">
        <f t="shared" ref="O46:O51" si="33">E39*-1</f>
        <v>-0.15</v>
      </c>
    </row>
    <row r="47" spans="2:15" x14ac:dyDescent="0.25">
      <c r="B47" s="4" t="s">
        <v>34</v>
      </c>
      <c r="C47" s="27">
        <v>0</v>
      </c>
      <c r="D47" s="4">
        <f>D50*$O$47+D40</f>
        <v>0</v>
      </c>
      <c r="E47" s="5">
        <f>E50*$O$47+E40</f>
        <v>0</v>
      </c>
      <c r="F47" s="5">
        <f t="shared" ref="F47:M47" si="34">F50*$O$47+F40</f>
        <v>0</v>
      </c>
      <c r="G47" s="5">
        <f t="shared" si="34"/>
        <v>-4.3478260869565219E-4</v>
      </c>
      <c r="H47" s="5">
        <f t="shared" si="34"/>
        <v>1</v>
      </c>
      <c r="I47" s="5">
        <f t="shared" si="34"/>
        <v>0</v>
      </c>
      <c r="J47" s="5">
        <f t="shared" si="34"/>
        <v>0.39130434782608692</v>
      </c>
      <c r="K47" s="5">
        <f t="shared" si="34"/>
        <v>0.13043478260869565</v>
      </c>
      <c r="L47" s="5">
        <f t="shared" si="34"/>
        <v>0</v>
      </c>
      <c r="M47" s="6">
        <f t="shared" si="34"/>
        <v>5.8695652173913047</v>
      </c>
      <c r="N47" s="6"/>
      <c r="O47">
        <f t="shared" si="33"/>
        <v>0.15</v>
      </c>
    </row>
    <row r="48" spans="2:15" x14ac:dyDescent="0.25">
      <c r="B48" s="4" t="s">
        <v>74</v>
      </c>
      <c r="C48" s="27">
        <v>0</v>
      </c>
      <c r="D48" s="4">
        <f>D50*$O$48+D41</f>
        <v>0</v>
      </c>
      <c r="E48" s="5">
        <f>E50*$O$48+E41</f>
        <v>0</v>
      </c>
      <c r="F48" s="5">
        <f t="shared" ref="F48:M48" si="35">F50*$O$48+F41</f>
        <v>0</v>
      </c>
      <c r="G48" s="5">
        <f t="shared" si="35"/>
        <v>-4.3478260869565219E-4</v>
      </c>
      <c r="H48" s="5">
        <f t="shared" si="35"/>
        <v>0</v>
      </c>
      <c r="I48" s="5">
        <f t="shared" si="35"/>
        <v>1</v>
      </c>
      <c r="J48" s="5">
        <f t="shared" si="35"/>
        <v>-0.60869565217391308</v>
      </c>
      <c r="K48" s="5">
        <f t="shared" si="35"/>
        <v>-0.86956521739130443</v>
      </c>
      <c r="L48" s="5">
        <f t="shared" si="35"/>
        <v>0</v>
      </c>
      <c r="M48" s="6">
        <f t="shared" si="35"/>
        <v>5.8695652173913029</v>
      </c>
      <c r="N48" s="6"/>
      <c r="O48">
        <f t="shared" si="33"/>
        <v>-1</v>
      </c>
    </row>
    <row r="49" spans="2:15" x14ac:dyDescent="0.25">
      <c r="B49" s="58" t="s">
        <v>73</v>
      </c>
      <c r="C49" s="27">
        <v>0</v>
      </c>
      <c r="D49" s="4">
        <f>D50*$O$49+D42</f>
        <v>0</v>
      </c>
      <c r="E49" s="5">
        <f>E50*$O$49+E42</f>
        <v>0</v>
      </c>
      <c r="F49" s="5">
        <f t="shared" ref="F49:M49" si="36">F50*$O$49+F42</f>
        <v>1</v>
      </c>
      <c r="G49" s="5">
        <f t="shared" si="36"/>
        <v>0</v>
      </c>
      <c r="H49" s="5">
        <f t="shared" si="36"/>
        <v>0</v>
      </c>
      <c r="I49" s="5">
        <f t="shared" si="36"/>
        <v>0</v>
      </c>
      <c r="J49" s="5">
        <f t="shared" si="36"/>
        <v>1</v>
      </c>
      <c r="K49" s="5">
        <f t="shared" si="36"/>
        <v>0</v>
      </c>
      <c r="L49" s="5">
        <f t="shared" si="36"/>
        <v>0</v>
      </c>
      <c r="M49" s="60">
        <f t="shared" si="36"/>
        <v>10</v>
      </c>
      <c r="N49" s="6"/>
      <c r="O49">
        <f t="shared" si="33"/>
        <v>0</v>
      </c>
    </row>
    <row r="50" spans="2:15" x14ac:dyDescent="0.25">
      <c r="B50" s="58" t="s">
        <v>32</v>
      </c>
      <c r="C50" s="27">
        <v>0</v>
      </c>
      <c r="D50" s="4">
        <f>D43/$O$50</f>
        <v>0</v>
      </c>
      <c r="E50" s="5">
        <f>E43/$O$50</f>
        <v>1</v>
      </c>
      <c r="F50" s="5">
        <f t="shared" ref="F50:M50" si="37">F43/$O$50</f>
        <v>0</v>
      </c>
      <c r="G50" s="5">
        <f t="shared" si="37"/>
        <v>4.3478260869565219E-4</v>
      </c>
      <c r="H50" s="5">
        <f t="shared" si="37"/>
        <v>0</v>
      </c>
      <c r="I50" s="5">
        <f t="shared" si="37"/>
        <v>0</v>
      </c>
      <c r="J50" s="5">
        <f t="shared" si="37"/>
        <v>0.60869565217391308</v>
      </c>
      <c r="K50" s="5">
        <f t="shared" si="37"/>
        <v>0.86956521739130443</v>
      </c>
      <c r="L50" s="5">
        <f t="shared" si="37"/>
        <v>0</v>
      </c>
      <c r="M50" s="60">
        <f t="shared" si="37"/>
        <v>14.130434782608697</v>
      </c>
      <c r="N50" s="6"/>
      <c r="O50">
        <f>E43*1</f>
        <v>1.1499999999999999</v>
      </c>
    </row>
    <row r="51" spans="2:15" x14ac:dyDescent="0.25">
      <c r="B51" s="7" t="s">
        <v>77</v>
      </c>
      <c r="C51" s="45">
        <v>0</v>
      </c>
      <c r="D51" s="7">
        <f>D50*$O$51+D44</f>
        <v>0</v>
      </c>
      <c r="E51" s="8">
        <f>E50*$O$51+E44</f>
        <v>0</v>
      </c>
      <c r="F51" s="8">
        <f t="shared" ref="F51:M51" si="38">F50*$O$51+F44</f>
        <v>0</v>
      </c>
      <c r="G51" s="8">
        <f t="shared" si="38"/>
        <v>3.478260869565218E-3</v>
      </c>
      <c r="H51" s="8">
        <f t="shared" si="38"/>
        <v>0</v>
      </c>
      <c r="I51" s="8">
        <f t="shared" si="38"/>
        <v>0</v>
      </c>
      <c r="J51" s="8">
        <f t="shared" si="38"/>
        <v>-5.1304347826086953</v>
      </c>
      <c r="K51" s="8">
        <f t="shared" si="38"/>
        <v>-2.043478260869565</v>
      </c>
      <c r="L51" s="8">
        <f t="shared" si="38"/>
        <v>1</v>
      </c>
      <c r="M51" s="9">
        <f t="shared" si="38"/>
        <v>13.04347826086957</v>
      </c>
      <c r="N51" s="9"/>
      <c r="O51">
        <f t="shared" si="33"/>
        <v>-2.3499999999999996</v>
      </c>
    </row>
    <row r="52" spans="2:15" ht="15.75" thickBot="1" x14ac:dyDescent="0.3"/>
    <row r="53" spans="2:15" ht="16.5" customHeight="1" x14ac:dyDescent="0.25">
      <c r="B53" s="155" t="s">
        <v>79</v>
      </c>
      <c r="C53" s="156"/>
      <c r="D53" s="122" t="s">
        <v>81</v>
      </c>
      <c r="E53" s="154"/>
      <c r="F53" s="154"/>
      <c r="G53" s="123"/>
      <c r="I53" s="122" t="s">
        <v>82</v>
      </c>
      <c r="J53" s="154"/>
      <c r="K53" s="154"/>
      <c r="L53" s="154"/>
      <c r="M53" s="154"/>
      <c r="N53" s="123"/>
    </row>
    <row r="54" spans="2:15" x14ac:dyDescent="0.25">
      <c r="B54" s="157"/>
      <c r="C54" s="158"/>
      <c r="D54" s="149"/>
      <c r="E54" s="150"/>
      <c r="F54" s="150"/>
      <c r="G54" s="151"/>
      <c r="I54" s="149"/>
      <c r="J54" s="150"/>
      <c r="K54" s="150"/>
      <c r="L54" s="150"/>
      <c r="M54" s="150"/>
      <c r="N54" s="151"/>
    </row>
    <row r="55" spans="2:15" ht="15.75" thickBot="1" x14ac:dyDescent="0.3">
      <c r="B55" s="159"/>
      <c r="C55" s="160"/>
      <c r="D55" s="124"/>
      <c r="E55" s="152"/>
      <c r="F55" s="152"/>
      <c r="G55" s="125"/>
      <c r="I55" s="124"/>
      <c r="J55" s="152"/>
      <c r="K55" s="152"/>
      <c r="L55" s="152"/>
      <c r="M55" s="152"/>
      <c r="N55" s="125"/>
    </row>
    <row r="56" spans="2:15" x14ac:dyDescent="0.25">
      <c r="B56" s="61" t="s">
        <v>38</v>
      </c>
      <c r="C56" s="16">
        <f>100000*C57+18000*C58+40000*C59</f>
        <v>1052000</v>
      </c>
    </row>
    <row r="57" spans="2:15" x14ac:dyDescent="0.25">
      <c r="B57" s="61" t="s">
        <v>39</v>
      </c>
      <c r="C57" s="16">
        <v>4</v>
      </c>
    </row>
    <row r="58" spans="2:15" x14ac:dyDescent="0.25">
      <c r="B58" s="61" t="s">
        <v>40</v>
      </c>
      <c r="C58" s="16">
        <v>14</v>
      </c>
    </row>
    <row r="59" spans="2:15" ht="15.75" thickBot="1" x14ac:dyDescent="0.3">
      <c r="B59" s="62" t="s">
        <v>80</v>
      </c>
      <c r="C59" s="19">
        <v>10</v>
      </c>
    </row>
    <row r="62" spans="2:15" x14ac:dyDescent="0.25">
      <c r="D62" t="s">
        <v>102</v>
      </c>
    </row>
  </sheetData>
  <mergeCells count="30">
    <mergeCell ref="D53:G55"/>
    <mergeCell ref="I53:N55"/>
    <mergeCell ref="B53:C55"/>
    <mergeCell ref="M11:N11"/>
    <mergeCell ref="L17:N17"/>
    <mergeCell ref="H15:I15"/>
    <mergeCell ref="H16:I16"/>
    <mergeCell ref="H17:I17"/>
    <mergeCell ref="H18:I18"/>
    <mergeCell ref="H14:I14"/>
    <mergeCell ref="C13:E13"/>
    <mergeCell ref="C14:D14"/>
    <mergeCell ref="C15:D15"/>
    <mergeCell ref="C16:D16"/>
    <mergeCell ref="C17:D17"/>
    <mergeCell ref="C18:D18"/>
    <mergeCell ref="H13:J13"/>
    <mergeCell ref="M4:O4"/>
    <mergeCell ref="M6:O6"/>
    <mergeCell ref="M7:N7"/>
    <mergeCell ref="M8:N8"/>
    <mergeCell ref="M9:N9"/>
    <mergeCell ref="B2:D2"/>
    <mergeCell ref="B4:E4"/>
    <mergeCell ref="B5:E5"/>
    <mergeCell ref="C11:E11"/>
    <mergeCell ref="M10:N10"/>
    <mergeCell ref="G2:I2"/>
    <mergeCell ref="G3:I5"/>
    <mergeCell ref="H11:J11"/>
  </mergeCells>
  <phoneticPr fontId="5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C7A4F-8D17-4552-B638-027B0257ADDC}">
  <dimension ref="B1:O30"/>
  <sheetViews>
    <sheetView topLeftCell="B13" workbookViewId="0">
      <selection activeCell="G3" sqref="G3:I6"/>
    </sheetView>
  </sheetViews>
  <sheetFormatPr baseColWidth="10" defaultRowHeight="15" x14ac:dyDescent="0.25"/>
  <cols>
    <col min="4" max="4" width="13.42578125" customWidth="1"/>
    <col min="5" max="6" width="13.28515625" customWidth="1"/>
    <col min="12" max="12" width="12" customWidth="1"/>
    <col min="13" max="13" width="14.28515625" customWidth="1"/>
    <col min="14" max="14" width="13.140625" customWidth="1"/>
  </cols>
  <sheetData>
    <row r="1" spans="2:15" ht="15.75" thickBot="1" x14ac:dyDescent="0.3"/>
    <row r="2" spans="2:15" ht="15.75" thickBot="1" x14ac:dyDescent="0.3">
      <c r="B2" s="121" t="s">
        <v>84</v>
      </c>
      <c r="C2" s="121"/>
      <c r="D2" s="121"/>
      <c r="G2" s="145" t="s">
        <v>94</v>
      </c>
      <c r="H2" s="147"/>
      <c r="I2" s="146"/>
      <c r="L2" t="s">
        <v>63</v>
      </c>
    </row>
    <row r="3" spans="2:15" ht="15" customHeight="1" x14ac:dyDescent="0.25">
      <c r="G3" s="157" t="s">
        <v>95</v>
      </c>
      <c r="H3" s="162"/>
      <c r="I3" s="158"/>
      <c r="L3" s="53" t="s">
        <v>88</v>
      </c>
      <c r="M3" s="147" t="s">
        <v>89</v>
      </c>
      <c r="N3" s="147"/>
      <c r="O3" s="146"/>
    </row>
    <row r="4" spans="2:15" x14ac:dyDescent="0.25">
      <c r="G4" s="157"/>
      <c r="H4" s="162"/>
      <c r="I4" s="158"/>
      <c r="L4" s="54" t="s">
        <v>90</v>
      </c>
      <c r="M4" s="5"/>
      <c r="N4" s="5"/>
      <c r="O4" s="16"/>
    </row>
    <row r="5" spans="2:15" x14ac:dyDescent="0.25">
      <c r="G5" s="157"/>
      <c r="H5" s="162"/>
      <c r="I5" s="158"/>
      <c r="L5" s="15"/>
      <c r="M5" s="127" t="s">
        <v>96</v>
      </c>
      <c r="N5" s="127"/>
      <c r="O5" s="16"/>
    </row>
    <row r="6" spans="2:15" ht="15.75" thickBot="1" x14ac:dyDescent="0.3">
      <c r="B6" t="s">
        <v>85</v>
      </c>
      <c r="G6" s="159"/>
      <c r="H6" s="163"/>
      <c r="I6" s="160"/>
      <c r="L6" s="15"/>
      <c r="M6" s="127" t="s">
        <v>97</v>
      </c>
      <c r="N6" s="127"/>
      <c r="O6" s="16"/>
    </row>
    <row r="7" spans="2:15" x14ac:dyDescent="0.25">
      <c r="B7" t="s">
        <v>86</v>
      </c>
      <c r="L7" s="15"/>
      <c r="M7" s="5" t="s">
        <v>98</v>
      </c>
      <c r="N7" s="5"/>
      <c r="O7" s="16"/>
    </row>
    <row r="8" spans="2:15" x14ac:dyDescent="0.25">
      <c r="B8" t="s">
        <v>87</v>
      </c>
      <c r="G8" t="s">
        <v>23</v>
      </c>
      <c r="L8" s="15"/>
      <c r="M8" s="5"/>
      <c r="N8" s="5"/>
      <c r="O8" s="16"/>
    </row>
    <row r="9" spans="2:15" ht="15.75" thickBot="1" x14ac:dyDescent="0.3">
      <c r="L9" s="17"/>
      <c r="M9" s="18"/>
      <c r="N9" s="18"/>
      <c r="O9" s="19"/>
    </row>
    <row r="10" spans="2:15" x14ac:dyDescent="0.25">
      <c r="B10" s="53" t="s">
        <v>88</v>
      </c>
      <c r="C10" s="147" t="s">
        <v>89</v>
      </c>
      <c r="D10" s="147"/>
      <c r="E10" s="146"/>
      <c r="G10" s="53" t="s">
        <v>88</v>
      </c>
      <c r="H10" s="147" t="s">
        <v>89</v>
      </c>
      <c r="I10" s="147"/>
      <c r="J10" s="146"/>
    </row>
    <row r="11" spans="2:15" x14ac:dyDescent="0.25">
      <c r="B11" s="54" t="s">
        <v>90</v>
      </c>
      <c r="C11" s="5"/>
      <c r="D11" s="5"/>
      <c r="E11" s="16"/>
      <c r="G11" s="54" t="s">
        <v>90</v>
      </c>
      <c r="H11" s="5"/>
      <c r="I11" s="5"/>
      <c r="J11" s="16"/>
      <c r="L11" t="s">
        <v>99</v>
      </c>
    </row>
    <row r="12" spans="2:15" x14ac:dyDescent="0.25">
      <c r="B12" s="15"/>
      <c r="C12" s="127" t="s">
        <v>91</v>
      </c>
      <c r="D12" s="127"/>
      <c r="E12" s="16"/>
      <c r="G12" s="15"/>
      <c r="H12" s="127" t="s">
        <v>91</v>
      </c>
      <c r="I12" s="127"/>
      <c r="J12" s="16"/>
    </row>
    <row r="13" spans="2:15" x14ac:dyDescent="0.25">
      <c r="B13" s="15"/>
      <c r="C13" s="127" t="s">
        <v>92</v>
      </c>
      <c r="D13" s="127"/>
      <c r="E13" s="16"/>
      <c r="G13" s="15"/>
      <c r="H13" s="127" t="s">
        <v>92</v>
      </c>
      <c r="I13" s="127"/>
      <c r="J13" s="16"/>
      <c r="L13" s="143" t="s">
        <v>100</v>
      </c>
      <c r="M13" s="144"/>
    </row>
    <row r="14" spans="2:15" x14ac:dyDescent="0.25">
      <c r="B14" s="15"/>
      <c r="C14" s="5" t="s">
        <v>93</v>
      </c>
      <c r="D14" s="5"/>
      <c r="E14" s="16"/>
      <c r="G14" s="15"/>
      <c r="H14" s="5" t="s">
        <v>93</v>
      </c>
      <c r="I14" s="5"/>
      <c r="J14" s="16"/>
    </row>
    <row r="15" spans="2:15" x14ac:dyDescent="0.25">
      <c r="B15" s="15"/>
      <c r="C15" s="5"/>
      <c r="D15" s="5"/>
      <c r="E15" s="16"/>
      <c r="G15" s="15"/>
      <c r="H15" s="5"/>
      <c r="I15" s="5"/>
      <c r="J15" s="16"/>
    </row>
    <row r="16" spans="2:15" ht="15.75" thickBot="1" x14ac:dyDescent="0.3">
      <c r="B16" s="17"/>
      <c r="C16" s="18"/>
      <c r="D16" s="18"/>
      <c r="E16" s="19"/>
      <c r="G16" s="17"/>
      <c r="H16" s="18"/>
      <c r="I16" s="18"/>
      <c r="J16" s="19"/>
    </row>
    <row r="19" spans="2:12" x14ac:dyDescent="0.25">
      <c r="B19" s="1"/>
      <c r="C19" s="2" t="s">
        <v>30</v>
      </c>
      <c r="D19" s="2" t="s">
        <v>31</v>
      </c>
      <c r="E19" s="2" t="s">
        <v>32</v>
      </c>
      <c r="F19" s="38" t="s">
        <v>73</v>
      </c>
      <c r="G19" s="2" t="s">
        <v>33</v>
      </c>
      <c r="H19" s="2" t="s">
        <v>34</v>
      </c>
      <c r="I19" s="2" t="s">
        <v>74</v>
      </c>
      <c r="J19" s="2" t="s">
        <v>35</v>
      </c>
      <c r="K19" s="26" t="s">
        <v>36</v>
      </c>
    </row>
    <row r="20" spans="2:12" x14ac:dyDescent="0.25">
      <c r="B20" s="4" t="s">
        <v>30</v>
      </c>
      <c r="C20" s="5">
        <v>1</v>
      </c>
      <c r="D20" s="1">
        <v>-700</v>
      </c>
      <c r="E20" s="2">
        <v>-3500</v>
      </c>
      <c r="F20" s="38">
        <v>-7000</v>
      </c>
      <c r="G20" s="2">
        <v>0</v>
      </c>
      <c r="H20" s="2">
        <v>0</v>
      </c>
      <c r="I20" s="2">
        <v>0</v>
      </c>
      <c r="J20" s="3">
        <v>0</v>
      </c>
      <c r="K20" s="6"/>
    </row>
    <row r="21" spans="2:12" x14ac:dyDescent="0.25">
      <c r="B21" s="21" t="s">
        <v>33</v>
      </c>
      <c r="C21" s="23">
        <v>0</v>
      </c>
      <c r="D21" s="21">
        <v>1</v>
      </c>
      <c r="E21" s="23">
        <v>2</v>
      </c>
      <c r="F21" s="55">
        <v>3</v>
      </c>
      <c r="G21" s="23">
        <v>1</v>
      </c>
      <c r="H21" s="23">
        <v>0</v>
      </c>
      <c r="I21" s="23">
        <v>0</v>
      </c>
      <c r="J21" s="24">
        <v>100</v>
      </c>
      <c r="K21" s="24">
        <f>J21/F21</f>
        <v>33.333333333333336</v>
      </c>
    </row>
    <row r="22" spans="2:12" x14ac:dyDescent="0.25">
      <c r="B22" s="4" t="s">
        <v>34</v>
      </c>
      <c r="C22" s="5">
        <v>0</v>
      </c>
      <c r="D22" s="4">
        <v>2</v>
      </c>
      <c r="E22" s="5">
        <v>3</v>
      </c>
      <c r="F22" s="23">
        <v>1</v>
      </c>
      <c r="G22" s="5">
        <v>0</v>
      </c>
      <c r="H22" s="5">
        <v>1</v>
      </c>
      <c r="I22" s="5">
        <v>0</v>
      </c>
      <c r="J22" s="6">
        <v>200</v>
      </c>
      <c r="K22" s="6">
        <f>J22/F22</f>
        <v>200</v>
      </c>
    </row>
    <row r="23" spans="2:12" x14ac:dyDescent="0.25">
      <c r="B23" s="7" t="s">
        <v>74</v>
      </c>
      <c r="C23" s="8">
        <v>0</v>
      </c>
      <c r="D23" s="7">
        <v>3</v>
      </c>
      <c r="E23" s="8">
        <v>2.5</v>
      </c>
      <c r="F23" s="39">
        <v>4</v>
      </c>
      <c r="G23" s="8">
        <v>0</v>
      </c>
      <c r="H23" s="8">
        <v>0</v>
      </c>
      <c r="I23" s="8">
        <v>1</v>
      </c>
      <c r="J23" s="9">
        <v>600</v>
      </c>
      <c r="K23" s="9">
        <f>J23/F23</f>
        <v>150</v>
      </c>
      <c r="L23" t="s">
        <v>78</v>
      </c>
    </row>
    <row r="24" spans="2:12" x14ac:dyDescent="0.25">
      <c r="B24" s="4" t="s">
        <v>30</v>
      </c>
      <c r="C24" s="27">
        <v>1</v>
      </c>
      <c r="D24">
        <f t="shared" ref="D24:E24" si="0">D25*$L$24+D20</f>
        <v>1633.333333333333</v>
      </c>
      <c r="E24">
        <f t="shared" si="0"/>
        <v>1166.6666666666661</v>
      </c>
      <c r="F24">
        <f>F25*$L$24+F20</f>
        <v>0</v>
      </c>
      <c r="G24">
        <f t="shared" ref="G24" si="1">G25*$L$24+G20</f>
        <v>2333.333333333333</v>
      </c>
      <c r="H24">
        <f t="shared" ref="H24:I24" si="2">H25*$L$24+H20</f>
        <v>0</v>
      </c>
      <c r="I24">
        <f t="shared" si="2"/>
        <v>0</v>
      </c>
      <c r="J24">
        <f t="shared" ref="J24" si="3">J25*$L$24+J20</f>
        <v>233333.33333333334</v>
      </c>
      <c r="L24">
        <f>F20*-1</f>
        <v>7000</v>
      </c>
    </row>
    <row r="25" spans="2:12" x14ac:dyDescent="0.25">
      <c r="B25" s="21" t="s">
        <v>73</v>
      </c>
      <c r="C25" s="27">
        <v>0</v>
      </c>
      <c r="D25">
        <f t="shared" ref="D25:E25" si="4">D21/$L$25</f>
        <v>0.33333333333333331</v>
      </c>
      <c r="E25">
        <f t="shared" si="4"/>
        <v>0.66666666666666663</v>
      </c>
      <c r="F25">
        <f>F21/$L$25</f>
        <v>1</v>
      </c>
      <c r="G25">
        <f t="shared" ref="G25:J25" si="5">G21/$L$25</f>
        <v>0.33333333333333331</v>
      </c>
      <c r="H25">
        <f t="shared" si="5"/>
        <v>0</v>
      </c>
      <c r="I25">
        <f t="shared" si="5"/>
        <v>0</v>
      </c>
      <c r="J25">
        <f t="shared" si="5"/>
        <v>33.333333333333336</v>
      </c>
      <c r="L25">
        <f>F21*1</f>
        <v>3</v>
      </c>
    </row>
    <row r="26" spans="2:12" x14ac:dyDescent="0.25">
      <c r="B26" s="4" t="s">
        <v>34</v>
      </c>
      <c r="C26" s="27">
        <v>0</v>
      </c>
      <c r="D26">
        <f t="shared" ref="D26:E26" si="6">D25*$L$26+D22</f>
        <v>1.6666666666666667</v>
      </c>
      <c r="E26">
        <f t="shared" si="6"/>
        <v>2.3333333333333335</v>
      </c>
      <c r="F26">
        <f>F25*$L$26+F22</f>
        <v>0</v>
      </c>
      <c r="G26">
        <f t="shared" ref="G26" si="7">G25*$L$26+G22</f>
        <v>-0.33333333333333331</v>
      </c>
      <c r="H26">
        <f t="shared" ref="H26:I26" si="8">H25*$L$26+H22</f>
        <v>1</v>
      </c>
      <c r="I26">
        <f t="shared" si="8"/>
        <v>0</v>
      </c>
      <c r="J26">
        <f t="shared" ref="J26" si="9">J25*$L$26+J22</f>
        <v>166.66666666666666</v>
      </c>
      <c r="L26">
        <f t="shared" ref="L26:L27" si="10">F22*-1</f>
        <v>-1</v>
      </c>
    </row>
    <row r="27" spans="2:12" x14ac:dyDescent="0.25">
      <c r="B27" s="7" t="s">
        <v>74</v>
      </c>
      <c r="C27" s="27">
        <v>0</v>
      </c>
      <c r="D27">
        <f t="shared" ref="D27:E27" si="11">D25*$L$27+D23</f>
        <v>1.6666666666666667</v>
      </c>
      <c r="E27">
        <f t="shared" si="11"/>
        <v>-0.16666666666666652</v>
      </c>
      <c r="F27">
        <f>F25*$L$27+F23</f>
        <v>0</v>
      </c>
      <c r="G27">
        <f t="shared" ref="G27:J27" si="12">G25*$L$27+G23</f>
        <v>-1.3333333333333333</v>
      </c>
      <c r="H27">
        <f t="shared" si="12"/>
        <v>0</v>
      </c>
      <c r="I27">
        <f t="shared" si="12"/>
        <v>1</v>
      </c>
      <c r="J27">
        <f t="shared" si="12"/>
        <v>466.66666666666663</v>
      </c>
      <c r="L27">
        <f t="shared" si="10"/>
        <v>-4</v>
      </c>
    </row>
    <row r="30" spans="2:12" x14ac:dyDescent="0.25">
      <c r="D30" t="s">
        <v>103</v>
      </c>
    </row>
  </sheetData>
  <mergeCells count="13">
    <mergeCell ref="C10:E10"/>
    <mergeCell ref="H10:J10"/>
    <mergeCell ref="L13:M13"/>
    <mergeCell ref="C12:D12"/>
    <mergeCell ref="C13:D13"/>
    <mergeCell ref="H12:I12"/>
    <mergeCell ref="H13:I13"/>
    <mergeCell ref="B2:D2"/>
    <mergeCell ref="G2:I2"/>
    <mergeCell ref="G3:I6"/>
    <mergeCell ref="M3:O3"/>
    <mergeCell ref="M5:N5"/>
    <mergeCell ref="M6:N6"/>
  </mergeCells>
  <phoneticPr fontId="5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064CA-2571-402F-8105-3F8BB065B378}">
  <dimension ref="A1:S50"/>
  <sheetViews>
    <sheetView topLeftCell="A22" workbookViewId="0">
      <selection activeCell="B48" sqref="B48:K50"/>
    </sheetView>
  </sheetViews>
  <sheetFormatPr baseColWidth="10" defaultRowHeight="15" x14ac:dyDescent="0.25"/>
  <sheetData>
    <row r="1" spans="1:19" x14ac:dyDescent="0.25">
      <c r="E1" s="174" t="s">
        <v>104</v>
      </c>
      <c r="F1" s="174"/>
      <c r="G1" s="174"/>
      <c r="H1" s="174"/>
      <c r="I1" s="174"/>
      <c r="J1" s="174"/>
      <c r="K1" s="174"/>
    </row>
    <row r="2" spans="1:19" x14ac:dyDescent="0.25">
      <c r="E2" s="174"/>
      <c r="F2" s="174"/>
      <c r="G2" s="174"/>
      <c r="H2" s="174"/>
      <c r="I2" s="174"/>
      <c r="J2" s="174"/>
      <c r="K2" s="174"/>
      <c r="M2" s="121" t="s">
        <v>105</v>
      </c>
      <c r="N2" s="121"/>
      <c r="O2" s="121"/>
      <c r="P2" s="121"/>
      <c r="Q2" s="121"/>
      <c r="R2" s="121"/>
      <c r="S2" s="121"/>
    </row>
    <row r="3" spans="1:19" ht="15.75" thickBot="1" x14ac:dyDescent="0.3"/>
    <row r="4" spans="1:19" ht="15.75" thickBot="1" x14ac:dyDescent="0.3">
      <c r="A4" t="s">
        <v>106</v>
      </c>
      <c r="F4" s="170" t="s">
        <v>107</v>
      </c>
      <c r="G4" s="171"/>
      <c r="H4" s="171"/>
      <c r="I4" s="171"/>
      <c r="J4" s="172"/>
    </row>
    <row r="5" spans="1:19" x14ac:dyDescent="0.25">
      <c r="A5" s="141" t="s">
        <v>108</v>
      </c>
      <c r="B5" s="141"/>
      <c r="C5" s="141"/>
      <c r="D5" s="141"/>
    </row>
    <row r="6" spans="1:19" x14ac:dyDescent="0.25">
      <c r="A6" s="141" t="s">
        <v>109</v>
      </c>
      <c r="B6" s="141"/>
      <c r="C6" s="141"/>
      <c r="D6" s="141"/>
      <c r="E6" s="141"/>
    </row>
    <row r="7" spans="1:19" x14ac:dyDescent="0.25">
      <c r="A7" t="s">
        <v>110</v>
      </c>
    </row>
    <row r="8" spans="1:19" x14ac:dyDescent="0.25">
      <c r="A8" s="141" t="s">
        <v>111</v>
      </c>
      <c r="B8" s="141"/>
      <c r="C8" s="141"/>
      <c r="D8" s="141"/>
    </row>
    <row r="9" spans="1:19" x14ac:dyDescent="0.25">
      <c r="A9" s="141" t="s">
        <v>112</v>
      </c>
      <c r="B9" s="141"/>
      <c r="C9" s="141"/>
      <c r="D9" s="141"/>
    </row>
    <row r="10" spans="1:19" x14ac:dyDescent="0.25">
      <c r="A10" s="121" t="s">
        <v>113</v>
      </c>
      <c r="B10" s="121"/>
      <c r="C10" s="121"/>
      <c r="D10" s="121"/>
    </row>
    <row r="11" spans="1:19" x14ac:dyDescent="0.25">
      <c r="A11" s="121" t="s">
        <v>114</v>
      </c>
      <c r="B11" s="121"/>
      <c r="C11" s="121"/>
      <c r="D11" s="121"/>
    </row>
    <row r="12" spans="1:19" x14ac:dyDescent="0.25">
      <c r="A12" s="121"/>
      <c r="B12" s="121"/>
      <c r="C12" s="121"/>
      <c r="D12" s="121"/>
    </row>
    <row r="13" spans="1:19" x14ac:dyDescent="0.25">
      <c r="A13" s="121"/>
      <c r="B13" s="121"/>
      <c r="C13" s="121"/>
      <c r="D13" s="121"/>
    </row>
    <row r="14" spans="1:19" x14ac:dyDescent="0.25">
      <c r="A14" s="121"/>
      <c r="B14" s="121"/>
      <c r="C14" s="121"/>
      <c r="D14" s="121"/>
    </row>
    <row r="15" spans="1:19" x14ac:dyDescent="0.25">
      <c r="A15" s="121"/>
      <c r="B15" s="121"/>
      <c r="C15" s="121"/>
      <c r="D15" s="121"/>
      <c r="O15" s="121" t="s">
        <v>115</v>
      </c>
      <c r="P15" s="121"/>
      <c r="Q15" s="121"/>
      <c r="R15" s="121"/>
    </row>
    <row r="17" spans="1:16" x14ac:dyDescent="0.25">
      <c r="O17" s="63" t="s">
        <v>38</v>
      </c>
      <c r="P17" s="63">
        <v>6000</v>
      </c>
    </row>
    <row r="18" spans="1:16" x14ac:dyDescent="0.25">
      <c r="O18" s="63" t="s">
        <v>39</v>
      </c>
      <c r="P18" s="63">
        <v>0.66666999999999998</v>
      </c>
    </row>
    <row r="19" spans="1:16" x14ac:dyDescent="0.25">
      <c r="O19" s="63" t="s">
        <v>40</v>
      </c>
      <c r="P19" s="63">
        <v>0.66666999999999998</v>
      </c>
    </row>
    <row r="22" spans="1:16" ht="18.75" x14ac:dyDescent="0.3">
      <c r="L22" s="64"/>
    </row>
    <row r="27" spans="1:16" ht="15.75" thickBot="1" x14ac:dyDescent="0.3"/>
    <row r="28" spans="1:16" ht="15.75" thickBot="1" x14ac:dyDescent="0.3">
      <c r="C28" s="170" t="s">
        <v>116</v>
      </c>
      <c r="D28" s="171"/>
      <c r="E28" s="171"/>
      <c r="F28" s="171"/>
      <c r="G28" s="171"/>
      <c r="H28" s="172"/>
    </row>
    <row r="29" spans="1:16" x14ac:dyDescent="0.25">
      <c r="G29" s="164" t="s">
        <v>117</v>
      </c>
      <c r="H29" s="121"/>
      <c r="I29" s="121"/>
      <c r="J29" s="121"/>
      <c r="K29" s="121"/>
    </row>
    <row r="30" spans="1:16" x14ac:dyDescent="0.25">
      <c r="A30" s="173" t="s">
        <v>118</v>
      </c>
      <c r="B30" s="173"/>
      <c r="C30" s="173"/>
      <c r="D30" s="173"/>
      <c r="E30" s="173"/>
    </row>
    <row r="31" spans="1:16" ht="15.75" thickBot="1" x14ac:dyDescent="0.3">
      <c r="A31" s="165" t="s">
        <v>113</v>
      </c>
      <c r="B31" s="165"/>
      <c r="C31" s="165"/>
      <c r="D31" s="165"/>
      <c r="E31" s="165"/>
      <c r="G31" s="46"/>
      <c r="H31" s="65" t="s">
        <v>30</v>
      </c>
      <c r="I31" s="66" t="s">
        <v>31</v>
      </c>
      <c r="J31" s="66" t="s">
        <v>32</v>
      </c>
      <c r="K31" s="66" t="s">
        <v>33</v>
      </c>
      <c r="L31" s="66" t="s">
        <v>34</v>
      </c>
      <c r="M31" s="66" t="s">
        <v>35</v>
      </c>
      <c r="N31" s="67" t="s">
        <v>36</v>
      </c>
    </row>
    <row r="32" spans="1:16" x14ac:dyDescent="0.25">
      <c r="A32" s="165" t="s">
        <v>119</v>
      </c>
      <c r="B32" s="165"/>
      <c r="C32" s="165"/>
      <c r="D32" s="165"/>
      <c r="E32" s="165"/>
      <c r="G32" s="68" t="s">
        <v>30</v>
      </c>
      <c r="H32" s="69">
        <v>1</v>
      </c>
      <c r="I32" s="70">
        <v>-4500</v>
      </c>
      <c r="J32" s="70">
        <v>-4500</v>
      </c>
      <c r="K32" s="70">
        <v>0</v>
      </c>
      <c r="L32" s="70">
        <v>0</v>
      </c>
      <c r="M32" s="71">
        <v>0</v>
      </c>
      <c r="N32" s="72"/>
    </row>
    <row r="33" spans="1:15" x14ac:dyDescent="0.25">
      <c r="A33" s="166" t="s">
        <v>120</v>
      </c>
      <c r="B33" s="166"/>
      <c r="C33" s="166"/>
      <c r="D33" s="166"/>
      <c r="E33" s="166"/>
      <c r="F33" s="73" t="s">
        <v>121</v>
      </c>
      <c r="G33" s="74" t="s">
        <v>33</v>
      </c>
      <c r="H33" s="75">
        <v>0</v>
      </c>
      <c r="I33" s="76">
        <v>5000</v>
      </c>
      <c r="J33" s="46">
        <v>4000</v>
      </c>
      <c r="K33" s="46">
        <v>1</v>
      </c>
      <c r="L33" s="46">
        <v>0</v>
      </c>
      <c r="M33" s="77">
        <v>6000</v>
      </c>
      <c r="N33" s="72">
        <f>M33/I33</f>
        <v>1.2</v>
      </c>
    </row>
    <row r="34" spans="1:15" ht="15.75" thickBot="1" x14ac:dyDescent="0.3">
      <c r="A34" s="143" t="s">
        <v>122</v>
      </c>
      <c r="B34" s="161"/>
      <c r="C34" s="161"/>
      <c r="D34" s="161"/>
      <c r="E34" s="144"/>
      <c r="G34" s="78" t="s">
        <v>34</v>
      </c>
      <c r="H34" s="79">
        <v>0</v>
      </c>
      <c r="I34" s="80">
        <v>400</v>
      </c>
      <c r="J34" s="80">
        <v>500</v>
      </c>
      <c r="K34" s="80">
        <v>0</v>
      </c>
      <c r="L34" s="80">
        <v>1</v>
      </c>
      <c r="M34" s="81">
        <v>600</v>
      </c>
      <c r="N34" s="82">
        <f>M34/I34</f>
        <v>1.5</v>
      </c>
    </row>
    <row r="35" spans="1:15" x14ac:dyDescent="0.25">
      <c r="A35" s="143" t="s">
        <v>123</v>
      </c>
      <c r="B35" s="161"/>
      <c r="C35" s="161"/>
      <c r="D35" s="161"/>
      <c r="E35" s="144"/>
      <c r="G35" s="83" t="s">
        <v>30</v>
      </c>
      <c r="H35" s="69">
        <f>H36*$O$35+H32</f>
        <v>1</v>
      </c>
      <c r="I35" s="70">
        <f>I36*$O$35+I32</f>
        <v>0</v>
      </c>
      <c r="J35" s="70">
        <f t="shared" ref="J35:M35" si="0">J36*$O$35+J32</f>
        <v>-900</v>
      </c>
      <c r="K35" s="70">
        <f t="shared" si="0"/>
        <v>0.9</v>
      </c>
      <c r="L35" s="70">
        <f t="shared" si="0"/>
        <v>0</v>
      </c>
      <c r="M35" s="71">
        <f t="shared" si="0"/>
        <v>5400</v>
      </c>
      <c r="N35" s="84">
        <f>M35/J35</f>
        <v>-6</v>
      </c>
      <c r="O35">
        <f>I32*-1</f>
        <v>4500</v>
      </c>
    </row>
    <row r="36" spans="1:15" x14ac:dyDescent="0.25">
      <c r="A36" s="167" t="s">
        <v>124</v>
      </c>
      <c r="B36" s="168"/>
      <c r="C36" s="168"/>
      <c r="D36" s="168"/>
      <c r="E36" s="169"/>
      <c r="G36" s="85" t="s">
        <v>31</v>
      </c>
      <c r="H36" s="75">
        <f>H33/$O$36</f>
        <v>0</v>
      </c>
      <c r="I36" s="46">
        <f>I33/$O$36</f>
        <v>1</v>
      </c>
      <c r="J36" s="46">
        <f t="shared" ref="J36:M36" si="1">J33/$O$36</f>
        <v>0.8</v>
      </c>
      <c r="K36" s="46">
        <f t="shared" si="1"/>
        <v>2.0000000000000001E-4</v>
      </c>
      <c r="L36" s="46">
        <f t="shared" si="1"/>
        <v>0</v>
      </c>
      <c r="M36" s="77">
        <f t="shared" si="1"/>
        <v>1.2</v>
      </c>
      <c r="N36" s="86">
        <f t="shared" ref="N36:N37" si="2">M36/J36</f>
        <v>1.4999999999999998</v>
      </c>
      <c r="O36">
        <f>I33</f>
        <v>5000</v>
      </c>
    </row>
    <row r="37" spans="1:15" ht="15.75" thickBot="1" x14ac:dyDescent="0.3">
      <c r="A37" s="143" t="s">
        <v>125</v>
      </c>
      <c r="B37" s="161"/>
      <c r="C37" s="161"/>
      <c r="D37" s="161"/>
      <c r="E37" s="144"/>
      <c r="G37" s="87" t="s">
        <v>34</v>
      </c>
      <c r="H37" s="79">
        <f>H36*$O$37+H34</f>
        <v>0</v>
      </c>
      <c r="I37" s="80">
        <f>I36*$O$37+I34</f>
        <v>0</v>
      </c>
      <c r="J37" s="88">
        <f t="shared" ref="J37:M37" si="3">J36*$O$37+J34</f>
        <v>180</v>
      </c>
      <c r="K37" s="80">
        <f t="shared" si="3"/>
        <v>-0.08</v>
      </c>
      <c r="L37" s="80">
        <f t="shared" si="3"/>
        <v>1</v>
      </c>
      <c r="M37" s="81">
        <f t="shared" si="3"/>
        <v>120</v>
      </c>
      <c r="N37" s="89">
        <f t="shared" si="2"/>
        <v>0.66666666666666663</v>
      </c>
      <c r="O37">
        <f t="shared" ref="O37" si="4">I34*-1</f>
        <v>-400</v>
      </c>
    </row>
    <row r="38" spans="1:15" x14ac:dyDescent="0.25">
      <c r="A38" s="121"/>
      <c r="B38" s="121"/>
      <c r="C38" s="121"/>
      <c r="D38" s="121"/>
      <c r="E38" s="121"/>
      <c r="G38" s="83" t="s">
        <v>30</v>
      </c>
      <c r="H38" s="69">
        <f t="shared" ref="H38:I38" si="5">H40*$O$38+H35</f>
        <v>1</v>
      </c>
      <c r="I38" s="70">
        <f t="shared" si="5"/>
        <v>0</v>
      </c>
      <c r="J38" s="70">
        <f>J40*$O$38+J35</f>
        <v>0</v>
      </c>
      <c r="K38" s="70">
        <f t="shared" ref="K38:M38" si="6">K40*$O$38+K35</f>
        <v>0.5</v>
      </c>
      <c r="L38" s="70">
        <f t="shared" si="6"/>
        <v>5</v>
      </c>
      <c r="M38" s="90">
        <f t="shared" si="6"/>
        <v>6000</v>
      </c>
      <c r="O38">
        <f>J35*-1</f>
        <v>900</v>
      </c>
    </row>
    <row r="39" spans="1:15" x14ac:dyDescent="0.25">
      <c r="G39" s="85" t="s">
        <v>31</v>
      </c>
      <c r="H39" s="75">
        <f t="shared" ref="H39:I39" si="7">H40*$O$39+H36</f>
        <v>0</v>
      </c>
      <c r="I39" s="46">
        <f t="shared" si="7"/>
        <v>1</v>
      </c>
      <c r="J39" s="46">
        <f>J40*$O$39+J36</f>
        <v>0</v>
      </c>
      <c r="K39" s="46">
        <f t="shared" ref="K39:M39" si="8">K40*$O$39+K36</f>
        <v>5.5555555555555556E-4</v>
      </c>
      <c r="L39" s="46">
        <f t="shared" si="8"/>
        <v>-4.4444444444444444E-3</v>
      </c>
      <c r="M39" s="91">
        <f t="shared" si="8"/>
        <v>0.66666666666666663</v>
      </c>
      <c r="O39">
        <f t="shared" ref="O39" si="9">J36*-1</f>
        <v>-0.8</v>
      </c>
    </row>
    <row r="40" spans="1:15" ht="15.75" thickBot="1" x14ac:dyDescent="0.3">
      <c r="G40" s="87" t="s">
        <v>32</v>
      </c>
      <c r="H40" s="79">
        <f t="shared" ref="H40:I40" si="10">H37/$O$40</f>
        <v>0</v>
      </c>
      <c r="I40" s="80">
        <f t="shared" si="10"/>
        <v>0</v>
      </c>
      <c r="J40" s="80">
        <f>J37/$O$40</f>
        <v>1</v>
      </c>
      <c r="K40" s="80">
        <f t="shared" ref="K40:M40" si="11">K37/$O$40</f>
        <v>-4.4444444444444447E-4</v>
      </c>
      <c r="L40" s="80">
        <f t="shared" si="11"/>
        <v>5.5555555555555558E-3</v>
      </c>
      <c r="M40" s="92">
        <f t="shared" si="11"/>
        <v>0.66666666666666663</v>
      </c>
      <c r="O40">
        <f>J37</f>
        <v>180</v>
      </c>
    </row>
    <row r="42" spans="1:15" x14ac:dyDescent="0.25">
      <c r="G42" s="63" t="s">
        <v>38</v>
      </c>
      <c r="H42" s="63">
        <v>6000</v>
      </c>
    </row>
    <row r="43" spans="1:15" x14ac:dyDescent="0.25">
      <c r="G43" s="63" t="s">
        <v>39</v>
      </c>
      <c r="H43" s="63">
        <v>0.66666999999999998</v>
      </c>
    </row>
    <row r="44" spans="1:15" x14ac:dyDescent="0.25">
      <c r="G44" s="63" t="s">
        <v>40</v>
      </c>
      <c r="H44" s="63">
        <v>0.66666999999999998</v>
      </c>
    </row>
    <row r="46" spans="1:15" x14ac:dyDescent="0.25">
      <c r="B46" s="141" t="s">
        <v>126</v>
      </c>
      <c r="C46" s="141"/>
      <c r="D46" s="141"/>
      <c r="E46" s="141"/>
      <c r="F46" s="141"/>
    </row>
    <row r="48" spans="1:15" x14ac:dyDescent="0.25">
      <c r="B48" s="164" t="s">
        <v>161</v>
      </c>
      <c r="C48" s="164"/>
      <c r="D48" s="164"/>
      <c r="E48" s="164"/>
      <c r="F48" s="164"/>
      <c r="G48" s="164"/>
      <c r="H48" s="164"/>
      <c r="I48" s="164"/>
      <c r="J48" s="164"/>
      <c r="K48" s="164"/>
    </row>
    <row r="49" spans="2:11" x14ac:dyDescent="0.25">
      <c r="B49" s="164"/>
      <c r="C49" s="164"/>
      <c r="D49" s="164"/>
      <c r="E49" s="164"/>
      <c r="F49" s="164"/>
      <c r="G49" s="164"/>
      <c r="H49" s="164"/>
      <c r="I49" s="164"/>
      <c r="J49" s="164"/>
      <c r="K49" s="164"/>
    </row>
    <row r="50" spans="2:11" x14ac:dyDescent="0.25">
      <c r="B50" s="164"/>
      <c r="C50" s="164"/>
      <c r="D50" s="164"/>
      <c r="E50" s="164"/>
      <c r="F50" s="164"/>
      <c r="G50" s="164"/>
      <c r="H50" s="164"/>
      <c r="I50" s="164"/>
      <c r="J50" s="164"/>
      <c r="K50" s="164"/>
    </row>
  </sheetData>
  <mergeCells count="27">
    <mergeCell ref="A8:D8"/>
    <mergeCell ref="E1:K2"/>
    <mergeCell ref="M2:S2"/>
    <mergeCell ref="F4:J4"/>
    <mergeCell ref="A5:D5"/>
    <mergeCell ref="A6:E6"/>
    <mergeCell ref="A31:E31"/>
    <mergeCell ref="A9:D9"/>
    <mergeCell ref="A10:D10"/>
    <mergeCell ref="A11:D11"/>
    <mergeCell ref="A12:D12"/>
    <mergeCell ref="A13:D13"/>
    <mergeCell ref="A14:D14"/>
    <mergeCell ref="A15:D15"/>
    <mergeCell ref="O15:R15"/>
    <mergeCell ref="C28:H28"/>
    <mergeCell ref="G29:K29"/>
    <mergeCell ref="A30:E30"/>
    <mergeCell ref="A38:E38"/>
    <mergeCell ref="B46:F46"/>
    <mergeCell ref="B48:K50"/>
    <mergeCell ref="A32:E32"/>
    <mergeCell ref="A33:E33"/>
    <mergeCell ref="A34:E34"/>
    <mergeCell ref="A35:E35"/>
    <mergeCell ref="A36:E36"/>
    <mergeCell ref="A37:E3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4AFF-0B5F-4057-BCFD-0BE4C075CCF8}">
  <dimension ref="A1:T41"/>
  <sheetViews>
    <sheetView tabSelected="1" topLeftCell="F4" workbookViewId="0">
      <selection activeCell="T13" sqref="T13"/>
    </sheetView>
  </sheetViews>
  <sheetFormatPr baseColWidth="10" defaultRowHeight="15" x14ac:dyDescent="0.25"/>
  <sheetData>
    <row r="1" spans="1:20" ht="15.75" thickBot="1" x14ac:dyDescent="0.3">
      <c r="E1" s="197" t="s">
        <v>116</v>
      </c>
      <c r="F1" s="198"/>
      <c r="G1" s="198"/>
      <c r="H1" s="198"/>
      <c r="I1" s="198"/>
      <c r="J1" s="199"/>
    </row>
    <row r="2" spans="1:20" x14ac:dyDescent="0.25">
      <c r="L2" s="121" t="s">
        <v>105</v>
      </c>
      <c r="M2" s="121"/>
      <c r="N2" s="121"/>
      <c r="O2" s="121"/>
      <c r="P2" s="121"/>
      <c r="Q2" s="121"/>
    </row>
    <row r="3" spans="1:20" x14ac:dyDescent="0.25">
      <c r="A3" s="141" t="s">
        <v>127</v>
      </c>
      <c r="B3" s="141"/>
      <c r="C3" s="141"/>
      <c r="D3" s="141"/>
    </row>
    <row r="4" spans="1:20" x14ac:dyDescent="0.25">
      <c r="A4" s="121" t="s">
        <v>128</v>
      </c>
      <c r="B4" s="121"/>
      <c r="C4" s="121"/>
      <c r="D4" s="121"/>
      <c r="H4" s="121" t="s">
        <v>117</v>
      </c>
      <c r="I4" s="121"/>
      <c r="J4" s="121"/>
      <c r="K4" s="121"/>
      <c r="L4" s="121"/>
      <c r="M4" s="121"/>
      <c r="N4" s="121"/>
      <c r="O4" s="121"/>
      <c r="P4" s="121"/>
    </row>
    <row r="5" spans="1:20" ht="15.75" thickBot="1" x14ac:dyDescent="0.3">
      <c r="A5" s="121" t="s">
        <v>129</v>
      </c>
      <c r="B5" s="121"/>
      <c r="C5" s="121"/>
      <c r="D5" s="121"/>
    </row>
    <row r="6" spans="1:20" ht="15.75" thickBot="1" x14ac:dyDescent="0.3">
      <c r="A6" s="121" t="s">
        <v>130</v>
      </c>
      <c r="B6" s="121"/>
      <c r="C6" s="121"/>
      <c r="D6" s="121"/>
      <c r="G6" s="46"/>
      <c r="H6" s="93" t="s">
        <v>30</v>
      </c>
      <c r="I6" s="93" t="s">
        <v>31</v>
      </c>
      <c r="J6" s="93" t="s">
        <v>32</v>
      </c>
      <c r="K6" s="93" t="s">
        <v>73</v>
      </c>
      <c r="L6" s="93" t="s">
        <v>33</v>
      </c>
      <c r="M6" s="93" t="s">
        <v>34</v>
      </c>
      <c r="N6" s="93" t="s">
        <v>74</v>
      </c>
      <c r="O6" s="93" t="s">
        <v>75</v>
      </c>
      <c r="P6" s="93" t="s">
        <v>76</v>
      </c>
      <c r="Q6" s="93" t="s">
        <v>77</v>
      </c>
      <c r="R6" s="94" t="s">
        <v>35</v>
      </c>
      <c r="S6" s="95" t="s">
        <v>36</v>
      </c>
    </row>
    <row r="7" spans="1:20" x14ac:dyDescent="0.25">
      <c r="A7" s="141" t="s">
        <v>131</v>
      </c>
      <c r="B7" s="141"/>
      <c r="C7" s="141"/>
      <c r="D7" s="141"/>
      <c r="G7" s="96" t="s">
        <v>30</v>
      </c>
      <c r="H7" s="48">
        <v>1</v>
      </c>
      <c r="I7" s="51">
        <v>-100000</v>
      </c>
      <c r="J7" s="51">
        <v>-18000</v>
      </c>
      <c r="K7" s="51">
        <v>-40000</v>
      </c>
      <c r="L7" s="51">
        <v>0</v>
      </c>
      <c r="M7" s="51">
        <v>0</v>
      </c>
      <c r="N7" s="51">
        <v>0</v>
      </c>
      <c r="O7" s="51">
        <v>0</v>
      </c>
      <c r="P7" s="51">
        <v>0</v>
      </c>
      <c r="Q7" s="51">
        <v>0</v>
      </c>
      <c r="R7" s="49">
        <v>0</v>
      </c>
      <c r="S7" s="16"/>
    </row>
    <row r="8" spans="1:20" x14ac:dyDescent="0.25">
      <c r="A8" s="141" t="s">
        <v>132</v>
      </c>
      <c r="B8" s="141"/>
      <c r="C8" s="141"/>
      <c r="D8" s="141"/>
      <c r="G8" s="96" t="s">
        <v>33</v>
      </c>
      <c r="H8" s="33">
        <v>0</v>
      </c>
      <c r="I8" s="97">
        <v>2000</v>
      </c>
      <c r="J8" s="50">
        <v>300</v>
      </c>
      <c r="K8" s="50">
        <v>600</v>
      </c>
      <c r="L8" s="50">
        <v>1</v>
      </c>
      <c r="M8" s="50">
        <v>0</v>
      </c>
      <c r="N8" s="50">
        <v>0</v>
      </c>
      <c r="O8" s="50">
        <v>0</v>
      </c>
      <c r="P8" s="50">
        <v>0</v>
      </c>
      <c r="Q8" s="50">
        <v>0</v>
      </c>
      <c r="R8" s="52">
        <v>18500</v>
      </c>
      <c r="S8" s="16">
        <f>R8/I8</f>
        <v>9.25</v>
      </c>
    </row>
    <row r="9" spans="1:20" x14ac:dyDescent="0.25">
      <c r="A9" s="121" t="s">
        <v>133</v>
      </c>
      <c r="B9" s="121"/>
      <c r="C9" s="121"/>
      <c r="D9" s="121"/>
      <c r="G9" s="96" t="s">
        <v>34</v>
      </c>
      <c r="H9" s="33">
        <v>0</v>
      </c>
      <c r="I9" s="50">
        <v>1</v>
      </c>
      <c r="J9" s="50">
        <v>0</v>
      </c>
      <c r="K9" s="50">
        <v>0</v>
      </c>
      <c r="L9" s="50">
        <v>0</v>
      </c>
      <c r="M9" s="50">
        <v>1</v>
      </c>
      <c r="N9" s="50">
        <v>0</v>
      </c>
      <c r="O9" s="50">
        <v>0</v>
      </c>
      <c r="P9" s="50">
        <v>0</v>
      </c>
      <c r="Q9" s="50">
        <v>0</v>
      </c>
      <c r="R9" s="52">
        <v>10</v>
      </c>
      <c r="S9" s="16">
        <f t="shared" ref="S9:S13" si="0">R9/I9</f>
        <v>10</v>
      </c>
    </row>
    <row r="10" spans="1:20" x14ac:dyDescent="0.25">
      <c r="A10" s="121" t="s">
        <v>134</v>
      </c>
      <c r="B10" s="121"/>
      <c r="C10" s="121"/>
      <c r="D10" s="121"/>
      <c r="G10" s="96" t="s">
        <v>74</v>
      </c>
      <c r="H10" s="33">
        <v>0</v>
      </c>
      <c r="I10" s="50">
        <v>0</v>
      </c>
      <c r="J10" s="50">
        <v>1</v>
      </c>
      <c r="K10" s="50">
        <v>0</v>
      </c>
      <c r="L10" s="50">
        <v>0</v>
      </c>
      <c r="M10" s="50">
        <v>0</v>
      </c>
      <c r="N10" s="50">
        <v>1</v>
      </c>
      <c r="O10" s="50">
        <v>0</v>
      </c>
      <c r="P10" s="50">
        <v>0</v>
      </c>
      <c r="Q10" s="50">
        <v>0</v>
      </c>
      <c r="R10" s="52">
        <v>20</v>
      </c>
      <c r="S10" s="16">
        <v>0</v>
      </c>
    </row>
    <row r="11" spans="1:20" x14ac:dyDescent="0.25">
      <c r="A11" s="121" t="s">
        <v>135</v>
      </c>
      <c r="B11" s="121"/>
      <c r="C11" s="121"/>
      <c r="D11" s="121"/>
      <c r="G11" s="96" t="s">
        <v>75</v>
      </c>
      <c r="H11" s="33">
        <v>0</v>
      </c>
      <c r="I11" s="50">
        <v>0</v>
      </c>
      <c r="J11" s="50">
        <v>0</v>
      </c>
      <c r="K11" s="50">
        <v>1</v>
      </c>
      <c r="L11" s="50">
        <v>0</v>
      </c>
      <c r="M11" s="50">
        <v>0</v>
      </c>
      <c r="N11" s="50">
        <v>0</v>
      </c>
      <c r="O11" s="50">
        <v>1</v>
      </c>
      <c r="P11" s="50">
        <v>0</v>
      </c>
      <c r="Q11" s="50">
        <v>0</v>
      </c>
      <c r="R11" s="52">
        <v>10</v>
      </c>
      <c r="S11" s="16">
        <v>0</v>
      </c>
    </row>
    <row r="12" spans="1:20" x14ac:dyDescent="0.25">
      <c r="A12" s="121" t="s">
        <v>136</v>
      </c>
      <c r="B12" s="121"/>
      <c r="C12" s="121"/>
      <c r="D12" s="121"/>
      <c r="G12" s="96" t="s">
        <v>76</v>
      </c>
      <c r="H12" s="33">
        <v>0</v>
      </c>
      <c r="I12" s="50">
        <v>-0.5</v>
      </c>
      <c r="J12" s="50">
        <v>0.5</v>
      </c>
      <c r="K12" s="50">
        <v>-0.5</v>
      </c>
      <c r="L12" s="50">
        <v>0</v>
      </c>
      <c r="M12" s="50">
        <v>0</v>
      </c>
      <c r="N12" s="50">
        <v>0</v>
      </c>
      <c r="O12" s="50">
        <v>0</v>
      </c>
      <c r="P12" s="50">
        <v>1</v>
      </c>
      <c r="Q12" s="50">
        <v>0</v>
      </c>
      <c r="R12" s="52">
        <v>0</v>
      </c>
      <c r="S12" s="16">
        <f t="shared" si="0"/>
        <v>0</v>
      </c>
    </row>
    <row r="13" spans="1:20" ht="15.75" thickBot="1" x14ac:dyDescent="0.3">
      <c r="A13" s="121" t="s">
        <v>137</v>
      </c>
      <c r="B13" s="121"/>
      <c r="C13" s="121"/>
      <c r="D13" s="121"/>
      <c r="G13" s="98" t="s">
        <v>77</v>
      </c>
      <c r="H13" s="35">
        <v>0</v>
      </c>
      <c r="I13" s="99">
        <v>-0.9</v>
      </c>
      <c r="J13" s="99">
        <v>0.1</v>
      </c>
      <c r="K13" s="99">
        <v>0.1</v>
      </c>
      <c r="L13" s="99">
        <v>0</v>
      </c>
      <c r="M13" s="99">
        <v>0</v>
      </c>
      <c r="N13" s="99">
        <v>0</v>
      </c>
      <c r="O13" s="99">
        <v>0</v>
      </c>
      <c r="P13" s="99">
        <v>0</v>
      </c>
      <c r="Q13" s="99">
        <v>1</v>
      </c>
      <c r="R13" s="36">
        <v>0</v>
      </c>
      <c r="S13" s="16">
        <f t="shared" si="0"/>
        <v>0</v>
      </c>
    </row>
    <row r="14" spans="1:20" x14ac:dyDescent="0.25">
      <c r="A14" s="121" t="s">
        <v>138</v>
      </c>
      <c r="B14" s="121"/>
      <c r="C14" s="121"/>
      <c r="D14" s="121"/>
      <c r="G14" s="47" t="s">
        <v>30</v>
      </c>
      <c r="H14" s="69">
        <f>H15*$T$14+H7</f>
        <v>1</v>
      </c>
      <c r="I14" s="70">
        <f>I15*$T$14+I7</f>
        <v>0</v>
      </c>
      <c r="J14" s="70">
        <f t="shared" ref="J14:R14" si="1">J15*$T$14+J7</f>
        <v>-3000</v>
      </c>
      <c r="K14" s="70">
        <f t="shared" si="1"/>
        <v>-10000</v>
      </c>
      <c r="L14" s="70">
        <f t="shared" si="1"/>
        <v>50</v>
      </c>
      <c r="M14" s="70">
        <f t="shared" si="1"/>
        <v>0</v>
      </c>
      <c r="N14" s="70">
        <f t="shared" si="1"/>
        <v>0</v>
      </c>
      <c r="O14" s="70">
        <f t="shared" si="1"/>
        <v>0</v>
      </c>
      <c r="P14" s="70">
        <f t="shared" si="1"/>
        <v>0</v>
      </c>
      <c r="Q14" s="70">
        <f t="shared" si="1"/>
        <v>0</v>
      </c>
      <c r="R14" s="71">
        <f t="shared" si="1"/>
        <v>925000</v>
      </c>
      <c r="S14" s="83"/>
      <c r="T14">
        <f>I7*-1</f>
        <v>100000</v>
      </c>
    </row>
    <row r="15" spans="1:20" x14ac:dyDescent="0.25">
      <c r="A15" s="121"/>
      <c r="B15" s="121"/>
      <c r="C15" s="121"/>
      <c r="D15" s="121"/>
      <c r="G15" s="47" t="s">
        <v>31</v>
      </c>
      <c r="H15" s="209">
        <f>H8/$T$15</f>
        <v>0</v>
      </c>
      <c r="I15" s="210">
        <f>I8/$T$15</f>
        <v>1</v>
      </c>
      <c r="J15" s="210">
        <f t="shared" ref="J15:R15" si="2">J8/$T$15</f>
        <v>0.15</v>
      </c>
      <c r="K15" s="210">
        <f t="shared" si="2"/>
        <v>0.3</v>
      </c>
      <c r="L15" s="210">
        <f t="shared" si="2"/>
        <v>5.0000000000000001E-4</v>
      </c>
      <c r="M15" s="210">
        <f t="shared" si="2"/>
        <v>0</v>
      </c>
      <c r="N15" s="210">
        <f t="shared" si="2"/>
        <v>0</v>
      </c>
      <c r="O15" s="210">
        <f t="shared" si="2"/>
        <v>0</v>
      </c>
      <c r="P15" s="210">
        <f t="shared" si="2"/>
        <v>0</v>
      </c>
      <c r="Q15" s="210">
        <f t="shared" si="2"/>
        <v>0</v>
      </c>
      <c r="R15" s="211">
        <f t="shared" si="2"/>
        <v>9.25</v>
      </c>
      <c r="S15" s="85">
        <f>R15/K15</f>
        <v>30.833333333333336</v>
      </c>
      <c r="T15">
        <f>I8</f>
        <v>2000</v>
      </c>
    </row>
    <row r="16" spans="1:20" ht="15.75" thickBot="1" x14ac:dyDescent="0.3">
      <c r="G16" s="47" t="s">
        <v>34</v>
      </c>
      <c r="H16" s="75">
        <f>H15*$T$16+H9</f>
        <v>0</v>
      </c>
      <c r="I16" s="212">
        <f>I15*$T$16+I9</f>
        <v>0</v>
      </c>
      <c r="J16" s="212">
        <f t="shared" ref="J16:R16" si="3">J15*$T$16+J9</f>
        <v>-0.15</v>
      </c>
      <c r="K16" s="213">
        <f t="shared" si="3"/>
        <v>-0.3</v>
      </c>
      <c r="L16" s="212">
        <f t="shared" si="3"/>
        <v>-5.0000000000000001E-4</v>
      </c>
      <c r="M16" s="212">
        <f t="shared" si="3"/>
        <v>1</v>
      </c>
      <c r="N16" s="212">
        <f t="shared" si="3"/>
        <v>0</v>
      </c>
      <c r="O16" s="212">
        <f t="shared" si="3"/>
        <v>0</v>
      </c>
      <c r="P16" s="212">
        <f t="shared" si="3"/>
        <v>0</v>
      </c>
      <c r="Q16" s="212">
        <f t="shared" si="3"/>
        <v>0</v>
      </c>
      <c r="R16" s="77">
        <f t="shared" si="3"/>
        <v>0.75</v>
      </c>
      <c r="S16" s="85">
        <f>R16/K16</f>
        <v>-2.5</v>
      </c>
      <c r="T16">
        <f>I9*-1</f>
        <v>-1</v>
      </c>
    </row>
    <row r="17" spans="1:20" x14ac:dyDescent="0.25">
      <c r="A17" s="194" t="s">
        <v>118</v>
      </c>
      <c r="B17" s="195"/>
      <c r="C17" s="195"/>
      <c r="D17" s="195"/>
      <c r="E17" s="196"/>
      <c r="G17" s="47" t="s">
        <v>74</v>
      </c>
      <c r="H17" s="75">
        <f>H15*$T$17+H10</f>
        <v>0</v>
      </c>
      <c r="I17" s="212">
        <f>I15*$T$17+I10</f>
        <v>0</v>
      </c>
      <c r="J17" s="212">
        <f t="shared" ref="J17:R17" si="4">J15*$T$17+J10</f>
        <v>1</v>
      </c>
      <c r="K17" s="212">
        <f t="shared" si="4"/>
        <v>0</v>
      </c>
      <c r="L17" s="212">
        <f t="shared" si="4"/>
        <v>0</v>
      </c>
      <c r="M17" s="212">
        <f t="shared" si="4"/>
        <v>0</v>
      </c>
      <c r="N17" s="212">
        <f t="shared" si="4"/>
        <v>1</v>
      </c>
      <c r="O17" s="212">
        <f t="shared" si="4"/>
        <v>0</v>
      </c>
      <c r="P17" s="212">
        <f t="shared" si="4"/>
        <v>0</v>
      </c>
      <c r="Q17" s="212">
        <f t="shared" si="4"/>
        <v>0</v>
      </c>
      <c r="R17" s="77">
        <f t="shared" si="4"/>
        <v>20</v>
      </c>
      <c r="S17" s="85"/>
      <c r="T17">
        <f>I10*-1</f>
        <v>0</v>
      </c>
    </row>
    <row r="18" spans="1:20" x14ac:dyDescent="0.25">
      <c r="A18" s="185" t="s">
        <v>133</v>
      </c>
      <c r="B18" s="139"/>
      <c r="C18" s="139"/>
      <c r="D18" s="139"/>
      <c r="E18" s="186"/>
      <c r="G18" s="47" t="s">
        <v>75</v>
      </c>
      <c r="H18" s="75">
        <f>H15*$T$18+H11</f>
        <v>0</v>
      </c>
      <c r="I18" s="212">
        <f>I15*$T$18+I11</f>
        <v>0</v>
      </c>
      <c r="J18" s="212">
        <f t="shared" ref="J18:R18" si="5">J15*$T$18+J11</f>
        <v>0</v>
      </c>
      <c r="K18" s="214">
        <f>K15*$T$18+K11</f>
        <v>1</v>
      </c>
      <c r="L18" s="212">
        <f t="shared" si="5"/>
        <v>0</v>
      </c>
      <c r="M18" s="212">
        <f t="shared" si="5"/>
        <v>0</v>
      </c>
      <c r="N18" s="212">
        <f t="shared" si="5"/>
        <v>0</v>
      </c>
      <c r="O18" s="212">
        <f t="shared" si="5"/>
        <v>1</v>
      </c>
      <c r="P18" s="212">
        <f t="shared" si="5"/>
        <v>0</v>
      </c>
      <c r="Q18" s="212">
        <f t="shared" si="5"/>
        <v>0</v>
      </c>
      <c r="R18" s="77">
        <f t="shared" si="5"/>
        <v>10</v>
      </c>
      <c r="S18" s="85">
        <f>R18/K18</f>
        <v>10</v>
      </c>
      <c r="T18">
        <f>I11*-1</f>
        <v>0</v>
      </c>
    </row>
    <row r="19" spans="1:20" x14ac:dyDescent="0.25">
      <c r="A19" s="185" t="s">
        <v>134</v>
      </c>
      <c r="B19" s="139"/>
      <c r="C19" s="139"/>
      <c r="D19" s="139"/>
      <c r="E19" s="186"/>
      <c r="G19" s="47" t="s">
        <v>76</v>
      </c>
      <c r="H19" s="75">
        <f>H15*$T$19+H12</f>
        <v>0</v>
      </c>
      <c r="I19" s="212">
        <f>I15*$T$19+I12</f>
        <v>0</v>
      </c>
      <c r="J19" s="212">
        <f t="shared" ref="J19:R19" si="6">J15*$T$19+J12</f>
        <v>0.57499999999999996</v>
      </c>
      <c r="K19" s="212">
        <f t="shared" si="6"/>
        <v>-0.35</v>
      </c>
      <c r="L19" s="212">
        <f t="shared" si="6"/>
        <v>2.5000000000000001E-4</v>
      </c>
      <c r="M19" s="212">
        <f t="shared" si="6"/>
        <v>0</v>
      </c>
      <c r="N19" s="212">
        <f t="shared" si="6"/>
        <v>0</v>
      </c>
      <c r="O19" s="212">
        <f t="shared" si="6"/>
        <v>0</v>
      </c>
      <c r="P19" s="212">
        <f t="shared" si="6"/>
        <v>1</v>
      </c>
      <c r="Q19" s="212">
        <f t="shared" si="6"/>
        <v>0</v>
      </c>
      <c r="R19" s="77">
        <f t="shared" si="6"/>
        <v>4.625</v>
      </c>
      <c r="S19" s="85">
        <f t="shared" ref="S16:S20" si="7">R19/K19</f>
        <v>-13.214285714285715</v>
      </c>
      <c r="T19">
        <f t="shared" ref="T19:T20" si="8">I12*-1</f>
        <v>0.5</v>
      </c>
    </row>
    <row r="20" spans="1:20" ht="15.75" thickBot="1" x14ac:dyDescent="0.3">
      <c r="A20" s="185" t="s">
        <v>135</v>
      </c>
      <c r="B20" s="139"/>
      <c r="C20" s="139"/>
      <c r="D20" s="139"/>
      <c r="E20" s="186"/>
      <c r="G20" s="74" t="s">
        <v>77</v>
      </c>
      <c r="H20" s="79">
        <f>H15*$T$20+H13</f>
        <v>0</v>
      </c>
      <c r="I20" s="80">
        <f>I15*$T$20+I13</f>
        <v>0</v>
      </c>
      <c r="J20" s="80">
        <f t="shared" ref="J20:R20" si="9">J15*$T$20+J13</f>
        <v>0.23500000000000001</v>
      </c>
      <c r="K20" s="80">
        <f t="shared" si="9"/>
        <v>0.37</v>
      </c>
      <c r="L20" s="80">
        <f t="shared" si="9"/>
        <v>4.5000000000000004E-4</v>
      </c>
      <c r="M20" s="80">
        <f t="shared" si="9"/>
        <v>0</v>
      </c>
      <c r="N20" s="80">
        <f t="shared" si="9"/>
        <v>0</v>
      </c>
      <c r="O20" s="80">
        <f t="shared" si="9"/>
        <v>0</v>
      </c>
      <c r="P20" s="80">
        <f t="shared" si="9"/>
        <v>0</v>
      </c>
      <c r="Q20" s="80">
        <f t="shared" si="9"/>
        <v>1</v>
      </c>
      <c r="R20" s="81">
        <f t="shared" si="9"/>
        <v>8.3250000000000011</v>
      </c>
      <c r="S20" s="85">
        <f t="shared" si="7"/>
        <v>22.500000000000004</v>
      </c>
      <c r="T20">
        <f t="shared" si="8"/>
        <v>0.9</v>
      </c>
    </row>
    <row r="21" spans="1:20" x14ac:dyDescent="0.25">
      <c r="A21" s="185" t="s">
        <v>136</v>
      </c>
      <c r="B21" s="139"/>
      <c r="C21" s="139"/>
      <c r="D21" s="139"/>
      <c r="E21" s="186"/>
      <c r="G21" s="47" t="s">
        <v>30</v>
      </c>
      <c r="H21" s="69">
        <f t="shared" ref="H21:J21" si="10">H25*$T$21+H14</f>
        <v>1</v>
      </c>
      <c r="I21" s="70">
        <f t="shared" si="10"/>
        <v>0</v>
      </c>
      <c r="J21" s="70">
        <f t="shared" si="10"/>
        <v>-3000</v>
      </c>
      <c r="K21" s="70">
        <f>K25*$T$21+K14</f>
        <v>0</v>
      </c>
      <c r="L21" s="70">
        <f t="shared" ref="L21:R21" si="11">L25*$T$21+L14</f>
        <v>50</v>
      </c>
      <c r="M21" s="70">
        <f t="shared" si="11"/>
        <v>0</v>
      </c>
      <c r="N21" s="70">
        <f t="shared" si="11"/>
        <v>0</v>
      </c>
      <c r="O21" s="70">
        <f t="shared" si="11"/>
        <v>10000</v>
      </c>
      <c r="P21" s="70">
        <f t="shared" si="11"/>
        <v>0</v>
      </c>
      <c r="Q21" s="70">
        <f t="shared" si="11"/>
        <v>0</v>
      </c>
      <c r="R21" s="71">
        <f t="shared" si="11"/>
        <v>1025000</v>
      </c>
      <c r="S21" s="83"/>
      <c r="T21">
        <f>K14*-1</f>
        <v>10000</v>
      </c>
    </row>
    <row r="22" spans="1:20" x14ac:dyDescent="0.25">
      <c r="A22" s="185" t="s">
        <v>137</v>
      </c>
      <c r="B22" s="139"/>
      <c r="C22" s="139"/>
      <c r="D22" s="139"/>
      <c r="E22" s="186"/>
      <c r="G22" s="47" t="s">
        <v>31</v>
      </c>
      <c r="H22" s="75">
        <f t="shared" ref="H22:J22" si="12">H25*$T$22+H15</f>
        <v>0</v>
      </c>
      <c r="I22" s="46">
        <f t="shared" si="12"/>
        <v>1</v>
      </c>
      <c r="J22" s="46">
        <f t="shared" si="12"/>
        <v>0.15</v>
      </c>
      <c r="K22" s="46">
        <f>K25*$T$22+K15</f>
        <v>0</v>
      </c>
      <c r="L22" s="46">
        <f t="shared" ref="L22:R22" si="13">L25*$T$22+L15</f>
        <v>5.0000000000000001E-4</v>
      </c>
      <c r="M22" s="46">
        <f t="shared" si="13"/>
        <v>0</v>
      </c>
      <c r="N22" s="46">
        <f t="shared" si="13"/>
        <v>0</v>
      </c>
      <c r="O22" s="46">
        <f t="shared" si="13"/>
        <v>-0.3</v>
      </c>
      <c r="P22" s="46">
        <f t="shared" si="13"/>
        <v>0</v>
      </c>
      <c r="Q22" s="46">
        <f t="shared" si="13"/>
        <v>0</v>
      </c>
      <c r="R22" s="77">
        <f t="shared" si="13"/>
        <v>6.25</v>
      </c>
      <c r="S22" s="85">
        <f>R22/J22</f>
        <v>41.666666666666671</v>
      </c>
      <c r="T22">
        <f t="shared" ref="T22:T27" si="14">K15*-1</f>
        <v>-0.3</v>
      </c>
    </row>
    <row r="23" spans="1:20" x14ac:dyDescent="0.25">
      <c r="A23" s="185" t="s">
        <v>139</v>
      </c>
      <c r="B23" s="139"/>
      <c r="C23" s="139"/>
      <c r="D23" s="139"/>
      <c r="E23" s="186"/>
      <c r="G23" s="47" t="s">
        <v>34</v>
      </c>
      <c r="H23" s="75">
        <f t="shared" ref="H23:J23" si="15">H25*$T$23+H16</f>
        <v>0</v>
      </c>
      <c r="I23" s="46">
        <f t="shared" si="15"/>
        <v>0</v>
      </c>
      <c r="J23" s="46">
        <f t="shared" si="15"/>
        <v>-0.15</v>
      </c>
      <c r="K23" s="46">
        <f>K25*$T$23+K16</f>
        <v>0</v>
      </c>
      <c r="L23" s="46">
        <f t="shared" ref="L23:R23" si="16">L25*$T$23+L16</f>
        <v>-5.0000000000000001E-4</v>
      </c>
      <c r="M23" s="46">
        <f t="shared" si="16"/>
        <v>1</v>
      </c>
      <c r="N23" s="46">
        <f t="shared" si="16"/>
        <v>0</v>
      </c>
      <c r="O23" s="46">
        <f t="shared" si="16"/>
        <v>0.3</v>
      </c>
      <c r="P23" s="46">
        <f t="shared" si="16"/>
        <v>0</v>
      </c>
      <c r="Q23" s="46">
        <f t="shared" si="16"/>
        <v>0</v>
      </c>
      <c r="R23" s="77">
        <f t="shared" si="16"/>
        <v>3.75</v>
      </c>
      <c r="S23" s="85">
        <f t="shared" ref="S23:S27" si="17">R23/J23</f>
        <v>-25</v>
      </c>
      <c r="T23">
        <f t="shared" si="14"/>
        <v>0.3</v>
      </c>
    </row>
    <row r="24" spans="1:20" x14ac:dyDescent="0.25">
      <c r="A24" s="192" t="s">
        <v>120</v>
      </c>
      <c r="B24" s="166"/>
      <c r="C24" s="166"/>
      <c r="D24" s="166"/>
      <c r="E24" s="193"/>
      <c r="G24" s="47" t="s">
        <v>74</v>
      </c>
      <c r="H24" s="75">
        <f t="shared" ref="H24:J24" si="18">H25*$T$24+H17</f>
        <v>0</v>
      </c>
      <c r="I24" s="46">
        <f t="shared" si="18"/>
        <v>0</v>
      </c>
      <c r="J24" s="46">
        <f t="shared" si="18"/>
        <v>1</v>
      </c>
      <c r="K24" s="46">
        <f>K25*$T$24+K17</f>
        <v>0</v>
      </c>
      <c r="L24" s="46">
        <f t="shared" ref="L24:R24" si="19">L25*$T$24+L17</f>
        <v>0</v>
      </c>
      <c r="M24" s="46">
        <f t="shared" si="19"/>
        <v>0</v>
      </c>
      <c r="N24" s="46">
        <f t="shared" si="19"/>
        <v>1</v>
      </c>
      <c r="O24" s="46">
        <f t="shared" si="19"/>
        <v>0</v>
      </c>
      <c r="P24" s="46">
        <f t="shared" si="19"/>
        <v>0</v>
      </c>
      <c r="Q24" s="46">
        <f t="shared" si="19"/>
        <v>0</v>
      </c>
      <c r="R24" s="77">
        <f t="shared" si="19"/>
        <v>20</v>
      </c>
      <c r="S24" s="85">
        <f t="shared" si="17"/>
        <v>20</v>
      </c>
      <c r="T24">
        <f t="shared" si="14"/>
        <v>0</v>
      </c>
    </row>
    <row r="25" spans="1:20" x14ac:dyDescent="0.25">
      <c r="A25" s="185" t="s">
        <v>140</v>
      </c>
      <c r="B25" s="139"/>
      <c r="C25" s="139"/>
      <c r="D25" s="139"/>
      <c r="E25" s="186"/>
      <c r="G25" s="47" t="s">
        <v>73</v>
      </c>
      <c r="H25" s="75">
        <f t="shared" ref="H25:J25" si="20">H18/$T$25</f>
        <v>0</v>
      </c>
      <c r="I25" s="46">
        <f t="shared" si="20"/>
        <v>0</v>
      </c>
      <c r="J25" s="46">
        <f t="shared" si="20"/>
        <v>0</v>
      </c>
      <c r="K25" s="46">
        <f>K18/$T$25</f>
        <v>1</v>
      </c>
      <c r="L25" s="46">
        <f t="shared" ref="L25:R25" si="21">L18/$T$25</f>
        <v>0</v>
      </c>
      <c r="M25" s="46">
        <f t="shared" si="21"/>
        <v>0</v>
      </c>
      <c r="N25" s="46">
        <f t="shared" si="21"/>
        <v>0</v>
      </c>
      <c r="O25" s="46">
        <f t="shared" si="21"/>
        <v>1</v>
      </c>
      <c r="P25" s="46">
        <f t="shared" si="21"/>
        <v>0</v>
      </c>
      <c r="Q25" s="46">
        <f t="shared" si="21"/>
        <v>0</v>
      </c>
      <c r="R25" s="77">
        <f t="shared" si="21"/>
        <v>10</v>
      </c>
      <c r="S25" s="85"/>
      <c r="T25">
        <f>K18</f>
        <v>1</v>
      </c>
    </row>
    <row r="26" spans="1:20" x14ac:dyDescent="0.25">
      <c r="A26" s="185" t="s">
        <v>141</v>
      </c>
      <c r="B26" s="139"/>
      <c r="C26" s="139"/>
      <c r="D26" s="139"/>
      <c r="E26" s="186"/>
      <c r="G26" s="47" t="s">
        <v>76</v>
      </c>
      <c r="H26" s="75">
        <f t="shared" ref="H26:J26" si="22">H25*$T$26+H19</f>
        <v>0</v>
      </c>
      <c r="I26" s="46">
        <f t="shared" si="22"/>
        <v>0</v>
      </c>
      <c r="J26" s="76">
        <f t="shared" si="22"/>
        <v>0.57499999999999996</v>
      </c>
      <c r="K26" s="46">
        <f>K25*$T$26+K19</f>
        <v>0</v>
      </c>
      <c r="L26" s="46">
        <f t="shared" ref="L26:R26" si="23">L25*$T$26+L19</f>
        <v>2.5000000000000001E-4</v>
      </c>
      <c r="M26" s="46">
        <f t="shared" si="23"/>
        <v>0</v>
      </c>
      <c r="N26" s="46">
        <f t="shared" si="23"/>
        <v>0</v>
      </c>
      <c r="O26" s="46">
        <f t="shared" si="23"/>
        <v>0.35</v>
      </c>
      <c r="P26" s="46">
        <f t="shared" si="23"/>
        <v>1</v>
      </c>
      <c r="Q26" s="46">
        <f t="shared" si="23"/>
        <v>0</v>
      </c>
      <c r="R26" s="77">
        <f t="shared" si="23"/>
        <v>8.125</v>
      </c>
      <c r="S26" s="85">
        <f t="shared" si="17"/>
        <v>14.130434782608697</v>
      </c>
      <c r="T26">
        <f t="shared" si="14"/>
        <v>0.35</v>
      </c>
    </row>
    <row r="27" spans="1:20" ht="15.75" thickBot="1" x14ac:dyDescent="0.3">
      <c r="A27" s="121" t="s">
        <v>142</v>
      </c>
      <c r="B27" s="121"/>
      <c r="C27" s="121"/>
      <c r="D27" s="121"/>
      <c r="E27" s="121"/>
      <c r="G27" s="74" t="s">
        <v>77</v>
      </c>
      <c r="H27" s="79">
        <f t="shared" ref="H27:J27" si="24">H25*$T$27+H20</f>
        <v>0</v>
      </c>
      <c r="I27" s="80">
        <f t="shared" si="24"/>
        <v>0</v>
      </c>
      <c r="J27" s="80">
        <f t="shared" si="24"/>
        <v>0.23500000000000001</v>
      </c>
      <c r="K27" s="80">
        <f>K25*$T$27+K20</f>
        <v>0</v>
      </c>
      <c r="L27" s="80">
        <f t="shared" ref="L27:R27" si="25">L25*$T$27+L20</f>
        <v>4.5000000000000004E-4</v>
      </c>
      <c r="M27" s="80">
        <f t="shared" si="25"/>
        <v>0</v>
      </c>
      <c r="N27" s="80">
        <f t="shared" si="25"/>
        <v>0</v>
      </c>
      <c r="O27" s="80">
        <f t="shared" si="25"/>
        <v>-0.37</v>
      </c>
      <c r="P27" s="80">
        <f t="shared" si="25"/>
        <v>0</v>
      </c>
      <c r="Q27" s="80">
        <f t="shared" si="25"/>
        <v>1</v>
      </c>
      <c r="R27" s="81">
        <f t="shared" si="25"/>
        <v>4.6250000000000009</v>
      </c>
      <c r="S27" s="85">
        <f t="shared" si="17"/>
        <v>19.680851063829788</v>
      </c>
      <c r="T27">
        <f t="shared" si="14"/>
        <v>-0.37</v>
      </c>
    </row>
    <row r="28" spans="1:20" x14ac:dyDescent="0.25">
      <c r="A28" s="187" t="s">
        <v>143</v>
      </c>
      <c r="B28" s="161"/>
      <c r="C28" s="161"/>
      <c r="D28" s="161"/>
      <c r="E28" s="188"/>
      <c r="G28" s="47" t="s">
        <v>30</v>
      </c>
      <c r="H28" s="70">
        <f t="shared" ref="H28:I28" si="26">H33*$T$28+H21</f>
        <v>1</v>
      </c>
      <c r="I28" s="70">
        <f t="shared" si="26"/>
        <v>0</v>
      </c>
      <c r="J28" s="70">
        <f>J33*$T$28+J21</f>
        <v>0</v>
      </c>
      <c r="K28" s="70">
        <f t="shared" ref="K28:R28" si="27">K33*$T$28+K21</f>
        <v>0</v>
      </c>
      <c r="L28" s="70">
        <f t="shared" si="27"/>
        <v>51.304347826086953</v>
      </c>
      <c r="M28" s="70">
        <f t="shared" si="27"/>
        <v>0</v>
      </c>
      <c r="N28" s="70">
        <f t="shared" si="27"/>
        <v>0</v>
      </c>
      <c r="O28" s="70">
        <f t="shared" si="27"/>
        <v>11826.08695652174</v>
      </c>
      <c r="P28" s="70">
        <f t="shared" si="27"/>
        <v>5217.3913043478269</v>
      </c>
      <c r="Q28" s="70">
        <f t="shared" si="27"/>
        <v>0</v>
      </c>
      <c r="R28" s="100">
        <f t="shared" si="27"/>
        <v>1067391.3043478262</v>
      </c>
      <c r="S28" s="84"/>
      <c r="T28">
        <f>J21*-1</f>
        <v>3000</v>
      </c>
    </row>
    <row r="29" spans="1:20" x14ac:dyDescent="0.25">
      <c r="A29" s="185" t="s">
        <v>144</v>
      </c>
      <c r="B29" s="139"/>
      <c r="C29" s="139"/>
      <c r="D29" s="139"/>
      <c r="E29" s="186"/>
      <c r="G29" s="47" t="s">
        <v>31</v>
      </c>
      <c r="H29" s="46">
        <f t="shared" ref="H29:I29" si="28">H33*$T$29+H22</f>
        <v>0</v>
      </c>
      <c r="I29" s="46">
        <f t="shared" si="28"/>
        <v>1</v>
      </c>
      <c r="J29" s="46">
        <f>J33*$T$29+J22</f>
        <v>0</v>
      </c>
      <c r="K29" s="46">
        <f t="shared" ref="K29:R29" si="29">K33*$T$29+K22</f>
        <v>0</v>
      </c>
      <c r="L29" s="46">
        <f t="shared" si="29"/>
        <v>4.3478260869565219E-4</v>
      </c>
      <c r="M29" s="46">
        <f t="shared" si="29"/>
        <v>0</v>
      </c>
      <c r="N29" s="46">
        <f t="shared" si="29"/>
        <v>0</v>
      </c>
      <c r="O29" s="46">
        <f t="shared" si="29"/>
        <v>-0.39130434782608692</v>
      </c>
      <c r="P29" s="46">
        <f t="shared" si="29"/>
        <v>-0.2608695652173913</v>
      </c>
      <c r="Q29" s="46">
        <f t="shared" si="29"/>
        <v>0</v>
      </c>
      <c r="R29" s="76">
        <f t="shared" si="29"/>
        <v>4.1304347826086953</v>
      </c>
      <c r="S29" s="86"/>
      <c r="T29">
        <f t="shared" ref="T29:T34" si="30">J22*-1</f>
        <v>-0.15</v>
      </c>
    </row>
    <row r="30" spans="1:20" ht="15.75" thickBot="1" x14ac:dyDescent="0.3">
      <c r="A30" s="189" t="s">
        <v>145</v>
      </c>
      <c r="B30" s="190"/>
      <c r="C30" s="190"/>
      <c r="D30" s="190"/>
      <c r="E30" s="191"/>
      <c r="G30" s="47" t="s">
        <v>34</v>
      </c>
      <c r="H30" s="46">
        <f t="shared" ref="H30:I30" si="31">H33*$T$30+H23</f>
        <v>0</v>
      </c>
      <c r="I30" s="46">
        <f t="shared" si="31"/>
        <v>0</v>
      </c>
      <c r="J30" s="46">
        <f>J33*$T$30+J23</f>
        <v>0</v>
      </c>
      <c r="K30" s="46">
        <f t="shared" ref="K30:R30" si="32">K33*$T$30+K23</f>
        <v>0</v>
      </c>
      <c r="L30" s="46">
        <f t="shared" si="32"/>
        <v>-4.3478260869565219E-4</v>
      </c>
      <c r="M30" s="46">
        <f t="shared" si="32"/>
        <v>1</v>
      </c>
      <c r="N30" s="46">
        <f t="shared" si="32"/>
        <v>0</v>
      </c>
      <c r="O30" s="46">
        <f t="shared" si="32"/>
        <v>0.39130434782608692</v>
      </c>
      <c r="P30" s="46">
        <f t="shared" si="32"/>
        <v>0.2608695652173913</v>
      </c>
      <c r="Q30" s="46">
        <f t="shared" si="32"/>
        <v>0</v>
      </c>
      <c r="R30" s="46">
        <f t="shared" si="32"/>
        <v>5.8695652173913047</v>
      </c>
      <c r="S30" s="86"/>
      <c r="T30">
        <f t="shared" si="30"/>
        <v>0.15</v>
      </c>
    </row>
    <row r="31" spans="1:20" x14ac:dyDescent="0.25">
      <c r="G31" s="47" t="s">
        <v>74</v>
      </c>
      <c r="H31" s="46">
        <f t="shared" ref="H31:I31" si="33">H33*$T$31+H24</f>
        <v>0</v>
      </c>
      <c r="I31" s="46">
        <f t="shared" si="33"/>
        <v>0</v>
      </c>
      <c r="J31" s="46">
        <f>J33*$T$31+J24</f>
        <v>0</v>
      </c>
      <c r="K31" s="46">
        <f t="shared" ref="K31:R31" si="34">K33*$T$31+K24</f>
        <v>0</v>
      </c>
      <c r="L31" s="46">
        <f t="shared" si="34"/>
        <v>-4.3478260869565219E-4</v>
      </c>
      <c r="M31" s="46">
        <f t="shared" si="34"/>
        <v>0</v>
      </c>
      <c r="N31" s="46">
        <f t="shared" si="34"/>
        <v>1</v>
      </c>
      <c r="O31" s="46">
        <f t="shared" si="34"/>
        <v>-0.60869565217391308</v>
      </c>
      <c r="P31" s="46">
        <f t="shared" si="34"/>
        <v>-1.7391304347826089</v>
      </c>
      <c r="Q31" s="46">
        <f t="shared" si="34"/>
        <v>0</v>
      </c>
      <c r="R31" s="46">
        <f t="shared" si="34"/>
        <v>5.8695652173913029</v>
      </c>
      <c r="S31" s="86"/>
      <c r="T31">
        <f t="shared" si="30"/>
        <v>-1</v>
      </c>
    </row>
    <row r="32" spans="1:20" x14ac:dyDescent="0.25">
      <c r="G32" s="47" t="s">
        <v>73</v>
      </c>
      <c r="H32" s="50">
        <f t="shared" ref="H32:I32" si="35">H33*$T$32+H25</f>
        <v>0</v>
      </c>
      <c r="I32" s="50">
        <f t="shared" si="35"/>
        <v>0</v>
      </c>
      <c r="J32" s="50">
        <f>J33*$T$32+J25</f>
        <v>0</v>
      </c>
      <c r="K32" s="50">
        <f t="shared" ref="K32:R32" si="36">K33*$T$32+K25</f>
        <v>1</v>
      </c>
      <c r="L32" s="50">
        <f t="shared" si="36"/>
        <v>0</v>
      </c>
      <c r="M32" s="50">
        <f t="shared" si="36"/>
        <v>0</v>
      </c>
      <c r="N32" s="50">
        <f t="shared" si="36"/>
        <v>0</v>
      </c>
      <c r="O32" s="50">
        <f t="shared" si="36"/>
        <v>1</v>
      </c>
      <c r="P32" s="50">
        <f t="shared" si="36"/>
        <v>0</v>
      </c>
      <c r="Q32" s="50">
        <f t="shared" si="36"/>
        <v>0</v>
      </c>
      <c r="R32" s="97">
        <f t="shared" si="36"/>
        <v>10</v>
      </c>
      <c r="S32" s="86"/>
      <c r="T32">
        <f t="shared" si="30"/>
        <v>0</v>
      </c>
    </row>
    <row r="33" spans="1:20" x14ac:dyDescent="0.25">
      <c r="A33" s="167" t="s">
        <v>124</v>
      </c>
      <c r="B33" s="168"/>
      <c r="C33" s="168"/>
      <c r="D33" s="168"/>
      <c r="E33" s="169"/>
      <c r="G33" s="47" t="s">
        <v>32</v>
      </c>
      <c r="H33" s="50">
        <f t="shared" ref="H33:I33" si="37">H26/$T$33</f>
        <v>0</v>
      </c>
      <c r="I33" s="50">
        <f t="shared" si="37"/>
        <v>0</v>
      </c>
      <c r="J33" s="50">
        <f>J26/$T$33</f>
        <v>1</v>
      </c>
      <c r="K33" s="50">
        <f t="shared" ref="K33:R33" si="38">K26/$T$33</f>
        <v>0</v>
      </c>
      <c r="L33" s="50">
        <f t="shared" si="38"/>
        <v>4.3478260869565219E-4</v>
      </c>
      <c r="M33" s="50">
        <f t="shared" si="38"/>
        <v>0</v>
      </c>
      <c r="N33" s="50">
        <f t="shared" si="38"/>
        <v>0</v>
      </c>
      <c r="O33" s="50">
        <f t="shared" si="38"/>
        <v>0.60869565217391308</v>
      </c>
      <c r="P33" s="50">
        <f t="shared" si="38"/>
        <v>1.7391304347826089</v>
      </c>
      <c r="Q33" s="50">
        <f t="shared" si="38"/>
        <v>0</v>
      </c>
      <c r="R33" s="97">
        <f t="shared" si="38"/>
        <v>14.130434782608697</v>
      </c>
      <c r="S33" s="86"/>
      <c r="T33">
        <f>J26</f>
        <v>0.57499999999999996</v>
      </c>
    </row>
    <row r="34" spans="1:20" ht="15.75" thickBot="1" x14ac:dyDescent="0.3">
      <c r="A34" s="175" t="s">
        <v>146</v>
      </c>
      <c r="B34" s="175"/>
      <c r="C34" s="175"/>
      <c r="D34" s="175"/>
      <c r="E34" s="175"/>
      <c r="G34" s="74" t="s">
        <v>77</v>
      </c>
      <c r="H34" s="99">
        <f t="shared" ref="H34:I34" si="39">H33*$T$34+H27</f>
        <v>0</v>
      </c>
      <c r="I34" s="99">
        <f t="shared" si="39"/>
        <v>0</v>
      </c>
      <c r="J34" s="99">
        <f>J33*$T$34+J27</f>
        <v>0</v>
      </c>
      <c r="K34" s="99">
        <f t="shared" ref="K34:R34" si="40">K33*$T$34+K27</f>
        <v>0</v>
      </c>
      <c r="L34" s="99">
        <f t="shared" si="40"/>
        <v>3.4782608695652176E-4</v>
      </c>
      <c r="M34" s="99">
        <f t="shared" si="40"/>
        <v>0</v>
      </c>
      <c r="N34" s="99">
        <f t="shared" si="40"/>
        <v>0</v>
      </c>
      <c r="O34" s="99">
        <f t="shared" si="40"/>
        <v>-0.5130434782608696</v>
      </c>
      <c r="P34" s="99">
        <f t="shared" si="40"/>
        <v>-0.40869565217391313</v>
      </c>
      <c r="Q34" s="99">
        <f t="shared" si="40"/>
        <v>1</v>
      </c>
      <c r="R34" s="99">
        <f t="shared" si="40"/>
        <v>1.304347826086957</v>
      </c>
      <c r="S34" s="89"/>
      <c r="T34">
        <f t="shared" si="30"/>
        <v>-0.23500000000000001</v>
      </c>
    </row>
    <row r="35" spans="1:20" ht="15.75" thickBot="1" x14ac:dyDescent="0.3"/>
    <row r="36" spans="1:20" x14ac:dyDescent="0.25">
      <c r="J36" s="176" t="s">
        <v>147</v>
      </c>
      <c r="K36" s="177"/>
      <c r="L36" s="178"/>
      <c r="M36" s="101"/>
    </row>
    <row r="37" spans="1:20" x14ac:dyDescent="0.25">
      <c r="C37" s="164" t="s">
        <v>82</v>
      </c>
      <c r="D37" s="164"/>
      <c r="E37" s="164"/>
      <c r="F37" s="164"/>
      <c r="G37" s="164"/>
      <c r="H37" s="164"/>
      <c r="I37" s="164"/>
      <c r="J37" s="179"/>
      <c r="K37" s="180"/>
      <c r="L37" s="181"/>
      <c r="M37" s="101"/>
    </row>
    <row r="38" spans="1:20" ht="15.75" thickBot="1" x14ac:dyDescent="0.3">
      <c r="C38" s="164"/>
      <c r="D38" s="164"/>
      <c r="E38" s="164"/>
      <c r="F38" s="164"/>
      <c r="G38" s="164"/>
      <c r="H38" s="164"/>
      <c r="I38" s="164"/>
      <c r="J38" s="182"/>
      <c r="K38" s="183"/>
      <c r="L38" s="184"/>
      <c r="M38" s="101"/>
    </row>
    <row r="39" spans="1:20" x14ac:dyDescent="0.25">
      <c r="C39" s="164"/>
      <c r="D39" s="164"/>
      <c r="E39" s="164"/>
      <c r="F39" s="164"/>
      <c r="G39" s="164"/>
      <c r="H39" s="164"/>
      <c r="I39" s="164"/>
      <c r="J39" s="101"/>
      <c r="K39" s="101"/>
      <c r="L39" s="101"/>
      <c r="M39" s="101"/>
    </row>
    <row r="40" spans="1:20" x14ac:dyDescent="0.25">
      <c r="C40" s="164"/>
      <c r="D40" s="164"/>
      <c r="E40" s="164"/>
      <c r="F40" s="164"/>
      <c r="G40" s="164"/>
      <c r="H40" s="164"/>
      <c r="I40" s="164"/>
    </row>
    <row r="41" spans="1:20" x14ac:dyDescent="0.25">
      <c r="C41" s="164"/>
      <c r="D41" s="164"/>
      <c r="E41" s="164"/>
      <c r="F41" s="164"/>
      <c r="G41" s="164"/>
      <c r="H41" s="164"/>
      <c r="I41" s="164"/>
    </row>
  </sheetData>
  <mergeCells count="34">
    <mergeCell ref="A11:D11"/>
    <mergeCell ref="E1:J1"/>
    <mergeCell ref="L2:Q2"/>
    <mergeCell ref="A3:D3"/>
    <mergeCell ref="A4:D4"/>
    <mergeCell ref="H4:P4"/>
    <mergeCell ref="A5:D5"/>
    <mergeCell ref="A6:D6"/>
    <mergeCell ref="A7:D7"/>
    <mergeCell ref="A8:D8"/>
    <mergeCell ref="A9:D9"/>
    <mergeCell ref="A10:D10"/>
    <mergeCell ref="A24:E24"/>
    <mergeCell ref="A12:D12"/>
    <mergeCell ref="A13:D13"/>
    <mergeCell ref="A14:D14"/>
    <mergeCell ref="A15:D15"/>
    <mergeCell ref="A17:E17"/>
    <mergeCell ref="A18:E18"/>
    <mergeCell ref="A19:E19"/>
    <mergeCell ref="A20:E20"/>
    <mergeCell ref="A21:E21"/>
    <mergeCell ref="A22:E22"/>
    <mergeCell ref="A23:E23"/>
    <mergeCell ref="A33:E33"/>
    <mergeCell ref="A34:E34"/>
    <mergeCell ref="J36:L38"/>
    <mergeCell ref="C37:I41"/>
    <mergeCell ref="A25:E25"/>
    <mergeCell ref="A26:E26"/>
    <mergeCell ref="A27:E27"/>
    <mergeCell ref="A28:E28"/>
    <mergeCell ref="A29:E29"/>
    <mergeCell ref="A30:E3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270F-FB01-44CA-BCD4-323DB6437484}">
  <dimension ref="A1:Q21"/>
  <sheetViews>
    <sheetView workbookViewId="0">
      <selection activeCell="G18" sqref="G18:N21"/>
    </sheetView>
  </sheetViews>
  <sheetFormatPr baseColWidth="10" defaultRowHeight="15" x14ac:dyDescent="0.25"/>
  <sheetData>
    <row r="1" spans="1:17" ht="15.75" thickBot="1" x14ac:dyDescent="0.3">
      <c r="D1" s="206" t="s">
        <v>116</v>
      </c>
      <c r="E1" s="207"/>
      <c r="F1" s="207"/>
      <c r="G1" s="207"/>
      <c r="H1" s="207"/>
      <c r="I1" s="207"/>
      <c r="J1" s="208"/>
    </row>
    <row r="3" spans="1:17" ht="15.75" thickBot="1" x14ac:dyDescent="0.3">
      <c r="A3" s="121" t="s">
        <v>127</v>
      </c>
      <c r="B3" s="121"/>
      <c r="C3" s="121"/>
      <c r="D3" s="121"/>
      <c r="G3" s="102"/>
      <c r="H3" s="103" t="s">
        <v>30</v>
      </c>
      <c r="I3" s="103" t="s">
        <v>31</v>
      </c>
      <c r="J3" s="103" t="s">
        <v>32</v>
      </c>
      <c r="K3" s="103" t="s">
        <v>73</v>
      </c>
      <c r="L3" s="103" t="s">
        <v>33</v>
      </c>
      <c r="M3" s="103" t="s">
        <v>34</v>
      </c>
      <c r="N3" s="103" t="s">
        <v>74</v>
      </c>
      <c r="O3" s="103" t="s">
        <v>35</v>
      </c>
      <c r="P3" s="104" t="s">
        <v>36</v>
      </c>
    </row>
    <row r="4" spans="1:17" x14ac:dyDescent="0.25">
      <c r="A4" s="142" t="s">
        <v>148</v>
      </c>
      <c r="B4" s="142"/>
      <c r="C4" s="142"/>
      <c r="D4" s="142"/>
      <c r="E4" s="46"/>
      <c r="G4" s="105" t="s">
        <v>30</v>
      </c>
      <c r="H4" s="69">
        <v>1</v>
      </c>
      <c r="I4" s="70">
        <v>-700</v>
      </c>
      <c r="J4" s="70">
        <v>-3500</v>
      </c>
      <c r="K4" s="70">
        <v>-7000</v>
      </c>
      <c r="L4" s="70">
        <v>0</v>
      </c>
      <c r="M4" s="70">
        <v>0</v>
      </c>
      <c r="N4" s="70">
        <v>0</v>
      </c>
      <c r="O4" s="106">
        <v>0</v>
      </c>
      <c r="P4" s="107">
        <v>0</v>
      </c>
    </row>
    <row r="5" spans="1:17" x14ac:dyDescent="0.25">
      <c r="A5" s="142" t="s">
        <v>149</v>
      </c>
      <c r="B5" s="142"/>
      <c r="C5" s="142"/>
      <c r="D5" s="142"/>
      <c r="E5" s="46"/>
      <c r="G5" s="105" t="s">
        <v>33</v>
      </c>
      <c r="H5" s="75">
        <v>0</v>
      </c>
      <c r="I5" s="46">
        <v>1</v>
      </c>
      <c r="J5" s="46">
        <v>2</v>
      </c>
      <c r="K5" s="76">
        <v>3</v>
      </c>
      <c r="L5" s="46">
        <v>1</v>
      </c>
      <c r="M5" s="46">
        <v>0</v>
      </c>
      <c r="N5" s="46">
        <v>0</v>
      </c>
      <c r="O5" s="102">
        <v>100</v>
      </c>
      <c r="P5" s="108">
        <f>O5/K5</f>
        <v>33.333333333333336</v>
      </c>
    </row>
    <row r="6" spans="1:17" x14ac:dyDescent="0.25">
      <c r="A6" s="142" t="s">
        <v>150</v>
      </c>
      <c r="B6" s="142"/>
      <c r="C6" s="142"/>
      <c r="D6" s="142"/>
      <c r="E6" s="46"/>
      <c r="G6" s="105" t="s">
        <v>34</v>
      </c>
      <c r="H6" s="75">
        <v>0</v>
      </c>
      <c r="I6" s="46">
        <v>2</v>
      </c>
      <c r="J6" s="46">
        <v>3</v>
      </c>
      <c r="K6" s="46">
        <v>1</v>
      </c>
      <c r="L6" s="46">
        <v>0</v>
      </c>
      <c r="M6" s="46">
        <v>1</v>
      </c>
      <c r="N6" s="46">
        <v>0</v>
      </c>
      <c r="O6" s="102">
        <v>200</v>
      </c>
      <c r="P6" s="108">
        <f t="shared" ref="P6:P7" si="0">O6/K6</f>
        <v>200</v>
      </c>
    </row>
    <row r="7" spans="1:17" ht="15.75" thickBot="1" x14ac:dyDescent="0.3">
      <c r="A7" s="142" t="s">
        <v>151</v>
      </c>
      <c r="B7" s="142"/>
      <c r="C7" s="142"/>
      <c r="D7" s="142"/>
      <c r="E7" s="46"/>
      <c r="G7" s="105" t="s">
        <v>74</v>
      </c>
      <c r="H7" s="79">
        <v>0</v>
      </c>
      <c r="I7" s="80">
        <v>3</v>
      </c>
      <c r="J7" s="80">
        <v>2.5</v>
      </c>
      <c r="K7" s="80">
        <v>4</v>
      </c>
      <c r="L7" s="80">
        <v>0</v>
      </c>
      <c r="M7" s="80">
        <v>0</v>
      </c>
      <c r="N7" s="80">
        <v>1</v>
      </c>
      <c r="O7" s="109">
        <v>600</v>
      </c>
      <c r="P7" s="110">
        <f t="shared" si="0"/>
        <v>150</v>
      </c>
    </row>
    <row r="8" spans="1:17" x14ac:dyDescent="0.25">
      <c r="A8" s="142" t="s">
        <v>152</v>
      </c>
      <c r="B8" s="142"/>
      <c r="C8" s="142"/>
      <c r="D8" s="142"/>
      <c r="E8" s="46"/>
      <c r="G8" s="111" t="s">
        <v>30</v>
      </c>
      <c r="H8" s="70">
        <f t="shared" ref="H8:J8" si="1">H9*$Q$8+H4</f>
        <v>1</v>
      </c>
      <c r="I8" s="112">
        <f t="shared" si="1"/>
        <v>1633.333333333333</v>
      </c>
      <c r="J8" s="112">
        <f t="shared" si="1"/>
        <v>1166.6666666666661</v>
      </c>
      <c r="K8" s="70">
        <f>K9*$Q$8+K4</f>
        <v>0</v>
      </c>
      <c r="L8" s="70">
        <f>L9*$Q$8+L4</f>
        <v>2333.333333333333</v>
      </c>
      <c r="M8" s="70">
        <f t="shared" ref="M8:N8" si="2">M9*$Q$8+M4</f>
        <v>0</v>
      </c>
      <c r="N8" s="70">
        <f t="shared" si="2"/>
        <v>0</v>
      </c>
      <c r="O8" s="70">
        <f>O9*$Q$8+O4</f>
        <v>233333.33333333334</v>
      </c>
      <c r="Q8">
        <f>K4*-1</f>
        <v>7000</v>
      </c>
    </row>
    <row r="9" spans="1:17" x14ac:dyDescent="0.25">
      <c r="A9" s="142" t="s">
        <v>153</v>
      </c>
      <c r="B9" s="142"/>
      <c r="C9" s="142"/>
      <c r="D9" s="142"/>
      <c r="E9" s="46"/>
      <c r="G9" s="111" t="s">
        <v>31</v>
      </c>
      <c r="H9" s="46">
        <f t="shared" ref="H9:J9" si="3">H5/$Q$9</f>
        <v>0</v>
      </c>
      <c r="I9" s="113">
        <f t="shared" si="3"/>
        <v>0.33333333333333331</v>
      </c>
      <c r="J9" s="113">
        <f t="shared" si="3"/>
        <v>0.66666666666666663</v>
      </c>
      <c r="K9" s="46">
        <f>K5/$Q$9</f>
        <v>1</v>
      </c>
      <c r="L9" s="46">
        <f t="shared" ref="L9:N9" si="4">L5/$Q$9</f>
        <v>0.33333333333333331</v>
      </c>
      <c r="M9" s="46">
        <f t="shared" si="4"/>
        <v>0</v>
      </c>
      <c r="N9" s="46">
        <f t="shared" si="4"/>
        <v>0</v>
      </c>
      <c r="O9" s="76">
        <f>O5/$Q$9</f>
        <v>33.333333333333336</v>
      </c>
      <c r="Q9">
        <f>K5</f>
        <v>3</v>
      </c>
    </row>
    <row r="10" spans="1:17" x14ac:dyDescent="0.25">
      <c r="A10" s="142" t="s">
        <v>154</v>
      </c>
      <c r="B10" s="142"/>
      <c r="C10" s="142"/>
      <c r="D10" s="142"/>
      <c r="E10" s="46"/>
      <c r="G10" s="111" t="s">
        <v>34</v>
      </c>
      <c r="H10" s="46">
        <f t="shared" ref="H10:J10" si="5">H9*$Q$10+H6</f>
        <v>0</v>
      </c>
      <c r="I10" s="113">
        <f t="shared" si="5"/>
        <v>1.6666666666666667</v>
      </c>
      <c r="J10" s="113">
        <f t="shared" si="5"/>
        <v>2.3333333333333335</v>
      </c>
      <c r="K10" s="46">
        <f>K9*$Q$10+K6</f>
        <v>0</v>
      </c>
      <c r="L10" s="46">
        <f t="shared" ref="L10:N10" si="6">L9*$Q$10+L6</f>
        <v>-0.33333333333333331</v>
      </c>
      <c r="M10" s="46">
        <f t="shared" si="6"/>
        <v>1</v>
      </c>
      <c r="N10" s="46">
        <f t="shared" si="6"/>
        <v>0</v>
      </c>
      <c r="O10" s="46">
        <f>O9*$Q$10+O6</f>
        <v>166.66666666666666</v>
      </c>
      <c r="Q10">
        <f t="shared" ref="Q10:Q11" si="7">K6*-1</f>
        <v>-1</v>
      </c>
    </row>
    <row r="11" spans="1:17" ht="15.75" thickBot="1" x14ac:dyDescent="0.3">
      <c r="A11" s="142"/>
      <c r="B11" s="142"/>
      <c r="C11" s="142"/>
      <c r="D11" s="142"/>
      <c r="E11" s="46"/>
      <c r="G11" s="111" t="s">
        <v>74</v>
      </c>
      <c r="H11" s="80">
        <f t="shared" ref="H11:J11" si="8">H9*$Q$11+H7</f>
        <v>0</v>
      </c>
      <c r="I11" s="114">
        <f t="shared" si="8"/>
        <v>1.6666666666666667</v>
      </c>
      <c r="J11" s="114">
        <f t="shared" si="8"/>
        <v>-0.16666666666666652</v>
      </c>
      <c r="K11" s="80">
        <f>K9*$Q$11+K7</f>
        <v>0</v>
      </c>
      <c r="L11" s="80">
        <f t="shared" ref="L11:N11" si="9">L9*$Q$11+L7</f>
        <v>-1.3333333333333333</v>
      </c>
      <c r="M11" s="80">
        <f t="shared" si="9"/>
        <v>0</v>
      </c>
      <c r="N11" s="80">
        <f t="shared" si="9"/>
        <v>1</v>
      </c>
      <c r="O11" s="80">
        <f>O9*$Q$11+O7</f>
        <v>466.66666666666663</v>
      </c>
      <c r="Q11">
        <f t="shared" si="7"/>
        <v>-4</v>
      </c>
    </row>
    <row r="12" spans="1:17" ht="15.75" thickBot="1" x14ac:dyDescent="0.3">
      <c r="A12" s="142"/>
      <c r="B12" s="142"/>
      <c r="C12" s="142"/>
      <c r="D12" s="142"/>
      <c r="E12" s="46"/>
    </row>
    <row r="13" spans="1:17" x14ac:dyDescent="0.25">
      <c r="A13" s="203" t="s">
        <v>118</v>
      </c>
      <c r="B13" s="204"/>
      <c r="C13" s="204"/>
      <c r="D13" s="204"/>
      <c r="E13" s="205"/>
      <c r="H13" s="115" t="s">
        <v>38</v>
      </c>
      <c r="I13" s="116">
        <v>2333.3332999999998</v>
      </c>
      <c r="K13" s="164" t="s">
        <v>95</v>
      </c>
      <c r="L13" s="164"/>
      <c r="M13" s="164"/>
      <c r="N13" s="164"/>
    </row>
    <row r="14" spans="1:17" ht="15.75" thickBot="1" x14ac:dyDescent="0.3">
      <c r="A14" s="142" t="s">
        <v>155</v>
      </c>
      <c r="B14" s="142"/>
      <c r="C14" s="142"/>
      <c r="D14" s="142"/>
      <c r="E14" s="46"/>
      <c r="H14" s="117" t="s">
        <v>39</v>
      </c>
      <c r="I14" s="118">
        <v>33.3333333</v>
      </c>
      <c r="K14" s="164"/>
      <c r="L14" s="164"/>
      <c r="M14" s="164"/>
      <c r="N14" s="164"/>
    </row>
    <row r="15" spans="1:17" x14ac:dyDescent="0.25">
      <c r="A15" s="142" t="s">
        <v>156</v>
      </c>
      <c r="B15" s="142"/>
      <c r="C15" s="142"/>
      <c r="D15" s="142"/>
      <c r="E15" s="46"/>
      <c r="H15" s="119" t="s">
        <v>157</v>
      </c>
      <c r="K15" s="164"/>
      <c r="L15" s="164"/>
      <c r="M15" s="164"/>
      <c r="N15" s="164"/>
    </row>
    <row r="16" spans="1:17" ht="15.75" thickBot="1" x14ac:dyDescent="0.3">
      <c r="A16" s="142" t="s">
        <v>158</v>
      </c>
      <c r="B16" s="142"/>
      <c r="C16" s="142"/>
      <c r="D16" s="142"/>
      <c r="E16" s="46"/>
      <c r="H16" s="120" t="s">
        <v>159</v>
      </c>
    </row>
    <row r="17" spans="1:14" x14ac:dyDescent="0.25">
      <c r="A17" s="200" t="s">
        <v>124</v>
      </c>
      <c r="B17" s="201"/>
      <c r="C17" s="201"/>
      <c r="D17" s="201"/>
      <c r="E17" s="202"/>
    </row>
    <row r="18" spans="1:14" x14ac:dyDescent="0.25">
      <c r="A18" s="139" t="s">
        <v>160</v>
      </c>
      <c r="B18" s="139"/>
      <c r="C18" s="139"/>
      <c r="D18" s="139"/>
      <c r="G18" s="164" t="s">
        <v>163</v>
      </c>
      <c r="H18" s="164"/>
      <c r="I18" s="164"/>
      <c r="J18" s="164"/>
      <c r="K18" s="164"/>
      <c r="L18" s="164"/>
      <c r="M18" s="164"/>
      <c r="N18" s="164"/>
    </row>
    <row r="19" spans="1:14" x14ac:dyDescent="0.25">
      <c r="G19" s="164"/>
      <c r="H19" s="164"/>
      <c r="I19" s="164"/>
      <c r="J19" s="164"/>
      <c r="K19" s="164"/>
      <c r="L19" s="164"/>
      <c r="M19" s="164"/>
      <c r="N19" s="164"/>
    </row>
    <row r="20" spans="1:14" x14ac:dyDescent="0.25">
      <c r="G20" s="164"/>
      <c r="H20" s="164"/>
      <c r="I20" s="164"/>
      <c r="J20" s="164"/>
      <c r="K20" s="164"/>
      <c r="L20" s="164"/>
      <c r="M20" s="164"/>
      <c r="N20" s="164"/>
    </row>
    <row r="21" spans="1:14" x14ac:dyDescent="0.25">
      <c r="G21" s="164"/>
      <c r="H21" s="164"/>
      <c r="I21" s="164"/>
      <c r="J21" s="164"/>
      <c r="K21" s="164"/>
      <c r="L21" s="164"/>
      <c r="M21" s="164"/>
      <c r="N21" s="164"/>
    </row>
  </sheetData>
  <mergeCells count="19">
    <mergeCell ref="A7:D7"/>
    <mergeCell ref="D1:J1"/>
    <mergeCell ref="A3:D3"/>
    <mergeCell ref="A4:D4"/>
    <mergeCell ref="A5:D5"/>
    <mergeCell ref="A6:D6"/>
    <mergeCell ref="K13:N15"/>
    <mergeCell ref="G18:N21"/>
    <mergeCell ref="A8:D8"/>
    <mergeCell ref="A9:D9"/>
    <mergeCell ref="A10:D10"/>
    <mergeCell ref="A11:D11"/>
    <mergeCell ref="A12:D12"/>
    <mergeCell ref="A13:E13"/>
    <mergeCell ref="A14:D14"/>
    <mergeCell ref="A15:D15"/>
    <mergeCell ref="A16:D16"/>
    <mergeCell ref="A17:E17"/>
    <mergeCell ref="A18:D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Hoja4</vt:lpstr>
      <vt:lpstr>Hoja1</vt:lpstr>
      <vt:lpstr>Hoja2</vt:lpstr>
      <vt:lpstr>Hoja3</vt:lpstr>
      <vt:lpstr>Ejer_vic</vt:lpstr>
      <vt:lpstr>ejer2</vt:lpstr>
      <vt:lpstr>ejer3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VICTOR</cp:lastModifiedBy>
  <dcterms:created xsi:type="dcterms:W3CDTF">2022-08-16T22:49:47Z</dcterms:created>
  <dcterms:modified xsi:type="dcterms:W3CDTF">2022-08-17T21:37:16Z</dcterms:modified>
</cp:coreProperties>
</file>