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SEGUNDO PARCIAL\SOLUCIONES\"/>
    </mc:Choice>
  </mc:AlternateContent>
  <xr:revisionPtr revIDLastSave="0" documentId="13_ncr:1_{74A071B2-7ADF-4D33-A82D-8101166AE591}" xr6:coauthVersionLast="47" xr6:coauthVersionMax="47" xr10:uidLastSave="{00000000-0000-0000-0000-000000000000}"/>
  <bookViews>
    <workbookView xWindow="-120" yWindow="-120" windowWidth="20730" windowHeight="11160" activeTab="1" xr2:uid="{90E6117B-7E51-41DF-B1BC-B711E4B52C10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J54" i="3"/>
  <c r="J34" i="3"/>
  <c r="J19" i="3"/>
  <c r="F47" i="3"/>
  <c r="F46" i="3"/>
  <c r="F45" i="3"/>
  <c r="F30" i="3"/>
  <c r="F29" i="3"/>
  <c r="F28" i="3"/>
  <c r="F16" i="3"/>
  <c r="F14" i="3"/>
  <c r="F15" i="3"/>
  <c r="D49" i="2" l="1"/>
  <c r="D38" i="2"/>
  <c r="D37" i="2"/>
  <c r="D36" i="2"/>
  <c r="D30" i="2"/>
  <c r="D19" i="2"/>
  <c r="D18" i="2"/>
  <c r="D17" i="2"/>
  <c r="D11" i="2"/>
  <c r="D10" i="2"/>
  <c r="D9" i="2"/>
  <c r="D58" i="1"/>
  <c r="D57" i="1"/>
  <c r="D69" i="1"/>
  <c r="D50" i="1"/>
  <c r="D39" i="1"/>
  <c r="D38" i="1"/>
  <c r="D19" i="1"/>
  <c r="D20" i="1"/>
</calcChain>
</file>

<file path=xl/sharedStrings.xml><?xml version="1.0" encoding="utf-8"?>
<sst xmlns="http://schemas.openxmlformats.org/spreadsheetml/2006/main" count="175" uniqueCount="37">
  <si>
    <t>Solución óptima factible</t>
  </si>
  <si>
    <t>z*=</t>
  </si>
  <si>
    <t>x1*=</t>
  </si>
  <si>
    <t>x2*=</t>
  </si>
  <si>
    <t>a)</t>
  </si>
  <si>
    <t>z=120x1+80x2</t>
  </si>
  <si>
    <t>2x1+x2&lt;=</t>
  </si>
  <si>
    <t>7x1+8x2&lt;=</t>
  </si>
  <si>
    <t>Max</t>
  </si>
  <si>
    <t>S.a</t>
  </si>
  <si>
    <t>solucion inicial</t>
  </si>
  <si>
    <t>nueva solucion</t>
  </si>
  <si>
    <t>Disminución=</t>
  </si>
  <si>
    <t>Se esta disminuyendo en un 3,57% los beneficios recibidos, asi mismo se tiene la pérdida de producción de la segunda variable aunque la primera variable aumenta en producción.</t>
  </si>
  <si>
    <t>b)</t>
  </si>
  <si>
    <t>Se esta disminuyendo en un 38,64% los beneficios recibidos, asi mismo se tiene la pérdida de producción de la segunda variable y se mantiene la producción de la primera variable.</t>
  </si>
  <si>
    <t>c)</t>
  </si>
  <si>
    <t>Se esta disminuyendo en un 38,64% los beneficios recibidos, asi mismo se tiene la pérdida de producción de la primera variable y se aumenta la produccion de la 2da variable.</t>
  </si>
  <si>
    <t>Ninguna de las alternativas genera incremento en los beneficios ya que todas las alternativas generan pérdidas en mayor o menor proporción, pero si la empresa debe elegir una de las opciones se recomienda que elija la opción del inciso a) la cual le genera una pérdida del 3,57% en sus beneficios, obtiendo en lugar 391,11 u.m 377,14 en su lugar.</t>
  </si>
  <si>
    <t>solución óptima factible</t>
  </si>
  <si>
    <t>z=3x1+5x2</t>
  </si>
  <si>
    <t>x1      &lt;=</t>
  </si>
  <si>
    <t xml:space="preserve">       2x2&lt;=</t>
  </si>
  <si>
    <t>3x1+2x2&lt;=</t>
  </si>
  <si>
    <t>No existe solución para el cambio propuesto</t>
  </si>
  <si>
    <t>Se obtiene una reducción del 50% en los ingresos y en la producción de las 2 variables.</t>
  </si>
  <si>
    <t>Aumento</t>
  </si>
  <si>
    <t>Se obtiene un incremento del 27,78% en los ingresos, además la producción de la 1ra se mantiene y la de la 2da se incrementa.</t>
  </si>
  <si>
    <t>La empresa deberia elegir el cambio del inciso c), porque esta opción le genera un aumento en los ingresos en un 27,78%, es decir se incrementa de 36 u.m a 46 u.m su ganancia, manteniendo la producción de la 1ra variable y aumenta la producción de la 2da.</t>
  </si>
  <si>
    <t>z=50x1+25x2+20x3+30x4</t>
  </si>
  <si>
    <t>16x1+4x2+8x3+12x4 &lt;=</t>
  </si>
  <si>
    <t>30x1+5x2+10x3+20x4&lt;=</t>
  </si>
  <si>
    <t>2x1+x2+x3+2x4 &lt;=</t>
  </si>
  <si>
    <t>x3*=</t>
  </si>
  <si>
    <t>x4*=</t>
  </si>
  <si>
    <t>disminucion</t>
  </si>
  <si>
    <t>Disminución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</si>
</sst>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0" fontId="1" fillId="0" borderId="0" xfId="0" applyNumberFormat="1" applyFont="1"/>
    <xf numFmtId="0" fontId="1" fillId="4" borderId="0" xfId="0" applyFont="1" applyFill="1"/>
    <xf numFmtId="10" fontId="1" fillId="4" borderId="0" xfId="0" applyNumberFormat="1" applyFont="1" applyFill="1"/>
    <xf numFmtId="0" fontId="3" fillId="0" borderId="0" xfId="0" applyFont="1" applyAlignment="1">
      <alignment horizontal="left"/>
    </xf>
    <xf numFmtId="0" fontId="1" fillId="5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ustomXml" Target="../ink/ink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0.png"/><Relationship Id="rId7" Type="http://schemas.openxmlformats.org/officeDocument/2006/relationships/customXml" Target="../ink/ink4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customXml" Target="../ink/ink3.xml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472135</xdr:colOff>
      <xdr:row>9</xdr:row>
      <xdr:rowOff>171582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D361AA-C826-05E8-66DA-868707239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3981" cy="2571882"/>
        </a:xfrm>
        <a:prstGeom prst="rect">
          <a:avLst/>
        </a:prstGeom>
      </xdr:spPr>
    </xdr:pic>
    <xdr:clientData/>
  </xdr:twoCellAnchor>
  <xdr:twoCellAnchor editAs="oneCell">
    <xdr:from>
      <xdr:col>3</xdr:col>
      <xdr:colOff>540962</xdr:colOff>
      <xdr:row>9</xdr:row>
      <xdr:rowOff>127000</xdr:rowOff>
    </xdr:from>
    <xdr:to>
      <xdr:col>9</xdr:col>
      <xdr:colOff>448510</xdr:colOff>
      <xdr:row>15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0E6312-40F0-E2D8-473B-B522A8381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6962" y="2527300"/>
          <a:ext cx="4767740" cy="1676400"/>
        </a:xfrm>
        <a:prstGeom prst="rect">
          <a:avLst/>
        </a:prstGeom>
      </xdr:spPr>
    </xdr:pic>
    <xdr:clientData/>
  </xdr:twoCellAnchor>
  <xdr:twoCellAnchor editAs="oneCell">
    <xdr:from>
      <xdr:col>6</xdr:col>
      <xdr:colOff>653760</xdr:colOff>
      <xdr:row>14</xdr:row>
      <xdr:rowOff>101220</xdr:rowOff>
    </xdr:from>
    <xdr:to>
      <xdr:col>9</xdr:col>
      <xdr:colOff>233088</xdr:colOff>
      <xdr:row>14</xdr:row>
      <xdr:rowOff>179340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BB1721D-F99A-8A37-DAD0-C27CFF68FAE0}"/>
                </a:ext>
              </a:extLst>
            </xdr14:cNvPr>
            <xdr14:cNvContentPartPr/>
          </xdr14:nvContentPartPr>
          <xdr14:nvPr macro=""/>
          <xdr14:xfrm>
            <a:off x="5225760" y="3835020"/>
            <a:ext cx="2153520" cy="781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BB1721D-F99A-8A37-DAD0-C27CFF68FAE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71760" y="3727380"/>
              <a:ext cx="226116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5160</xdr:colOff>
      <xdr:row>9</xdr:row>
      <xdr:rowOff>179040</xdr:rowOff>
    </xdr:from>
    <xdr:to>
      <xdr:col>6</xdr:col>
      <xdr:colOff>503280</xdr:colOff>
      <xdr:row>13</xdr:row>
      <xdr:rowOff>204250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5482E568-06F8-C910-68A2-38D18FD3BE11}"/>
                </a:ext>
              </a:extLst>
            </xdr14:cNvPr>
            <xdr14:cNvContentPartPr/>
          </xdr14:nvContentPartPr>
          <xdr14:nvPr macro=""/>
          <xdr14:xfrm>
            <a:off x="3053160" y="2579340"/>
            <a:ext cx="2022120" cy="10983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5482E568-06F8-C910-68A2-38D18FD3BE1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99160" y="2471700"/>
              <a:ext cx="2129760" cy="13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490903</xdr:colOff>
      <xdr:row>15</xdr:row>
      <xdr:rowOff>227135</xdr:rowOff>
    </xdr:from>
    <xdr:to>
      <xdr:col>6</xdr:col>
      <xdr:colOff>687882</xdr:colOff>
      <xdr:row>21</xdr:row>
      <xdr:rowOff>94055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3907EB1-3F05-EC20-6B0D-95362442B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68749" y="4266712"/>
          <a:ext cx="1720979" cy="1483728"/>
        </a:xfrm>
        <a:prstGeom prst="rect">
          <a:avLst/>
        </a:prstGeom>
      </xdr:spPr>
    </xdr:pic>
    <xdr:clientData/>
  </xdr:twoCellAnchor>
  <xdr:twoCellAnchor editAs="oneCell">
    <xdr:from>
      <xdr:col>4</xdr:col>
      <xdr:colOff>729680</xdr:colOff>
      <xdr:row>35</xdr:row>
      <xdr:rowOff>197070</xdr:rowOff>
    </xdr:from>
    <xdr:to>
      <xdr:col>7</xdr:col>
      <xdr:colOff>324872</xdr:colOff>
      <xdr:row>40</xdr:row>
      <xdr:rowOff>43793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3E3CD16-584B-B8C9-6D0D-C17BC007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11232" y="9581932"/>
          <a:ext cx="1881192" cy="1186792"/>
        </a:xfrm>
        <a:prstGeom prst="rect">
          <a:avLst/>
        </a:prstGeom>
      </xdr:spPr>
    </xdr:pic>
    <xdr:clientData/>
  </xdr:twoCellAnchor>
  <xdr:twoCellAnchor editAs="oneCell">
    <xdr:from>
      <xdr:col>5</xdr:col>
      <xdr:colOff>411656</xdr:colOff>
      <xdr:row>54</xdr:row>
      <xdr:rowOff>189086</xdr:rowOff>
    </xdr:from>
    <xdr:to>
      <xdr:col>7</xdr:col>
      <xdr:colOff>719521</xdr:colOff>
      <xdr:row>59</xdr:row>
      <xdr:rowOff>19567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BBB039E-ED0F-F3E0-CC5C-637AFF20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55208" y="14675845"/>
          <a:ext cx="1869965" cy="117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115372</xdr:colOff>
      <xdr:row>6</xdr:row>
      <xdr:rowOff>166687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14254E-0B84-6BAC-2A68-B03E87071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921278" cy="1777999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523876</xdr:colOff>
      <xdr:row>5</xdr:row>
      <xdr:rowOff>214313</xdr:rowOff>
    </xdr:from>
    <xdr:to>
      <xdr:col>7</xdr:col>
      <xdr:colOff>293086</xdr:colOff>
      <xdr:row>12</xdr:row>
      <xdr:rowOff>173176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5AA2F4-DC70-3C6B-AF42-2B28BEDFB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4626" y="1559719"/>
          <a:ext cx="2055210" cy="1820207"/>
        </a:xfrm>
        <a:prstGeom prst="rect">
          <a:avLst/>
        </a:prstGeom>
      </xdr:spPr>
    </xdr:pic>
    <xdr:clientData/>
  </xdr:twoCellAnchor>
  <xdr:twoCellAnchor editAs="oneCell">
    <xdr:from>
      <xdr:col>4</xdr:col>
      <xdr:colOff>747511</xdr:colOff>
      <xdr:row>14</xdr:row>
      <xdr:rowOff>214312</xdr:rowOff>
    </xdr:from>
    <xdr:to>
      <xdr:col>6</xdr:col>
      <xdr:colOff>568417</xdr:colOff>
      <xdr:row>19</xdr:row>
      <xdr:rowOff>19844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887169-AC97-FF5F-27A0-ECC66C888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8730" y="3952875"/>
          <a:ext cx="1344906" cy="1135063"/>
        </a:xfrm>
        <a:prstGeom prst="rect">
          <a:avLst/>
        </a:prstGeom>
      </xdr:spPr>
    </xdr:pic>
    <xdr:clientData/>
  </xdr:twoCellAnchor>
  <xdr:twoCellAnchor editAs="oneCell">
    <xdr:from>
      <xdr:col>4</xdr:col>
      <xdr:colOff>722312</xdr:colOff>
      <xdr:row>32</xdr:row>
      <xdr:rowOff>234157</xdr:rowOff>
    </xdr:from>
    <xdr:to>
      <xdr:col>7</xdr:col>
      <xdr:colOff>278739</xdr:colOff>
      <xdr:row>38</xdr:row>
      <xdr:rowOff>25011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14CCAC6-9DAB-BA05-A723-F52158518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0218" y="8790782"/>
          <a:ext cx="1842427" cy="1386292"/>
        </a:xfrm>
        <a:prstGeom prst="rect">
          <a:avLst/>
        </a:prstGeom>
      </xdr:spPr>
    </xdr:pic>
    <xdr:clientData/>
  </xdr:twoCellAnchor>
  <xdr:twoCellAnchor editAs="oneCell">
    <xdr:from>
      <xdr:col>3</xdr:col>
      <xdr:colOff>237894</xdr:colOff>
      <xdr:row>33</xdr:row>
      <xdr:rowOff>91080</xdr:rowOff>
    </xdr:from>
    <xdr:to>
      <xdr:col>4</xdr:col>
      <xdr:colOff>353934</xdr:colOff>
      <xdr:row>34</xdr:row>
      <xdr:rowOff>222973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1D1109F-9640-CF8A-393A-D35580E6222D}"/>
                </a:ext>
              </a:extLst>
            </xdr14:cNvPr>
            <xdr14:cNvContentPartPr/>
          </xdr14:nvContentPartPr>
          <xdr14:nvPr macro=""/>
          <xdr14:xfrm>
            <a:off x="3043800" y="8913611"/>
            <a:ext cx="878040" cy="3978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1D1109F-9640-CF8A-393A-D35580E6222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35160" y="8904971"/>
              <a:ext cx="89568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166734</xdr:colOff>
      <xdr:row>34</xdr:row>
      <xdr:rowOff>83293</xdr:rowOff>
    </xdr:from>
    <xdr:to>
      <xdr:col>5</xdr:col>
      <xdr:colOff>423534</xdr:colOff>
      <xdr:row>35</xdr:row>
      <xdr:rowOff>147867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0D08D6D6-07B3-4300-6456-A8DAA82E77CC}"/>
                </a:ext>
              </a:extLst>
            </xdr14:cNvPr>
            <xdr14:cNvContentPartPr/>
          </xdr14:nvContentPartPr>
          <xdr14:nvPr macro=""/>
          <xdr14:xfrm>
            <a:off x="3734640" y="9171731"/>
            <a:ext cx="1018800" cy="33048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0D08D6D6-07B3-4300-6456-A8DAA82E77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25643" y="9162731"/>
              <a:ext cx="1036434" cy="348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41626</xdr:colOff>
      <xdr:row>0</xdr:row>
      <xdr:rowOff>11045</xdr:rowOff>
    </xdr:from>
    <xdr:to>
      <xdr:col>5</xdr:col>
      <xdr:colOff>554927</xdr:colOff>
      <xdr:row>8</xdr:row>
      <xdr:rowOff>88560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EC7DBA-D128-7151-095D-535B65A1F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6" y="11045"/>
          <a:ext cx="4323301" cy="2203385"/>
        </a:xfrm>
        <a:prstGeom prst="rect">
          <a:avLst/>
        </a:prstGeom>
      </xdr:spPr>
    </xdr:pic>
    <xdr:clientData/>
  </xdr:twoCellAnchor>
  <xdr:twoCellAnchor editAs="oneCell">
    <xdr:from>
      <xdr:col>6</xdr:col>
      <xdr:colOff>690854</xdr:colOff>
      <xdr:row>11</xdr:row>
      <xdr:rowOff>37965</xdr:rowOff>
    </xdr:from>
    <xdr:to>
      <xdr:col>9</xdr:col>
      <xdr:colOff>192623</xdr:colOff>
      <xdr:row>17</xdr:row>
      <xdr:rowOff>205731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417C6D-0AE6-312B-22A5-48C952DE4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2419" y="2953443"/>
          <a:ext cx="1787769" cy="1758027"/>
        </a:xfrm>
        <a:prstGeom prst="rect">
          <a:avLst/>
        </a:prstGeom>
      </xdr:spPr>
    </xdr:pic>
    <xdr:clientData/>
  </xdr:twoCellAnchor>
  <xdr:twoCellAnchor editAs="oneCell">
    <xdr:from>
      <xdr:col>7</xdr:col>
      <xdr:colOff>358449</xdr:colOff>
      <xdr:row>24</xdr:row>
      <xdr:rowOff>39077</xdr:rowOff>
    </xdr:from>
    <xdr:to>
      <xdr:col>9</xdr:col>
      <xdr:colOff>688853</xdr:colOff>
      <xdr:row>29</xdr:row>
      <xdr:rowOff>234462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7461D0-9D52-1105-E1C3-4FE256512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4987" y="5412154"/>
          <a:ext cx="1854404" cy="1538654"/>
        </a:xfrm>
        <a:prstGeom prst="rect">
          <a:avLst/>
        </a:prstGeom>
      </xdr:spPr>
    </xdr:pic>
    <xdr:clientData/>
  </xdr:twoCellAnchor>
  <xdr:twoCellAnchor editAs="oneCell">
    <xdr:from>
      <xdr:col>7</xdr:col>
      <xdr:colOff>1510</xdr:colOff>
      <xdr:row>41</xdr:row>
      <xdr:rowOff>210039</xdr:rowOff>
    </xdr:from>
    <xdr:to>
      <xdr:col>9</xdr:col>
      <xdr:colOff>537922</xdr:colOff>
      <xdr:row>47</xdr:row>
      <xdr:rowOff>136769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ECE1579-AB08-243F-590C-C9385150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8048" y="11224847"/>
          <a:ext cx="2060412" cy="1538654"/>
        </a:xfrm>
        <a:prstGeom prst="rect">
          <a:avLst/>
        </a:prstGeom>
      </xdr:spPr>
    </xdr:pic>
    <xdr:clientData/>
  </xdr:twoCellAnchor>
  <xdr:twoCellAnchor editAs="oneCell">
    <xdr:from>
      <xdr:col>9</xdr:col>
      <xdr:colOff>201373</xdr:colOff>
      <xdr:row>0</xdr:row>
      <xdr:rowOff>43494</xdr:rowOff>
    </xdr:from>
    <xdr:to>
      <xdr:col>13</xdr:col>
      <xdr:colOff>110435</xdr:colOff>
      <xdr:row>5</xdr:row>
      <xdr:rowOff>1147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7717963-4258-01AE-EFF7-A725D0B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48938" y="43494"/>
          <a:ext cx="2957062" cy="1288392"/>
        </a:xfrm>
        <a:prstGeom prst="rect">
          <a:avLst/>
        </a:prstGeom>
      </xdr:spPr>
    </xdr:pic>
    <xdr:clientData/>
  </xdr:twoCellAnchor>
  <xdr:twoCellAnchor editAs="oneCell">
    <xdr:from>
      <xdr:col>9</xdr:col>
      <xdr:colOff>364435</xdr:colOff>
      <xdr:row>11</xdr:row>
      <xdr:rowOff>99390</xdr:rowOff>
    </xdr:from>
    <xdr:to>
      <xdr:col>13</xdr:col>
      <xdr:colOff>544542</xdr:colOff>
      <xdr:row>16</xdr:row>
      <xdr:rowOff>122756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03AD028-8547-6CF6-DE21-2BBC9779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2000" y="3025912"/>
          <a:ext cx="3228107" cy="1348584"/>
        </a:xfrm>
        <a:prstGeom prst="rect">
          <a:avLst/>
        </a:prstGeom>
      </xdr:spPr>
    </xdr:pic>
    <xdr:clientData/>
  </xdr:twoCellAnchor>
  <xdr:twoCellAnchor editAs="oneCell">
    <xdr:from>
      <xdr:col>9</xdr:col>
      <xdr:colOff>491934</xdr:colOff>
      <xdr:row>25</xdr:row>
      <xdr:rowOff>171173</xdr:rowOff>
    </xdr:from>
    <xdr:to>
      <xdr:col>13</xdr:col>
      <xdr:colOff>341345</xdr:colOff>
      <xdr:row>31</xdr:row>
      <xdr:rowOff>11044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B131143-020E-14E3-26B5-E4B004573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499" y="6830390"/>
          <a:ext cx="2897411" cy="1430132"/>
        </a:xfrm>
        <a:prstGeom prst="rect">
          <a:avLst/>
        </a:prstGeom>
      </xdr:spPr>
    </xdr:pic>
    <xdr:clientData/>
  </xdr:twoCellAnchor>
  <xdr:twoCellAnchor editAs="oneCell">
    <xdr:from>
      <xdr:col>7</xdr:col>
      <xdr:colOff>737945</xdr:colOff>
      <xdr:row>47</xdr:row>
      <xdr:rowOff>22086</xdr:rowOff>
    </xdr:from>
    <xdr:to>
      <xdr:col>12</xdr:col>
      <xdr:colOff>165477</xdr:colOff>
      <xdr:row>52</xdr:row>
      <xdr:rowOff>160768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5BE79F7-B019-93EE-8DCB-5EAB05807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61510" y="12528825"/>
          <a:ext cx="3237532" cy="146878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12T12:01:07.65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1,'9'4,"1"0,-1-1,1-1,-1 1,1-2,10 2,13 2,184 39,235 39,-71-43,497-16,-836-25,1-2,-2-2,1-3,64-19,-77 21,-2 1,1 1,1 2,-1 1,44 4,-3-1,-43-2,1-1,0-2,34-7,-14 2,3 2,86 1,-85 4,1336 17,-875 19,138 4,-639-39,-3 1,-1-1,2 0,-2-1,13-2,-19 3,0 0,0 0,0 0,0-1,-1 1,1 0,0-1,0 1,0-1,-1 1,1-1,0 1,-1-1,0 1,1-1,-1 0,1 1,0-1,-1 0,1 0,-1 1,0-1,1 0,-1 0,0 0,1 0,-1 1,0-1,0 0,0 0,0 0,1 0,-1 0,-1 0,1 0,0 0,0 1,0-1,0 0,-1 0,1 0,0 0,-1 0,1 1,-1-1,1 0,-1 0,1 1,-1-2,-1-2,-1 0,0 0,0 1,0-1,-1 1,2 0,-2-1,0 2,0-1,1 0,-1 1,-1 0,1 0,0 0,0 0,-1 1,1 0,-8-2,-9 1,1 0,-39 2,40 0,11 0,-6 0,1 1,-21 3,19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12T12:01:10.69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462 50,'4'4,"1"-1,-1 0,0 0,1 0,0 0,0-1,-1 0,11 4,46 7,-35-8,585 117,-313-73,2-12,381-4,358-35,-293-2,-644 9,178 32,-21-1,-118-28,208-15,-344 6,0 1,0 0,0 0,0 0,0 1,0 0,0 0,0 0,9 3,-11-2,0 0,0 0,0 1,0-1,0 1,-1-1,1 1,-1 0,1 0,-1 0,0 0,0 0,2 6,7 17,-1-1,-1 1,10 47,6 87,-17-97,23 350,-35 2,-22-91,-1 6,26-254,1-20,-1 1,-4 0,-18 95,14-110,7-29,-1 1,0-1,-1-1,-9 22,11-32,1 1,-1-1,0 0,0 1,0-1,0 0,-1 0,1 0,0-1,-1 1,1-1,-1 1,0-1,0 0,1 0,-1 0,0 0,0-1,-3 1,-8 1,1-1,-28-1,20 0,-2828-5,2747 8,-115 18,-99 32,29-4,-369 4,-5-56,658 4,1-1,-1 0,1 0,0-1,-1 1,1-1,0 1,-1-1,1 1,0-1,-4-2,5 2,0 0,0-1,0 1,0 0,0-1,1 1,-1-1,0 1,1-1,-1 1,1-1,-1 1,1-1,0 1,0-1,0 0,0 1,0-3,-1-103,-6-87,-68-225,18 120,39 191,-45-391,59-217,7 351,4 239,-5 112,0-1,1 1,1 0,0 0,1 0,11-20,-13 28,0 1,1 0,0-1,0 1,0 1,1-1,0 1,7-6,3 1</inkml:trace>
  <inkml:trace contextRef="#ctx0" brushRef="#br0" timeOffset="1029.36">303 808,'114'34,"1"-5,1-4,197 14,359-21,-564-18,23 1,1270-7,-970-29,41-1,410 38,-853-2</inkml:trace>
  <inkml:trace contextRef="#ctx0" brushRef="#br0" timeOffset="2886.5">356 1884,'4119'0,"-4072"-3,1-1,67-16,-63 9,83-5,-108 15,-5 1</inkml:trace>
  <inkml:trace contextRef="#ctx0" brushRef="#br0" timeOffset="4149.99">1097 2537,'45'2,"1"2,45 11,-33-5,649 74,187-79,-4-56,-399 35,-146 16,-312-3,-19-1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2T12:46:01.55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96 410 24575,'3'5'0,"0"0"0,0 0 0,0 1 0,-1-1 0,1 1 0,-1-1 0,2 11 0,0-1 0,2 6 0,-2 0 0,0 0 0,-1 2 0,-1-2 0,-2 1 0,-2 33 0,1-11 0,0 9 0,0-17 0,4 56 0,-3-92 0,0 0 0,0 0 0,0 0 0,0 0 0,0 0 0,0 0 0,-1 0 0,1 0 0,0 1 0,0-1 0,0 0 0,0 0 0,0 0 0,0 0 0,0 0 0,0 0 0,0 1 0,0-1 0,0 0 0,0 0 0,0 0 0,0 0 0,0 0 0,0 0 0,0 1 0,0-1 0,0 0 0,0 0 0,1 0 0,-1 0 0,0 0 0,0 0 0,0 0 0,0 1 0,0-1 0,0 0 0,0 0 0,0 0 0,0 0 0,0 0 0,1 0 0,-1 0 0,0 0 0,0 0 0,0 0 0,0 0 0,0 0 0,0 1 0,1-1 0,-1 0 0,0 0 0,0 0 0,0 0 0,0 0 0,0 0 0,0 0 0,1 0 0,-1 0 0,0 0 0,0-1 0,0 1 0,0 0 0,0 0 0,0 0 0,1 0 0,-1 0 0,0 0 0,5-13 0,7-28 0,-10 35 0,2-10 0,15-47 0,-17 57 0,0 0 0,1 0 0,0 0 0,1 0 0,-1 0 0,1 0 0,5-5 0,-5 7 0,1 0 0,1 0 0,-2 1 0,1-1 0,1 1 0,0 1 0,-1-1 0,0 1 0,1 0 0,0 0 0,-1 1 0,2-1 0,-1 1 0,0 1 0,0-1 0,7 1 0,-9 0 0,-2 0 0,1 1 0,1-1 0,-1 1 0,0-1 0,0 1 0,1 0 0,-1 0 0,-1 0 0,1 1 0,0-1 0,0 1 0,0 0 0,-1-1 0,1 1 0,0 0 0,-2 1 0,2-1 0,-1 0 0,0 1 0,0-1 0,0 1 0,0 0 0,0 0 0,-1 0 0,1 0 0,-1 0 0,0 0 0,0 0 0,-1 0 0,2 4 0,-1-2 0,0-1 0,0 1 0,-1 0 0,0-1 0,0 1 0,0 0 0,0-1 0,0 1 0,-1 0 0,0-1 0,0 1 0,-1-1 0,2 1 0,-2-1 0,0 1 0,0-1 0,0 0 0,0 0 0,-1 0 0,0 0 0,0-1 0,0 1 0,1-1 0,-2 1 0,1-1 0,-5 3 0,-3 3 0,-1-1 0,1 0 0,-2-1 0,-17 9 0,25-14 0,0 0 0,0-1 0,1 1 0,-1-1 0,0 0 0,0-1 0,-1 1 0,2-1 0,-1 0 0,0 0 0,-1-1 0,2 1 0,-1-1 0,0 0 0,-7-3 0,21 6 0,1 0 0,-1 0 0,2-1 0,10 0 0,-3 0 0,9 1-1365,-3 0-5461</inkml:trace>
  <inkml:trace contextRef="#ctx0" brushRef="#br0" timeOffset="903.3">729 310 24575,'0'0'0,"1"1"0,0-1 0,0 0 0,-1 0 0,1 1 0,0-1 0,0 0 0,-1 1 0,1-1 0,0 1 0,-1-1 0,1 1 0,0-1 0,-1 1 0,1-1 0,-1 1 0,1 0 0,-1-1 0,1 1 0,-1 0 0,1 1 0,6 19 0,-5-16 0,4 11 0,-2 1 0,0 0 0,-2 1 0,3 31 0,-5 75 0,-2-63 0,1 76-1365,1-118-5461</inkml:trace>
  <inkml:trace contextRef="#ctx0" brushRef="#br0" timeOffset="1551.89">591 576 24575,'0'-1'0,"0"1"0,0-1 0,1 1 0,-1-1 0,0 1 0,1-1 0,-1 1 0,0 0 0,1-1 0,-1 1 0,1 0 0,-1-1 0,1 1 0,-1 0 0,0-1 0,1 1 0,-1 0 0,1 0 0,-1 0 0,1-1 0,0 1 0,-1 0 0,1 0 0,-1 0 0,1 0 0,0 0 0,18-2 0,-16 2 0,182-1 0,1 1 0,-171-2-1365,-4 0-5461</inkml:trace>
  <inkml:trace contextRef="#ctx0" brushRef="#br0" timeOffset="2976.67">1435 100 24575,'-1'33'0,"-1"-1"0,-2 1 0,-2-1 0,-16 58 0,-54 120 0,32-96 0,25-61 0,18-74 0,4-18 0,2 0 0,2 0 0,0-1 0,26-68 0,-27 91 0,0 1 0,2 0 0,1 1 0,0 0 0,1 0 0,-1 1 0,2 0 0,0 1 0,2 1 0,-1-1 0,16-11 0,-26 23 0,0 0 0,0-1 0,0 1 0,0 0 0,0 0 0,0 0 0,1 0 0,-1 1 0,0-1 0,1 1 0,-1-1 0,1 1 0,-1 0 0,0 0 0,0 0 0,1 0 0,-1 1 0,1-1 0,-1 1 0,1-1 0,-1 1 0,0 0 0,0 0 0,0 0 0,0 0 0,0 0 0,0 0 0,0 1 0,4 2 0,2 4 0,2 1 0,-1 1 0,-2-1 0,12 17 0,-13-17 0,14 17 0,-2 1 0,0 1 0,-3 1 0,0 0 0,21 58 0,-35-82 0,0-1 0,0 1 0,-1 0 0,1 0 0,0 1 0,-1-1 0,0 0 0,-1 5 0,1-8 0,0-1 0,-1 1 0,1-1 0,0 1 0,0-1 0,-1 0 0,1 1 0,-1-1 0,0 0 0,0 0 0,0 1 0,0-1 0,0 0 0,0 0 0,0 0 0,0 0 0,0 0 0,0 0 0,-1 0 0,1-1 0,0 1 0,-1 0 0,1-1 0,0 1 0,-1-1 0,2 1 0,-2-1 0,1 0 0,-3 1 0,-96 6 0,74-7 0,0 1 0,0 2 0,-40 9 0,19-5 0,37-7 0,1 1 0,-1 1 0,-11 3 0,20-5-91,0 0 0,0 1 0,-1-1 0,1 1 0,0 0 0,1-1 0,-1 1 0,0 0 0,0 0 0,0 0 0,0-1 0,0 1 0,0 0 0,0 2 0</inkml:trace>
  <inkml:trace contextRef="#ctx0" brushRef="#br0" timeOffset="4173.6">1963 1 24575,'0'82'0,"-3"0"0,-13 85 0,14-156 0,-2 12 0,0 0 0,1 0 0,2 0 0,1 36 0,0-58 0,0 0 0,0 0 0,0 1 0,0-1 0,1 0 0,-1 0 0,0 0 0,1 0 0,-1 0 0,1 0 0,-1 0 0,1 0 0,-1 0 0,1 0 0,-1 0 0,1 0 0,0 0 0,0-1 0,1 2 0,-2-2 0,1 1 0,0-1 0,-1 0 0,1 0 0,0 0 0,-1 0 0,1 0 0,0 0 0,-1 0 0,0 0 0,1 0 0,0 0 0,-1-1 0,1 1 0,0 0 0,-1 0 0,1-1 0,0 1 0,-1 0 0,1-1 0,0 1 0,0-1 0,5-4 0,0-1 0,-1 0 0,1 0 0,5-8 0,-4 5 0,0 2 0,0 1 0,-1-1 0,1 2 0,1-1 0,-1 1 0,1 0 0,1 1 0,-2 0 0,2 0 0,-1 1 0,1 0 0,0 1 0,10-2 0,4 1 0,0 1 0,0 1 0,46 4 0,-66-2 0,0 0 0,1 0 0,0 0 0,0 1 0,-1 0 0,1-1 0,-2 1 0,2 1 0,-1-1 0,0 0 0,0 1 0,0 0 0,0 0 0,-1 0 0,0 0 0,1 0 0,-1 0 0,0 1 0,0-1 0,0 1 0,1 4 0,0-2 0,0-1 0,-2 1 0,1 1 0,0-1 0,-1 0 0,1 0 0,-1 1 0,-1-1 0,1 0 0,-1 1 0,0-1 0,-2 12 0,1-17 0,1 1 0,-1-1 0,0 0 0,1 2 0,-1-2 0,0 0 0,0 0 0,0 0 0,0 1 0,1-1 0,-1 0 0,0 0 0,-1 0 0,1-1 0,0 1 0,-1 0 0,1 0 0,0-1 0,-1 1 0,1-1 0,-1 1 0,-2 0 0,-35 4 0,32-5 0,-132-1 332,87-1-1181,-69 6 1,105-2-5978</inkml:trace>
  <inkml:trace contextRef="#ctx0" brushRef="#br0" timeOffset="5375.52">1 1106 24575,'132'2'0,"189"-8"0,-147-23 0,-51 7 0,-111 20-1365,-4-1-5461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2T12:46:10.82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0 24575,'2'3'0,"-1"0"0,0-1 0,0 1 0,0 0 0,0 0 0,0 0 0,-1 0 0,1 0 0,-1 0 0,0 0 0,0 4 0,2 7 0,0 6 0,3 0 0,0 1 0,1-2 0,1 1 0,0-1 0,2 0 0,0 0 0,18 26 0,-20-34 0,2 1 0,0-2 0,0 1 0,2-1 0,-2-1 0,2 0 0,1-1 0,-1 0 0,1 0 0,0-2 0,0 1 0,0-1 0,19 5 0,17 1 0,66 8 0,11 2 0,-52-5 0,0-2 0,151 6 0,242-21 0,-175-2 0,71-28 0,-163 8 0,-175 19 0,-11 1 0,-1 1 0,1 0 0,0 1 0,0 0 0,-1 1 0,16 3 0,-25-3 0,-1 1 0,1-1 0,-1 1 0,1-1 0,-1 1 0,1 0 0,-1 0 0,-1 0 0,1 0 0,0 0 0,0 0 0,-1 1 0,1-1 0,0 0 0,-1 1 0,0 0 0,0-1 0,1 1 0,-1 0 0,-1 0 0,1-1 0,0 1 0,-1 0 0,1 6 0,0 7 0,0 0 0,-1 0 0,-2 17 0,1-31 0,-3 39 0,1-28 0,1 0 0,1 0 0,0 0 0,1 0 0,0 1 0,1-1 0,5 20 0,0-20-1365,-1-4-5461</inkml:trace>
  <inkml:trace contextRef="#ctx0" brushRef="#br0" timeOffset="933.01">2048 651 24575,'2'1'0,"1"0"0,-1 0 0,1 0 0,-1 0 0,1 0 0,-1 0 0,0 1 0,0-1 0,3 4 0,6 2 0,-8-5 0,17 10 0,36 30 0,-49-37 0,-2 1 0,0 0 0,1 0 0,-1 0 0,0 1 0,-1-1 0,0 1 0,0 1 0,5 11 0,-3-4 0,0-1 0,12 18 0,-15-26 0,1 0 0,0 0 0,1-1 0,-1 1 0,1-1 0,-1 0 0,11 6 0,-14-10 0,0-1 0,0 1 0,0-1 0,0 0 0,0 1 0,0-1 0,0 0 0,0 0 0,-1 1 0,1-1 0,0 0 0,0 0 0,0 0 0,1 0 0,-1-1 0,0 1 0,0 0 0,0 0 0,0-1 0,0 1 0,0 0 0,0-1 0,0 1 0,0-1 0,0 0 0,0 1 0,0-1 0,-1 0 0,1 1 0,0-1 0,0 0 0,-1 0 0,1 0 0,1-1 0,2-6 0,2-1 0,-1 1 0,5-13 0,4-6 0,10-5 0,-7 9 0,29-48 0,-43 64 0,1 0 0,0-1 0,1 2 0,-1-1 0,1 1 0,0 0 0,0 0 0,1 1 0,0 0 0,0 0 0,0 0 0,11-5 0,25-15 155,-29 16-345,0 1 0,0 0 0,1 2 0,0-1 0,0 2 0,1 0 0,29-6 0,-30 9-6636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7C57-D5E1-4EB5-9801-F4A016959545}">
  <dimension ref="A11:L81"/>
  <sheetViews>
    <sheetView topLeftCell="A19" zoomScale="85" zoomScaleNormal="85" workbookViewId="0">
      <selection activeCell="F31" sqref="F31:I35"/>
    </sheetView>
  </sheetViews>
  <sheetFormatPr baseColWidth="10" defaultRowHeight="21" x14ac:dyDescent="0.35"/>
  <cols>
    <col min="1" max="2" width="10.85546875" style="1"/>
    <col min="3" max="3" width="17.140625" style="1" customWidth="1"/>
    <col min="4" max="8" width="10.85546875" style="1"/>
    <col min="9" max="9" width="15" style="1" customWidth="1"/>
    <col min="10" max="12" width="10.85546875" style="1"/>
  </cols>
  <sheetData>
    <row r="11" spans="1:3" ht="21.75" thickBot="1" x14ac:dyDescent="0.4">
      <c r="A11" s="1" t="s">
        <v>0</v>
      </c>
    </row>
    <row r="12" spans="1:3" x14ac:dyDescent="0.35">
      <c r="B12" s="2" t="s">
        <v>1</v>
      </c>
      <c r="C12" s="3">
        <v>391.11</v>
      </c>
    </row>
    <row r="13" spans="1:3" x14ac:dyDescent="0.35">
      <c r="B13" s="4" t="s">
        <v>2</v>
      </c>
      <c r="C13" s="5">
        <v>2.2200000000000002</v>
      </c>
    </row>
    <row r="14" spans="1:3" ht="21.75" thickBot="1" x14ac:dyDescent="0.4">
      <c r="B14" s="6" t="s">
        <v>3</v>
      </c>
      <c r="C14" s="7">
        <v>1.56</v>
      </c>
    </row>
    <row r="18" spans="1:9" x14ac:dyDescent="0.35">
      <c r="A18" s="14" t="s">
        <v>4</v>
      </c>
      <c r="B18" s="1" t="s">
        <v>8</v>
      </c>
      <c r="C18" s="1" t="s">
        <v>5</v>
      </c>
    </row>
    <row r="19" spans="1:9" x14ac:dyDescent="0.35">
      <c r="B19" s="1" t="s">
        <v>9</v>
      </c>
      <c r="C19" s="1" t="s">
        <v>6</v>
      </c>
      <c r="D19" s="9">
        <f>6+2</f>
        <v>8</v>
      </c>
    </row>
    <row r="20" spans="1:9" x14ac:dyDescent="0.35">
      <c r="C20" s="1" t="s">
        <v>7</v>
      </c>
      <c r="D20" s="9">
        <f>28-6</f>
        <v>22</v>
      </c>
    </row>
    <row r="21" spans="1:9" ht="21.75" thickBot="1" x14ac:dyDescent="0.4"/>
    <row r="22" spans="1:9" x14ac:dyDescent="0.35">
      <c r="C22" s="2" t="s">
        <v>1</v>
      </c>
      <c r="D22" s="3">
        <v>377.14</v>
      </c>
    </row>
    <row r="23" spans="1:9" x14ac:dyDescent="0.35">
      <c r="C23" s="4" t="s">
        <v>2</v>
      </c>
      <c r="D23" s="5">
        <v>3.14</v>
      </c>
    </row>
    <row r="24" spans="1:9" ht="21.75" thickBot="1" x14ac:dyDescent="0.4">
      <c r="C24" s="6" t="s">
        <v>3</v>
      </c>
      <c r="D24" s="7">
        <v>0</v>
      </c>
    </row>
    <row r="26" spans="1:9" ht="21.75" thickBot="1" x14ac:dyDescent="0.4">
      <c r="C26" s="1" t="s">
        <v>10</v>
      </c>
      <c r="F26" s="1" t="s">
        <v>11</v>
      </c>
    </row>
    <row r="27" spans="1:9" x14ac:dyDescent="0.35">
      <c r="C27" s="2" t="s">
        <v>1</v>
      </c>
      <c r="D27" s="3">
        <v>391.11</v>
      </c>
      <c r="F27" s="2" t="s">
        <v>1</v>
      </c>
      <c r="G27" s="3">
        <v>377.14</v>
      </c>
    </row>
    <row r="28" spans="1:9" x14ac:dyDescent="0.35">
      <c r="C28" s="4" t="s">
        <v>2</v>
      </c>
      <c r="D28" s="5">
        <v>2.2200000000000002</v>
      </c>
      <c r="F28" s="4" t="s">
        <v>2</v>
      </c>
      <c r="G28" s="5">
        <v>3.14</v>
      </c>
    </row>
    <row r="29" spans="1:9" ht="21.75" thickBot="1" x14ac:dyDescent="0.4">
      <c r="C29" s="6" t="s">
        <v>3</v>
      </c>
      <c r="D29" s="7">
        <v>1.56</v>
      </c>
      <c r="F29" s="6" t="s">
        <v>3</v>
      </c>
      <c r="G29" s="7">
        <v>0</v>
      </c>
    </row>
    <row r="30" spans="1:9" ht="21.75" thickBot="1" x14ac:dyDescent="0.4"/>
    <row r="31" spans="1:9" x14ac:dyDescent="0.35">
      <c r="C31" s="11" t="s">
        <v>12</v>
      </c>
      <c r="D31" s="12">
        <f>(D27-G27)/D27</f>
        <v>3.5718851474009938E-2</v>
      </c>
      <c r="F31" s="29" t="s">
        <v>13</v>
      </c>
      <c r="G31" s="30"/>
      <c r="H31" s="30"/>
      <c r="I31" s="31"/>
    </row>
    <row r="32" spans="1:9" x14ac:dyDescent="0.35">
      <c r="F32" s="32"/>
      <c r="G32" s="33"/>
      <c r="H32" s="33"/>
      <c r="I32" s="34"/>
    </row>
    <row r="33" spans="1:9" x14ac:dyDescent="0.35">
      <c r="F33" s="32"/>
      <c r="G33" s="33"/>
      <c r="H33" s="33"/>
      <c r="I33" s="34"/>
    </row>
    <row r="34" spans="1:9" x14ac:dyDescent="0.35">
      <c r="F34" s="32"/>
      <c r="G34" s="33"/>
      <c r="H34" s="33"/>
      <c r="I34" s="34"/>
    </row>
    <row r="35" spans="1:9" ht="21.75" thickBot="1" x14ac:dyDescent="0.4">
      <c r="F35" s="35"/>
      <c r="G35" s="36"/>
      <c r="H35" s="36"/>
      <c r="I35" s="37"/>
    </row>
    <row r="37" spans="1:9" x14ac:dyDescent="0.35">
      <c r="A37" s="14" t="s">
        <v>14</v>
      </c>
      <c r="B37" s="1" t="s">
        <v>8</v>
      </c>
      <c r="C37" s="1" t="s">
        <v>5</v>
      </c>
    </row>
    <row r="38" spans="1:9" x14ac:dyDescent="0.35">
      <c r="B38" s="1" t="s">
        <v>9</v>
      </c>
      <c r="C38" s="1" t="s">
        <v>6</v>
      </c>
      <c r="D38" s="13">
        <f>6+10</f>
        <v>16</v>
      </c>
    </row>
    <row r="39" spans="1:9" x14ac:dyDescent="0.35">
      <c r="C39" s="1" t="s">
        <v>7</v>
      </c>
      <c r="D39" s="13">
        <f>28-14</f>
        <v>14</v>
      </c>
    </row>
    <row r="40" spans="1:9" ht="21.75" thickBot="1" x14ac:dyDescent="0.4"/>
    <row r="41" spans="1:9" x14ac:dyDescent="0.35">
      <c r="C41" s="2" t="s">
        <v>1</v>
      </c>
      <c r="D41" s="3">
        <v>240</v>
      </c>
    </row>
    <row r="42" spans="1:9" x14ac:dyDescent="0.35">
      <c r="C42" s="4" t="s">
        <v>2</v>
      </c>
      <c r="D42" s="5">
        <v>2</v>
      </c>
    </row>
    <row r="43" spans="1:9" ht="21.75" thickBot="1" x14ac:dyDescent="0.4">
      <c r="C43" s="6" t="s">
        <v>3</v>
      </c>
      <c r="D43" s="7">
        <v>0</v>
      </c>
    </row>
    <row r="45" spans="1:9" ht="21.75" thickBot="1" x14ac:dyDescent="0.4">
      <c r="C45" s="1" t="s">
        <v>10</v>
      </c>
      <c r="F45" s="1" t="s">
        <v>11</v>
      </c>
    </row>
    <row r="46" spans="1:9" x14ac:dyDescent="0.35">
      <c r="C46" s="2" t="s">
        <v>1</v>
      </c>
      <c r="D46" s="3">
        <v>391.11</v>
      </c>
      <c r="F46" s="2" t="s">
        <v>1</v>
      </c>
      <c r="G46" s="3">
        <v>240</v>
      </c>
    </row>
    <row r="47" spans="1:9" x14ac:dyDescent="0.35">
      <c r="C47" s="4" t="s">
        <v>2</v>
      </c>
      <c r="D47" s="5">
        <v>2.2200000000000002</v>
      </c>
      <c r="F47" s="4" t="s">
        <v>2</v>
      </c>
      <c r="G47" s="5">
        <v>2</v>
      </c>
    </row>
    <row r="48" spans="1:9" ht="21.75" thickBot="1" x14ac:dyDescent="0.4">
      <c r="C48" s="6" t="s">
        <v>3</v>
      </c>
      <c r="D48" s="7">
        <v>1.56</v>
      </c>
      <c r="F48" s="6" t="s">
        <v>3</v>
      </c>
      <c r="G48" s="7">
        <v>0</v>
      </c>
    </row>
    <row r="49" spans="1:9" ht="21.75" thickBot="1" x14ac:dyDescent="0.4"/>
    <row r="50" spans="1:9" x14ac:dyDescent="0.35">
      <c r="C50" s="11" t="s">
        <v>12</v>
      </c>
      <c r="D50" s="12">
        <f>(D46-G46)/D46</f>
        <v>0.38636189307355989</v>
      </c>
      <c r="F50" s="29" t="s">
        <v>15</v>
      </c>
      <c r="G50" s="30"/>
      <c r="H50" s="30"/>
      <c r="I50" s="31"/>
    </row>
    <row r="51" spans="1:9" x14ac:dyDescent="0.35">
      <c r="F51" s="32"/>
      <c r="G51" s="33"/>
      <c r="H51" s="33"/>
      <c r="I51" s="34"/>
    </row>
    <row r="52" spans="1:9" x14ac:dyDescent="0.35">
      <c r="F52" s="32"/>
      <c r="G52" s="33"/>
      <c r="H52" s="33"/>
      <c r="I52" s="34"/>
    </row>
    <row r="53" spans="1:9" x14ac:dyDescent="0.35">
      <c r="F53" s="32"/>
      <c r="G53" s="33"/>
      <c r="H53" s="33"/>
      <c r="I53" s="34"/>
    </row>
    <row r="54" spans="1:9" ht="21.75" thickBot="1" x14ac:dyDescent="0.4">
      <c r="F54" s="35"/>
      <c r="G54" s="36"/>
      <c r="H54" s="36"/>
      <c r="I54" s="37"/>
    </row>
    <row r="56" spans="1:9" x14ac:dyDescent="0.35">
      <c r="A56" s="14" t="s">
        <v>16</v>
      </c>
      <c r="B56" s="1" t="s">
        <v>8</v>
      </c>
      <c r="C56" s="1" t="s">
        <v>5</v>
      </c>
    </row>
    <row r="57" spans="1:9" x14ac:dyDescent="0.35">
      <c r="B57" s="1" t="s">
        <v>9</v>
      </c>
      <c r="C57" s="1" t="s">
        <v>6</v>
      </c>
      <c r="D57" s="13">
        <f>6-3</f>
        <v>3</v>
      </c>
    </row>
    <row r="58" spans="1:9" x14ac:dyDescent="0.35">
      <c r="C58" s="1" t="s">
        <v>7</v>
      </c>
      <c r="D58" s="13">
        <f>28+20</f>
        <v>48</v>
      </c>
    </row>
    <row r="59" spans="1:9" ht="21.75" thickBot="1" x14ac:dyDescent="0.4"/>
    <row r="60" spans="1:9" x14ac:dyDescent="0.35">
      <c r="C60" s="2" t="s">
        <v>1</v>
      </c>
      <c r="D60" s="3">
        <v>240</v>
      </c>
    </row>
    <row r="61" spans="1:9" x14ac:dyDescent="0.35">
      <c r="C61" s="4" t="s">
        <v>2</v>
      </c>
      <c r="D61" s="5">
        <v>0</v>
      </c>
    </row>
    <row r="62" spans="1:9" ht="21.75" thickBot="1" x14ac:dyDescent="0.4">
      <c r="C62" s="6" t="s">
        <v>3</v>
      </c>
      <c r="D62" s="7">
        <v>3</v>
      </c>
    </row>
    <row r="64" spans="1:9" ht="21.75" thickBot="1" x14ac:dyDescent="0.4">
      <c r="C64" s="1" t="s">
        <v>10</v>
      </c>
      <c r="F64" s="1" t="s">
        <v>11</v>
      </c>
    </row>
    <row r="65" spans="2:9" x14ac:dyDescent="0.35">
      <c r="C65" s="2" t="s">
        <v>1</v>
      </c>
      <c r="D65" s="3">
        <v>391.11</v>
      </c>
      <c r="F65" s="2" t="s">
        <v>1</v>
      </c>
      <c r="G65" s="3">
        <v>240</v>
      </c>
    </row>
    <row r="66" spans="2:9" x14ac:dyDescent="0.35">
      <c r="C66" s="4" t="s">
        <v>2</v>
      </c>
      <c r="D66" s="5">
        <v>2.2200000000000002</v>
      </c>
      <c r="F66" s="4" t="s">
        <v>2</v>
      </c>
      <c r="G66" s="5">
        <v>0</v>
      </c>
    </row>
    <row r="67" spans="2:9" ht="21.75" thickBot="1" x14ac:dyDescent="0.4">
      <c r="C67" s="6" t="s">
        <v>3</v>
      </c>
      <c r="D67" s="7">
        <v>1.56</v>
      </c>
      <c r="F67" s="6" t="s">
        <v>3</v>
      </c>
      <c r="G67" s="7">
        <v>3</v>
      </c>
    </row>
    <row r="68" spans="2:9" ht="21.75" thickBot="1" x14ac:dyDescent="0.4"/>
    <row r="69" spans="2:9" x14ac:dyDescent="0.35">
      <c r="C69" s="11" t="s">
        <v>12</v>
      </c>
      <c r="D69" s="12">
        <f>(D65-G65)/D65</f>
        <v>0.38636189307355989</v>
      </c>
      <c r="F69" s="29" t="s">
        <v>17</v>
      </c>
      <c r="G69" s="30"/>
      <c r="H69" s="30"/>
      <c r="I69" s="31"/>
    </row>
    <row r="70" spans="2:9" x14ac:dyDescent="0.35">
      <c r="F70" s="32"/>
      <c r="G70" s="33"/>
      <c r="H70" s="33"/>
      <c r="I70" s="34"/>
    </row>
    <row r="71" spans="2:9" x14ac:dyDescent="0.35">
      <c r="F71" s="32"/>
      <c r="G71" s="33"/>
      <c r="H71" s="33"/>
      <c r="I71" s="34"/>
    </row>
    <row r="72" spans="2:9" x14ac:dyDescent="0.35">
      <c r="F72" s="32"/>
      <c r="G72" s="33"/>
      <c r="H72" s="33"/>
      <c r="I72" s="34"/>
    </row>
    <row r="73" spans="2:9" ht="21.75" thickBot="1" x14ac:dyDescent="0.4">
      <c r="F73" s="35"/>
      <c r="G73" s="36"/>
      <c r="H73" s="36"/>
      <c r="I73" s="37"/>
    </row>
    <row r="75" spans="2:9" ht="21" customHeight="1" x14ac:dyDescent="0.35">
      <c r="B75" s="38" t="s">
        <v>18</v>
      </c>
      <c r="C75" s="38"/>
      <c r="D75" s="38"/>
      <c r="E75" s="38"/>
      <c r="F75" s="38"/>
      <c r="G75" s="38"/>
      <c r="H75" s="38"/>
      <c r="I75" s="38"/>
    </row>
    <row r="76" spans="2:9" x14ac:dyDescent="0.35">
      <c r="B76" s="38"/>
      <c r="C76" s="38"/>
      <c r="D76" s="38"/>
      <c r="E76" s="38"/>
      <c r="F76" s="38"/>
      <c r="G76" s="38"/>
      <c r="H76" s="38"/>
      <c r="I76" s="38"/>
    </row>
    <row r="77" spans="2:9" x14ac:dyDescent="0.35">
      <c r="B77" s="38"/>
      <c r="C77" s="38"/>
      <c r="D77" s="38"/>
      <c r="E77" s="38"/>
      <c r="F77" s="38"/>
      <c r="G77" s="38"/>
      <c r="H77" s="38"/>
      <c r="I77" s="38"/>
    </row>
    <row r="78" spans="2:9" x14ac:dyDescent="0.35">
      <c r="B78" s="38"/>
      <c r="C78" s="38"/>
      <c r="D78" s="38"/>
      <c r="E78" s="38"/>
      <c r="F78" s="38"/>
      <c r="G78" s="38"/>
      <c r="H78" s="38"/>
      <c r="I78" s="38"/>
    </row>
    <row r="79" spans="2:9" x14ac:dyDescent="0.35">
      <c r="B79" s="38"/>
      <c r="C79" s="38"/>
      <c r="D79" s="38"/>
      <c r="E79" s="38"/>
      <c r="F79" s="38"/>
      <c r="G79" s="38"/>
      <c r="H79" s="38"/>
      <c r="I79" s="38"/>
    </row>
    <row r="80" spans="2:9" x14ac:dyDescent="0.35">
      <c r="B80" s="38"/>
      <c r="C80" s="38"/>
      <c r="D80" s="38"/>
      <c r="E80" s="38"/>
      <c r="F80" s="38"/>
      <c r="G80" s="38"/>
      <c r="H80" s="38"/>
      <c r="I80" s="38"/>
    </row>
    <row r="81" spans="6:6" x14ac:dyDescent="0.35">
      <c r="F81" s="10"/>
    </row>
  </sheetData>
  <mergeCells count="4">
    <mergeCell ref="F31:I35"/>
    <mergeCell ref="F50:I54"/>
    <mergeCell ref="F69:I73"/>
    <mergeCell ref="B75:I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5244-7165-4E25-9AC7-008A0ABEA89F}">
  <dimension ref="A1:O60"/>
  <sheetViews>
    <sheetView tabSelected="1" zoomScaleNormal="100" workbookViewId="0">
      <selection activeCell="B55" sqref="B55:I60"/>
    </sheetView>
  </sheetViews>
  <sheetFormatPr baseColWidth="10" defaultRowHeight="21" x14ac:dyDescent="0.35"/>
  <cols>
    <col min="1" max="1" width="10.85546875" style="1"/>
    <col min="2" max="2" width="12.5703125" style="1" customWidth="1"/>
    <col min="3" max="3" width="16.5703125" style="1" customWidth="1"/>
    <col min="4" max="15" width="10.85546875" style="1"/>
  </cols>
  <sheetData>
    <row r="1" spans="1:6" ht="21.75" thickBot="1" x14ac:dyDescent="0.4">
      <c r="E1" s="1" t="s">
        <v>19</v>
      </c>
    </row>
    <row r="2" spans="1:6" x14ac:dyDescent="0.35">
      <c r="E2" s="15" t="s">
        <v>1</v>
      </c>
      <c r="F2" s="16">
        <v>36</v>
      </c>
    </row>
    <row r="3" spans="1:6" x14ac:dyDescent="0.35">
      <c r="E3" s="17" t="s">
        <v>2</v>
      </c>
      <c r="F3" s="18">
        <v>2</v>
      </c>
    </row>
    <row r="4" spans="1:6" ht="21.75" thickBot="1" x14ac:dyDescent="0.4">
      <c r="E4" s="19" t="s">
        <v>3</v>
      </c>
      <c r="F4" s="20">
        <v>6</v>
      </c>
    </row>
    <row r="8" spans="1:6" x14ac:dyDescent="0.35">
      <c r="A8" s="14" t="s">
        <v>4</v>
      </c>
      <c r="B8" s="1" t="s">
        <v>8</v>
      </c>
      <c r="C8" s="1" t="s">
        <v>20</v>
      </c>
    </row>
    <row r="9" spans="1:6" x14ac:dyDescent="0.35">
      <c r="B9" s="1" t="s">
        <v>9</v>
      </c>
      <c r="C9" s="1" t="s">
        <v>21</v>
      </c>
      <c r="D9" s="13">
        <f>4+5</f>
        <v>9</v>
      </c>
    </row>
    <row r="10" spans="1:6" x14ac:dyDescent="0.35">
      <c r="C10" s="1" t="s">
        <v>22</v>
      </c>
      <c r="D10" s="13">
        <f>12+6</f>
        <v>18</v>
      </c>
    </row>
    <row r="11" spans="1:6" x14ac:dyDescent="0.35">
      <c r="C11" s="1" t="s">
        <v>23</v>
      </c>
      <c r="D11" s="13">
        <f>18-21</f>
        <v>-3</v>
      </c>
    </row>
    <row r="14" spans="1:6" x14ac:dyDescent="0.35">
      <c r="B14" s="22" t="s">
        <v>24</v>
      </c>
      <c r="C14" s="22"/>
      <c r="D14" s="22"/>
      <c r="E14" s="22"/>
      <c r="F14" s="22"/>
    </row>
    <row r="16" spans="1:6" x14ac:dyDescent="0.35">
      <c r="A16" s="14" t="s">
        <v>14</v>
      </c>
      <c r="B16" s="1" t="s">
        <v>8</v>
      </c>
      <c r="C16" s="1" t="s">
        <v>20</v>
      </c>
    </row>
    <row r="17" spans="2:8" x14ac:dyDescent="0.35">
      <c r="B17" s="1" t="s">
        <v>9</v>
      </c>
      <c r="C17" s="1" t="s">
        <v>21</v>
      </c>
      <c r="D17" s="21">
        <f>4+10</f>
        <v>14</v>
      </c>
    </row>
    <row r="18" spans="2:8" x14ac:dyDescent="0.35">
      <c r="C18" s="1" t="s">
        <v>22</v>
      </c>
      <c r="D18" s="21">
        <f>12-6</f>
        <v>6</v>
      </c>
    </row>
    <row r="19" spans="2:8" x14ac:dyDescent="0.35">
      <c r="C19" s="1" t="s">
        <v>23</v>
      </c>
      <c r="D19" s="21">
        <f>18-9</f>
        <v>9</v>
      </c>
    </row>
    <row r="20" spans="2:8" ht="21.75" thickBot="1" x14ac:dyDescent="0.4"/>
    <row r="21" spans="2:8" x14ac:dyDescent="0.35">
      <c r="C21" s="15" t="s">
        <v>1</v>
      </c>
      <c r="D21" s="16">
        <v>18</v>
      </c>
    </row>
    <row r="22" spans="2:8" x14ac:dyDescent="0.35">
      <c r="C22" s="17" t="s">
        <v>2</v>
      </c>
      <c r="D22" s="18">
        <v>1</v>
      </c>
    </row>
    <row r="23" spans="2:8" ht="21.75" thickBot="1" x14ac:dyDescent="0.4">
      <c r="C23" s="19" t="s">
        <v>3</v>
      </c>
      <c r="D23" s="20">
        <v>3</v>
      </c>
    </row>
    <row r="25" spans="2:8" ht="21.75" thickBot="1" x14ac:dyDescent="0.4">
      <c r="B25" s="1" t="s">
        <v>10</v>
      </c>
      <c r="E25" s="1" t="s">
        <v>11</v>
      </c>
    </row>
    <row r="26" spans="2:8" x14ac:dyDescent="0.35">
      <c r="B26" s="2" t="s">
        <v>1</v>
      </c>
      <c r="C26" s="16">
        <v>36</v>
      </c>
      <c r="E26" s="2" t="s">
        <v>1</v>
      </c>
      <c r="F26" s="16">
        <v>18</v>
      </c>
    </row>
    <row r="27" spans="2:8" x14ac:dyDescent="0.35">
      <c r="B27" s="4" t="s">
        <v>2</v>
      </c>
      <c r="C27" s="18">
        <v>2</v>
      </c>
      <c r="E27" s="4" t="s">
        <v>2</v>
      </c>
      <c r="F27" s="18">
        <v>1</v>
      </c>
    </row>
    <row r="28" spans="2:8" ht="21.75" thickBot="1" x14ac:dyDescent="0.4">
      <c r="B28" s="6" t="s">
        <v>3</v>
      </c>
      <c r="C28" s="20">
        <v>6</v>
      </c>
      <c r="E28" s="6" t="s">
        <v>3</v>
      </c>
      <c r="F28" s="20">
        <v>3</v>
      </c>
    </row>
    <row r="30" spans="2:8" x14ac:dyDescent="0.35">
      <c r="C30" s="1" t="s">
        <v>12</v>
      </c>
      <c r="D30" s="10">
        <f>(C26-F26)/C26</f>
        <v>0.5</v>
      </c>
      <c r="E30" s="39" t="s">
        <v>25</v>
      </c>
      <c r="F30" s="39"/>
      <c r="G30" s="39"/>
      <c r="H30" s="39"/>
    </row>
    <row r="31" spans="2:8" x14ac:dyDescent="0.35">
      <c r="E31" s="39"/>
      <c r="F31" s="39"/>
      <c r="G31" s="39"/>
      <c r="H31" s="39"/>
    </row>
    <row r="32" spans="2:8" x14ac:dyDescent="0.35">
      <c r="E32" s="39"/>
      <c r="F32" s="39"/>
      <c r="G32" s="39"/>
      <c r="H32" s="39"/>
    </row>
    <row r="33" spans="1:8" x14ac:dyDescent="0.35">
      <c r="E33" s="39"/>
      <c r="F33" s="39"/>
      <c r="G33" s="39"/>
      <c r="H33" s="39"/>
    </row>
    <row r="35" spans="1:8" x14ac:dyDescent="0.35">
      <c r="A35" s="14" t="s">
        <v>16</v>
      </c>
      <c r="B35" s="1" t="s">
        <v>8</v>
      </c>
      <c r="C35" s="1" t="s">
        <v>20</v>
      </c>
    </row>
    <row r="36" spans="1:8" x14ac:dyDescent="0.35">
      <c r="B36" s="1" t="s">
        <v>9</v>
      </c>
      <c r="C36" s="1" t="s">
        <v>21</v>
      </c>
      <c r="D36" s="21">
        <f>4-2</f>
        <v>2</v>
      </c>
    </row>
    <row r="37" spans="1:8" x14ac:dyDescent="0.35">
      <c r="C37" s="1" t="s">
        <v>22</v>
      </c>
      <c r="D37" s="21">
        <f>12+4</f>
        <v>16</v>
      </c>
    </row>
    <row r="38" spans="1:8" x14ac:dyDescent="0.35">
      <c r="C38" s="1" t="s">
        <v>23</v>
      </c>
      <c r="D38" s="21">
        <f>18+6</f>
        <v>24</v>
      </c>
    </row>
    <row r="39" spans="1:8" ht="21.75" thickBot="1" x14ac:dyDescent="0.4"/>
    <row r="40" spans="1:8" x14ac:dyDescent="0.35">
      <c r="C40" s="15" t="s">
        <v>1</v>
      </c>
      <c r="D40" s="16">
        <v>46</v>
      </c>
    </row>
    <row r="41" spans="1:8" x14ac:dyDescent="0.35">
      <c r="C41" s="17" t="s">
        <v>2</v>
      </c>
      <c r="D41" s="18">
        <v>2</v>
      </c>
    </row>
    <row r="42" spans="1:8" ht="21.75" thickBot="1" x14ac:dyDescent="0.4">
      <c r="C42" s="19" t="s">
        <v>3</v>
      </c>
      <c r="D42" s="20">
        <v>8</v>
      </c>
    </row>
    <row r="44" spans="1:8" ht="21.75" thickBot="1" x14ac:dyDescent="0.4">
      <c r="B44" s="1" t="s">
        <v>10</v>
      </c>
      <c r="E44" s="1" t="s">
        <v>11</v>
      </c>
    </row>
    <row r="45" spans="1:8" x14ac:dyDescent="0.35">
      <c r="B45" s="2" t="s">
        <v>1</v>
      </c>
      <c r="C45" s="16">
        <v>36</v>
      </c>
      <c r="E45" s="2" t="s">
        <v>1</v>
      </c>
      <c r="F45" s="16">
        <v>46</v>
      </c>
    </row>
    <row r="46" spans="1:8" x14ac:dyDescent="0.35">
      <c r="B46" s="4" t="s">
        <v>2</v>
      </c>
      <c r="C46" s="18">
        <v>2</v>
      </c>
      <c r="E46" s="4" t="s">
        <v>2</v>
      </c>
      <c r="F46" s="18">
        <v>2</v>
      </c>
    </row>
    <row r="47" spans="1:8" ht="21.75" thickBot="1" x14ac:dyDescent="0.4">
      <c r="B47" s="6" t="s">
        <v>3</v>
      </c>
      <c r="C47" s="20">
        <v>6</v>
      </c>
      <c r="E47" s="6" t="s">
        <v>3</v>
      </c>
      <c r="F47" s="20">
        <v>8</v>
      </c>
    </row>
    <row r="49" spans="2:9" x14ac:dyDescent="0.35">
      <c r="C49" s="1" t="s">
        <v>26</v>
      </c>
      <c r="D49" s="10">
        <f>ABS((C45-F45)/C45)</f>
        <v>0.27777777777777779</v>
      </c>
      <c r="E49" s="39" t="s">
        <v>27</v>
      </c>
      <c r="F49" s="39"/>
      <c r="G49" s="39"/>
      <c r="H49" s="39"/>
    </row>
    <row r="50" spans="2:9" x14ac:dyDescent="0.35">
      <c r="E50" s="39"/>
      <c r="F50" s="39"/>
      <c r="G50" s="39"/>
      <c r="H50" s="39"/>
    </row>
    <row r="51" spans="2:9" x14ac:dyDescent="0.35">
      <c r="E51" s="39"/>
      <c r="F51" s="39"/>
      <c r="G51" s="39"/>
      <c r="H51" s="39"/>
    </row>
    <row r="52" spans="2:9" x14ac:dyDescent="0.35">
      <c r="E52" s="39"/>
      <c r="F52" s="39"/>
      <c r="G52" s="39"/>
      <c r="H52" s="39"/>
    </row>
    <row r="55" spans="2:9" x14ac:dyDescent="0.35">
      <c r="B55" s="38" t="s">
        <v>28</v>
      </c>
      <c r="C55" s="38"/>
      <c r="D55" s="38"/>
      <c r="E55" s="38"/>
      <c r="F55" s="38"/>
      <c r="G55" s="38"/>
      <c r="H55" s="38"/>
      <c r="I55" s="38"/>
    </row>
    <row r="56" spans="2:9" x14ac:dyDescent="0.35">
      <c r="B56" s="38"/>
      <c r="C56" s="38"/>
      <c r="D56" s="38"/>
      <c r="E56" s="38"/>
      <c r="F56" s="38"/>
      <c r="G56" s="38"/>
      <c r="H56" s="38"/>
      <c r="I56" s="38"/>
    </row>
    <row r="57" spans="2:9" x14ac:dyDescent="0.35">
      <c r="B57" s="38"/>
      <c r="C57" s="38"/>
      <c r="D57" s="38"/>
      <c r="E57" s="38"/>
      <c r="F57" s="38"/>
      <c r="G57" s="38"/>
      <c r="H57" s="38"/>
      <c r="I57" s="38"/>
    </row>
    <row r="58" spans="2:9" x14ac:dyDescent="0.35">
      <c r="B58" s="38"/>
      <c r="C58" s="38"/>
      <c r="D58" s="38"/>
      <c r="E58" s="38"/>
      <c r="F58" s="38"/>
      <c r="G58" s="38"/>
      <c r="H58" s="38"/>
      <c r="I58" s="38"/>
    </row>
    <row r="59" spans="2:9" x14ac:dyDescent="0.35">
      <c r="B59" s="38"/>
      <c r="C59" s="38"/>
      <c r="D59" s="38"/>
      <c r="E59" s="38"/>
      <c r="F59" s="38"/>
      <c r="G59" s="38"/>
      <c r="H59" s="38"/>
      <c r="I59" s="38"/>
    </row>
    <row r="60" spans="2:9" x14ac:dyDescent="0.35">
      <c r="B60" s="38"/>
      <c r="C60" s="38"/>
      <c r="D60" s="38"/>
      <c r="E60" s="38"/>
      <c r="F60" s="38"/>
      <c r="G60" s="38"/>
      <c r="H60" s="38"/>
      <c r="I60" s="38"/>
    </row>
  </sheetData>
  <mergeCells count="3">
    <mergeCell ref="E30:H33"/>
    <mergeCell ref="E49:H52"/>
    <mergeCell ref="B55:I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E7FA-CCEB-4894-B72D-D8BA13CA3586}">
  <dimension ref="A4:M57"/>
  <sheetViews>
    <sheetView zoomScale="115" zoomScaleNormal="115" workbookViewId="0">
      <selection activeCell="F14" sqref="F14"/>
    </sheetView>
  </sheetViews>
  <sheetFormatPr baseColWidth="10" defaultRowHeight="21" x14ac:dyDescent="0.35"/>
  <cols>
    <col min="1" max="5" width="10.85546875" style="1"/>
    <col min="6" max="6" width="9.42578125" style="1" customWidth="1"/>
    <col min="7" max="13" width="10.85546875" style="1"/>
  </cols>
  <sheetData>
    <row r="4" spans="1:9" x14ac:dyDescent="0.35">
      <c r="G4" s="8" t="s">
        <v>0</v>
      </c>
    </row>
    <row r="5" spans="1:9" ht="21.75" thickBot="1" x14ac:dyDescent="0.4"/>
    <row r="6" spans="1:9" x14ac:dyDescent="0.35">
      <c r="H6" s="23" t="s">
        <v>1</v>
      </c>
      <c r="I6" s="24">
        <v>4000</v>
      </c>
    </row>
    <row r="7" spans="1:9" x14ac:dyDescent="0.35">
      <c r="H7" s="25" t="s">
        <v>2</v>
      </c>
      <c r="I7" s="26">
        <v>0</v>
      </c>
    </row>
    <row r="8" spans="1:9" x14ac:dyDescent="0.35">
      <c r="H8" s="25" t="s">
        <v>3</v>
      </c>
      <c r="I8" s="26">
        <v>160</v>
      </c>
    </row>
    <row r="9" spans="1:9" ht="21.75" thickBot="1" x14ac:dyDescent="0.4">
      <c r="H9" s="27" t="s">
        <v>33</v>
      </c>
      <c r="I9" s="28">
        <v>0</v>
      </c>
    </row>
    <row r="10" spans="1:9" ht="21.75" thickBot="1" x14ac:dyDescent="0.4">
      <c r="H10" s="27" t="s">
        <v>34</v>
      </c>
      <c r="I10" s="28">
        <v>0</v>
      </c>
    </row>
    <row r="13" spans="1:9" x14ac:dyDescent="0.35">
      <c r="A13" s="1" t="s">
        <v>4</v>
      </c>
      <c r="B13" s="1" t="s">
        <v>8</v>
      </c>
      <c r="C13" s="1" t="s">
        <v>29</v>
      </c>
    </row>
    <row r="14" spans="1:9" x14ac:dyDescent="0.35">
      <c r="B14" s="1" t="s">
        <v>9</v>
      </c>
      <c r="C14" s="1" t="s">
        <v>30</v>
      </c>
      <c r="F14" s="9">
        <f>640-40</f>
        <v>600</v>
      </c>
    </row>
    <row r="15" spans="1:9" x14ac:dyDescent="0.35">
      <c r="C15" s="1" t="s">
        <v>31</v>
      </c>
      <c r="F15" s="9">
        <f>900</f>
        <v>900</v>
      </c>
    </row>
    <row r="16" spans="1:9" x14ac:dyDescent="0.35">
      <c r="C16" s="1" t="s">
        <v>32</v>
      </c>
      <c r="F16" s="9">
        <f>200+20</f>
        <v>220</v>
      </c>
    </row>
    <row r="18" spans="1:10" ht="21.75" thickBot="1" x14ac:dyDescent="0.4"/>
    <row r="19" spans="1:10" x14ac:dyDescent="0.35">
      <c r="B19" s="23" t="s">
        <v>1</v>
      </c>
      <c r="C19" s="24">
        <v>4000</v>
      </c>
      <c r="E19" s="23" t="s">
        <v>1</v>
      </c>
      <c r="F19" s="24">
        <v>3750</v>
      </c>
      <c r="H19" s="1" t="s">
        <v>35</v>
      </c>
      <c r="J19" s="10">
        <f>(C19-F19)/C19</f>
        <v>6.25E-2</v>
      </c>
    </row>
    <row r="20" spans="1:10" x14ac:dyDescent="0.35">
      <c r="B20" s="25" t="s">
        <v>2</v>
      </c>
      <c r="C20" s="26">
        <v>0</v>
      </c>
      <c r="E20" s="25" t="s">
        <v>2</v>
      </c>
      <c r="F20" s="26">
        <v>0</v>
      </c>
    </row>
    <row r="21" spans="1:10" x14ac:dyDescent="0.35">
      <c r="B21" s="25" t="s">
        <v>3</v>
      </c>
      <c r="C21" s="26">
        <v>160</v>
      </c>
      <c r="E21" s="25" t="s">
        <v>3</v>
      </c>
      <c r="F21" s="26">
        <v>150</v>
      </c>
    </row>
    <row r="22" spans="1:10" ht="21.75" thickBot="1" x14ac:dyDescent="0.4">
      <c r="B22" s="27" t="s">
        <v>33</v>
      </c>
      <c r="C22" s="28">
        <v>0</v>
      </c>
      <c r="E22" s="27" t="s">
        <v>33</v>
      </c>
      <c r="F22" s="28">
        <v>0</v>
      </c>
    </row>
    <row r="23" spans="1:10" ht="21.75" thickBot="1" x14ac:dyDescent="0.4">
      <c r="B23" s="27" t="s">
        <v>34</v>
      </c>
      <c r="C23" s="28">
        <v>0</v>
      </c>
      <c r="E23" s="27" t="s">
        <v>34</v>
      </c>
      <c r="F23" s="28">
        <v>0</v>
      </c>
    </row>
    <row r="27" spans="1:10" x14ac:dyDescent="0.35">
      <c r="A27" s="1" t="s">
        <v>14</v>
      </c>
      <c r="B27" s="1" t="s">
        <v>8</v>
      </c>
      <c r="C27" s="1" t="s">
        <v>29</v>
      </c>
    </row>
    <row r="28" spans="1:10" x14ac:dyDescent="0.35">
      <c r="B28" s="1" t="s">
        <v>9</v>
      </c>
      <c r="C28" s="1" t="s">
        <v>30</v>
      </c>
      <c r="F28" s="9">
        <f>640-100</f>
        <v>540</v>
      </c>
    </row>
    <row r="29" spans="1:10" x14ac:dyDescent="0.35">
      <c r="C29" s="1" t="s">
        <v>31</v>
      </c>
      <c r="F29" s="9">
        <f>900+200</f>
        <v>1100</v>
      </c>
    </row>
    <row r="30" spans="1:10" x14ac:dyDescent="0.35">
      <c r="C30" s="1" t="s">
        <v>32</v>
      </c>
      <c r="F30" s="9">
        <f>200-50</f>
        <v>150</v>
      </c>
    </row>
    <row r="32" spans="1:10" ht="21.75" thickBot="1" x14ac:dyDescent="0.4"/>
    <row r="33" spans="1:10" x14ac:dyDescent="0.35">
      <c r="B33" s="23" t="s">
        <v>1</v>
      </c>
      <c r="C33" s="24">
        <v>4000</v>
      </c>
      <c r="E33" s="23" t="s">
        <v>1</v>
      </c>
      <c r="F33" s="24">
        <v>3375</v>
      </c>
    </row>
    <row r="34" spans="1:10" x14ac:dyDescent="0.35">
      <c r="B34" s="25" t="s">
        <v>2</v>
      </c>
      <c r="C34" s="26">
        <v>0</v>
      </c>
      <c r="E34" s="25" t="s">
        <v>2</v>
      </c>
      <c r="F34" s="26">
        <v>0</v>
      </c>
      <c r="H34" s="1" t="s">
        <v>36</v>
      </c>
      <c r="J34" s="10">
        <f>(C33-F33)/C33</f>
        <v>0.15625</v>
      </c>
    </row>
    <row r="35" spans="1:10" x14ac:dyDescent="0.35">
      <c r="B35" s="25" t="s">
        <v>3</v>
      </c>
      <c r="C35" s="26">
        <v>160</v>
      </c>
      <c r="E35" s="25" t="s">
        <v>3</v>
      </c>
      <c r="F35" s="26">
        <v>135</v>
      </c>
    </row>
    <row r="36" spans="1:10" ht="21.75" thickBot="1" x14ac:dyDescent="0.4">
      <c r="B36" s="27" t="s">
        <v>33</v>
      </c>
      <c r="C36" s="28">
        <v>0</v>
      </c>
      <c r="E36" s="27" t="s">
        <v>33</v>
      </c>
      <c r="F36" s="28">
        <v>0</v>
      </c>
    </row>
    <row r="37" spans="1:10" ht="21.75" thickBot="1" x14ac:dyDescent="0.4">
      <c r="B37" s="27" t="s">
        <v>34</v>
      </c>
      <c r="C37" s="28">
        <v>0</v>
      </c>
      <c r="E37" s="27" t="s">
        <v>34</v>
      </c>
      <c r="F37" s="28">
        <v>0</v>
      </c>
    </row>
    <row r="44" spans="1:10" x14ac:dyDescent="0.35">
      <c r="A44" s="1" t="s">
        <v>16</v>
      </c>
      <c r="B44" s="1" t="s">
        <v>8</v>
      </c>
      <c r="C44" s="1" t="s">
        <v>29</v>
      </c>
    </row>
    <row r="45" spans="1:10" x14ac:dyDescent="0.35">
      <c r="B45" s="1" t="s">
        <v>9</v>
      </c>
      <c r="C45" s="1" t="s">
        <v>30</v>
      </c>
      <c r="F45" s="9">
        <f>640+130</f>
        <v>770</v>
      </c>
    </row>
    <row r="46" spans="1:10" x14ac:dyDescent="0.35">
      <c r="C46" s="1" t="s">
        <v>31</v>
      </c>
      <c r="F46" s="9">
        <f>900-150</f>
        <v>750</v>
      </c>
    </row>
    <row r="47" spans="1:10" x14ac:dyDescent="0.35">
      <c r="C47" s="1" t="s">
        <v>32</v>
      </c>
      <c r="F47" s="9">
        <f>200+60</f>
        <v>260</v>
      </c>
    </row>
    <row r="52" spans="2:10" ht="21.75" thickBot="1" x14ac:dyDescent="0.4"/>
    <row r="53" spans="2:10" x14ac:dyDescent="0.35">
      <c r="B53" s="23" t="s">
        <v>1</v>
      </c>
      <c r="C53" s="24">
        <v>4000</v>
      </c>
      <c r="E53" s="23" t="s">
        <v>1</v>
      </c>
      <c r="F53" s="24">
        <v>3750</v>
      </c>
    </row>
    <row r="54" spans="2:10" x14ac:dyDescent="0.35">
      <c r="B54" s="25" t="s">
        <v>2</v>
      </c>
      <c r="C54" s="26">
        <v>0</v>
      </c>
      <c r="E54" s="25" t="s">
        <v>2</v>
      </c>
      <c r="F54" s="26">
        <v>0</v>
      </c>
      <c r="H54" s="1" t="s">
        <v>36</v>
      </c>
      <c r="J54" s="10">
        <f>(C53-F53)/C53</f>
        <v>6.25E-2</v>
      </c>
    </row>
    <row r="55" spans="2:10" x14ac:dyDescent="0.35">
      <c r="B55" s="25" t="s">
        <v>3</v>
      </c>
      <c r="C55" s="26">
        <v>160</v>
      </c>
      <c r="E55" s="25" t="s">
        <v>3</v>
      </c>
      <c r="F55" s="26">
        <v>150</v>
      </c>
    </row>
    <row r="56" spans="2:10" ht="21.75" thickBot="1" x14ac:dyDescent="0.4">
      <c r="B56" s="27" t="s">
        <v>33</v>
      </c>
      <c r="C56" s="28">
        <v>0</v>
      </c>
      <c r="E56" s="27" t="s">
        <v>33</v>
      </c>
      <c r="F56" s="28">
        <v>0</v>
      </c>
    </row>
    <row r="57" spans="2:10" ht="21.75" thickBot="1" x14ac:dyDescent="0.4">
      <c r="B57" s="27" t="s">
        <v>34</v>
      </c>
      <c r="C57" s="28">
        <v>0</v>
      </c>
      <c r="E57" s="27" t="s">
        <v>34</v>
      </c>
      <c r="F57" s="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VICTOR</cp:lastModifiedBy>
  <dcterms:created xsi:type="dcterms:W3CDTF">2022-09-12T11:41:14Z</dcterms:created>
  <dcterms:modified xsi:type="dcterms:W3CDTF">2022-09-26T14:04:50Z</dcterms:modified>
</cp:coreProperties>
</file>