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15132" windowHeight="11532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K49" i="4"/>
  <c r="J49"/>
  <c r="I49"/>
  <c r="H49"/>
  <c r="G49"/>
  <c r="F49"/>
  <c r="E49"/>
  <c r="D49"/>
  <c r="K48"/>
  <c r="J48"/>
  <c r="I48"/>
  <c r="H48"/>
  <c r="G48"/>
  <c r="F48"/>
  <c r="E48"/>
  <c r="D48"/>
  <c r="K47"/>
  <c r="J47"/>
  <c r="I47"/>
  <c r="H47"/>
  <c r="G47"/>
  <c r="F47"/>
  <c r="E47"/>
  <c r="D47"/>
  <c r="K46"/>
  <c r="J46"/>
  <c r="I46"/>
  <c r="H46"/>
  <c r="G46"/>
  <c r="F46"/>
  <c r="E46"/>
  <c r="D46"/>
  <c r="K45"/>
  <c r="J45"/>
  <c r="I45"/>
  <c r="H45"/>
  <c r="G45"/>
  <c r="F45"/>
  <c r="E45"/>
  <c r="D45"/>
  <c r="K44"/>
  <c r="J44"/>
  <c r="I44"/>
  <c r="H44"/>
  <c r="G44"/>
  <c r="F44"/>
  <c r="E44"/>
  <c r="D44"/>
  <c r="K43"/>
  <c r="J43"/>
  <c r="I43"/>
  <c r="H43"/>
  <c r="G43"/>
  <c r="F43"/>
  <c r="E43"/>
  <c r="D43"/>
  <c r="K42"/>
  <c r="J42"/>
  <c r="I42"/>
  <c r="H42"/>
  <c r="G42"/>
  <c r="F42"/>
  <c r="E42"/>
  <c r="D42"/>
  <c r="K41"/>
  <c r="J41"/>
  <c r="I41"/>
  <c r="H41"/>
  <c r="G41"/>
  <c r="F41"/>
  <c r="E41"/>
  <c r="D41"/>
  <c r="K40"/>
  <c r="J40"/>
  <c r="I40"/>
  <c r="H40"/>
  <c r="G40"/>
  <c r="F40"/>
  <c r="E40"/>
  <c r="D40"/>
  <c r="K39"/>
  <c r="J39"/>
  <c r="I39"/>
  <c r="H39"/>
  <c r="G39"/>
  <c r="F39"/>
  <c r="E39"/>
  <c r="D39"/>
  <c r="K38"/>
  <c r="J38"/>
  <c r="I38"/>
  <c r="H38"/>
  <c r="G38"/>
  <c r="F38"/>
  <c r="E38"/>
  <c r="D38"/>
  <c r="K37"/>
  <c r="J37"/>
  <c r="I37"/>
  <c r="H37"/>
  <c r="G37"/>
  <c r="F37"/>
  <c r="E37"/>
  <c r="D37"/>
  <c r="K36"/>
  <c r="J36"/>
  <c r="I36"/>
  <c r="H36"/>
  <c r="G36"/>
  <c r="F36"/>
  <c r="E36"/>
  <c r="D36"/>
  <c r="K35"/>
  <c r="J35"/>
  <c r="I35"/>
  <c r="H35"/>
  <c r="G35"/>
  <c r="F35"/>
  <c r="E35"/>
  <c r="D35"/>
  <c r="K34"/>
  <c r="J34"/>
  <c r="I34"/>
  <c r="H34"/>
  <c r="G34"/>
  <c r="F34"/>
  <c r="E34"/>
  <c r="D34"/>
  <c r="K33"/>
  <c r="J33"/>
  <c r="I33"/>
  <c r="H33"/>
  <c r="G33"/>
  <c r="F33"/>
  <c r="E33"/>
  <c r="D33"/>
  <c r="K32"/>
  <c r="J32"/>
  <c r="I32"/>
  <c r="H32"/>
  <c r="G32"/>
  <c r="F32"/>
  <c r="E32"/>
  <c r="D32"/>
  <c r="K31"/>
  <c r="H31"/>
  <c r="G31"/>
  <c r="F31"/>
  <c r="E31"/>
  <c r="D31"/>
  <c r="K30"/>
  <c r="H30"/>
  <c r="G30"/>
  <c r="F30"/>
  <c r="E30"/>
  <c r="D30"/>
  <c r="K29"/>
  <c r="H29"/>
  <c r="G29"/>
  <c r="F29"/>
  <c r="E29"/>
  <c r="D29"/>
  <c r="K28"/>
  <c r="H28"/>
  <c r="G28"/>
  <c r="F28"/>
  <c r="E28"/>
  <c r="D28"/>
  <c r="K27"/>
  <c r="H27"/>
  <c r="G27"/>
  <c r="F27"/>
  <c r="E27"/>
  <c r="D27"/>
  <c r="K26"/>
  <c r="H26"/>
  <c r="G26"/>
  <c r="F26"/>
  <c r="E26"/>
  <c r="D26"/>
  <c r="K25"/>
  <c r="H25"/>
  <c r="G25"/>
  <c r="F25"/>
  <c r="E25"/>
  <c r="D25"/>
  <c r="K24"/>
  <c r="H24"/>
  <c r="G24"/>
  <c r="F24"/>
  <c r="E24"/>
  <c r="D24"/>
  <c r="K23"/>
  <c r="H23"/>
  <c r="G23"/>
  <c r="F23"/>
  <c r="E23"/>
  <c r="D23"/>
  <c r="K22"/>
  <c r="H22"/>
  <c r="G22"/>
  <c r="F22"/>
  <c r="E22"/>
  <c r="D22"/>
  <c r="K21"/>
  <c r="H21"/>
  <c r="G21"/>
  <c r="F21"/>
  <c r="E21"/>
  <c r="D21"/>
  <c r="K20"/>
  <c r="H20"/>
  <c r="G20"/>
  <c r="F20"/>
  <c r="E20"/>
  <c r="D20"/>
  <c r="H19"/>
  <c r="I31" s="1"/>
  <c r="I16" s="1"/>
  <c r="F19"/>
  <c r="G19" s="1"/>
  <c r="E19"/>
  <c r="D19"/>
  <c r="K18"/>
  <c r="I18"/>
  <c r="H18"/>
  <c r="G18"/>
  <c r="F18"/>
  <c r="E18"/>
  <c r="D18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J31" l="1"/>
  <c r="J18"/>
  <c r="I19"/>
  <c r="J19" s="1"/>
  <c r="K19" s="1"/>
  <c r="E12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B31" l="1"/>
  <c r="C18"/>
  <c r="B19"/>
  <c r="B21"/>
  <c r="B23"/>
  <c r="B25"/>
  <c r="B27"/>
  <c r="B29"/>
  <c r="B18"/>
  <c r="B20"/>
  <c r="B22"/>
  <c r="B24"/>
  <c r="B26"/>
  <c r="B28"/>
  <c r="B30"/>
  <c r="C19"/>
  <c r="C20" s="1"/>
  <c r="C21" s="1"/>
  <c r="C22" s="1"/>
  <c r="C23" s="1"/>
  <c r="C24" s="1"/>
  <c r="C25" s="1"/>
  <c r="E8" l="1"/>
  <c r="C26"/>
  <c r="C27" s="1"/>
  <c r="C28" s="1"/>
  <c r="C29" s="1"/>
  <c r="C30" s="1"/>
  <c r="C31" s="1"/>
  <c r="E13"/>
  <c r="E7" s="1"/>
  <c r="E10" l="1"/>
  <c r="E11" s="1"/>
  <c r="E9"/>
</calcChain>
</file>

<file path=xl/sharedStrings.xml><?xml version="1.0" encoding="utf-8"?>
<sst xmlns="http://schemas.openxmlformats.org/spreadsheetml/2006/main" count="28" uniqueCount="28">
  <si>
    <t>Waiting Lines</t>
  </si>
  <si>
    <t>M/M/s with a finite population</t>
  </si>
  <si>
    <r>
      <t>Service rate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</si>
  <si>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t>Number of servers</t>
  </si>
  <si>
    <t>Population size (N)</t>
  </si>
  <si>
    <t>Data</t>
  </si>
  <si>
    <t>Results</t>
  </si>
  <si>
    <r>
      <t>Average server utilization(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)</t>
    </r>
  </si>
  <si>
    <r>
      <t>Average number of customers in the queue(L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</si>
  <si>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number of customers in the system(L)</t>
  </si>
  <si>
    <r>
      <t>Average waiting time in the queue(W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</si>
  <si>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time in the system(W)</t>
  </si>
  <si>
    <r>
      <t>Probability (% of time) system is empty (P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</si>
  <si>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Arrival rate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 PER CUSTOMER per customer</t>
    </r>
  </si>
  <si>
    <t>Effective arrival rate</t>
  </si>
  <si>
    <t>Probabilities</t>
  </si>
  <si>
    <t>Number, n</t>
  </si>
  <si>
    <t>Probability, P(n)</t>
  </si>
  <si>
    <t>Cumulative Probability</t>
  </si>
  <si>
    <t>Number waiting</t>
  </si>
  <si>
    <t>Arrival rate(n)</t>
  </si>
  <si>
    <t>Term 1</t>
  </si>
  <si>
    <t>Sum term 1</t>
  </si>
  <si>
    <t>Term 2</t>
  </si>
  <si>
    <t>Sum term 2</t>
  </si>
  <si>
    <t>Decum term 2</t>
  </si>
  <si>
    <t>P0(s)</t>
  </si>
  <si>
    <t>Example 7: Finite Population Model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</si>
</sst>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808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13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7620</xdr:rowOff>
    </xdr:from>
    <xdr:to>
      <xdr:col>4</xdr:col>
      <xdr:colOff>78740</xdr:colOff>
      <xdr:row>4</xdr:row>
      <xdr:rowOff>27940</xdr:rowOff>
    </xdr:to>
    <xdr:sp macro="" textlink="">
      <xdr:nvSpPr>
        <xdr:cNvPr id="2" name="messageTextbox"/>
        <xdr:cNvSpPr txBox="1"/>
      </xdr:nvSpPr>
      <xdr:spPr>
        <a:xfrm>
          <a:off x="254000" y="190500"/>
          <a:ext cx="5334000" cy="203200"/>
        </a:xfrm>
        <a:prstGeom prst="rect">
          <a:avLst/>
        </a:prstGeom>
        <a:solidFill>
          <a:srgbClr val="CCFFC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 i="0" u="none" strike="noStrike" baseline="0">
              <a:solidFill>
                <a:srgbClr val="0000FF"/>
              </a:solidFill>
              <a:effectLst/>
              <a:latin typeface="Arial"/>
            </a:rPr>
            <a:t>This spreadsheet was created by either POM, QM or POM-QM for Windows, V3.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B7" sqref="B7"/>
    </sheetView>
  </sheetViews>
  <sheetFormatPr defaultRowHeight="14.4"/>
  <cols>
    <col min="1" max="1" width="16.77734375" customWidth="1"/>
    <col min="2" max="2" width="13.77734375" bestFit="1" customWidth="1"/>
    <col min="3" max="3" width="10.44140625" customWidth="1"/>
    <col min="4" max="4" width="39.33203125" bestFit="1" customWidth="1"/>
  </cols>
  <sheetData>
    <row r="1" spans="1:9" ht="18">
      <c r="A1" s="18" t="s">
        <v>27</v>
      </c>
    </row>
    <row r="3" spans="1:9">
      <c r="A3" s="1" t="s">
        <v>0</v>
      </c>
      <c r="C3" t="s">
        <v>1</v>
      </c>
    </row>
    <row r="4" spans="1:9">
      <c r="A4" s="2"/>
      <c r="B4" s="2"/>
    </row>
    <row r="6" spans="1:9" ht="15" thickBot="1">
      <c r="A6" s="3" t="s">
        <v>5</v>
      </c>
      <c r="D6" s="9" t="s">
        <v>6</v>
      </c>
    </row>
    <row r="7" spans="1:9" ht="43.2">
      <c r="A7" s="16" t="s">
        <v>13</v>
      </c>
      <c r="B7" s="4">
        <v>2</v>
      </c>
      <c r="D7" s="10" t="s">
        <v>7</v>
      </c>
      <c r="E7" s="11">
        <f>E13/(B8*B9)</f>
        <v>0.73677832485625894</v>
      </c>
    </row>
    <row r="8" spans="1:9" ht="15.6">
      <c r="A8" s="5" t="s">
        <v>2</v>
      </c>
      <c r="B8" s="6">
        <v>30</v>
      </c>
      <c r="D8" s="12" t="s">
        <v>8</v>
      </c>
      <c r="E8" s="13">
        <f>SUMPRODUCT($B$18:$B$48,D18:D48)</f>
        <v>1.2115468022998532</v>
      </c>
    </row>
    <row r="9" spans="1:9">
      <c r="A9" s="5" t="s">
        <v>3</v>
      </c>
      <c r="B9" s="6">
        <v>1</v>
      </c>
      <c r="D9" s="12" t="s">
        <v>9</v>
      </c>
      <c r="E9" s="13">
        <f>E8+E13/B8</f>
        <v>1.9483251271561122</v>
      </c>
    </row>
    <row r="10" spans="1:9" ht="16.2" thickBot="1">
      <c r="A10" s="7" t="s">
        <v>4</v>
      </c>
      <c r="B10" s="8">
        <v>13</v>
      </c>
      <c r="D10" s="12" t="s">
        <v>10</v>
      </c>
      <c r="E10" s="13">
        <f>E8/E13</f>
        <v>5.4812814177010373E-2</v>
      </c>
    </row>
    <row r="11" spans="1:9">
      <c r="D11" s="12" t="s">
        <v>11</v>
      </c>
      <c r="E11" s="13">
        <f>E10+1/B8</f>
        <v>8.8146147510343706E-2</v>
      </c>
    </row>
    <row r="12" spans="1:9" ht="15.6">
      <c r="D12" s="12" t="s">
        <v>12</v>
      </c>
      <c r="E12" s="13">
        <f>INDEX(K18:K48,B9+1)</f>
        <v>0.26322167514374079</v>
      </c>
    </row>
    <row r="13" spans="1:9" ht="15" thickBot="1">
      <c r="D13" s="14" t="s">
        <v>14</v>
      </c>
      <c r="E13" s="15">
        <f>SUMPRODUCT(B18:B48,E18:E48)</f>
        <v>22.103349745687769</v>
      </c>
    </row>
    <row r="16" spans="1:9">
      <c r="A16" s="9" t="s">
        <v>15</v>
      </c>
      <c r="I16">
        <f>INDEX(I18:I48,B10+1)</f>
        <v>3.7990792340863164</v>
      </c>
    </row>
    <row r="17" spans="1:11" s="17" customFormat="1" ht="28.8">
      <c r="A17" s="17" t="s">
        <v>16</v>
      </c>
      <c r="B17" s="17" t="s">
        <v>17</v>
      </c>
      <c r="C17" s="17" t="s">
        <v>18</v>
      </c>
      <c r="D17" s="17" t="s">
        <v>19</v>
      </c>
      <c r="E17" s="17" t="s">
        <v>20</v>
      </c>
      <c r="F17" s="17" t="s">
        <v>21</v>
      </c>
      <c r="G17" s="17" t="s">
        <v>22</v>
      </c>
      <c r="H17" s="17" t="s">
        <v>23</v>
      </c>
      <c r="I17" s="17" t="s">
        <v>24</v>
      </c>
      <c r="J17" s="17" t="s">
        <v>25</v>
      </c>
      <c r="K17" s="17" t="s">
        <v>26</v>
      </c>
    </row>
    <row r="18" spans="1:11">
      <c r="A18">
        <v>0</v>
      </c>
      <c r="B18">
        <f>E12</f>
        <v>0.26322167514374079</v>
      </c>
      <c r="C18">
        <f>E12</f>
        <v>0.26322167514374079</v>
      </c>
      <c r="D18">
        <f>IF(A18&lt;=$B$10,IF($B$9&lt;A18,A18-$B$9,0),"")</f>
        <v>0</v>
      </c>
      <c r="E18">
        <f>IF(A18&lt;=$B$10,$B$7*($B$10-A18),"")</f>
        <v>26</v>
      </c>
      <c r="F18">
        <f>IF(A18&lt;=$B$9,COMBIN($B$10,($B$10-A18))*($B$7/$B$8)^A18,"")</f>
        <v>1</v>
      </c>
      <c r="G18">
        <f>IF(A18&lt;=$B$9,SUM(F18:$F$18),"")</f>
        <v>1</v>
      </c>
      <c r="H18">
        <f>IF(A18&lt;=$B$10,FACT($B$10)*($B$7/$B$8)^A18/(FACT($B$10-A18)*FACT($B$9)*$B$9^(A18-$B$9)),"")</f>
        <v>1</v>
      </c>
      <c r="I18">
        <f>IF(A18&lt;=$B$10,SUM($H18:H$18),"")</f>
        <v>1</v>
      </c>
      <c r="J18">
        <f>IF(A18&lt;=$B$10,$I$16-I18,"")</f>
        <v>2.7990792340863164</v>
      </c>
      <c r="K18" t="str">
        <f>IF(A18=$B$9,1/(G18+J18),"")</f>
        <v/>
      </c>
    </row>
    <row r="19" spans="1:11">
      <c r="A19">
        <v>1</v>
      </c>
      <c r="B19">
        <f>IF(A19&lt;=$B$9,$E$12*COMBIN($B$10,A19)*($B$7/$B$8)^A19,IF(A19&lt;=$B$10,$E$12*COMBIN($B$10,A19)*($B$7/$B$8)^A19*FACT(A19)/FACT($B$9)/$B$9^(A19-$B$9),""))</f>
        <v>0.22812545179124202</v>
      </c>
      <c r="C19">
        <f>IF(A19&lt;=$B$10,C18 + B19,"")</f>
        <v>0.49134712693498284</v>
      </c>
      <c r="D19">
        <f t="shared" ref="D19:D49" si="0">IF(A19&lt;=$B$10,IF($B$9&lt;A19,A19-$B$9,0),"")</f>
        <v>0</v>
      </c>
      <c r="E19">
        <f t="shared" ref="E19:E49" si="1">IF(A19&lt;=$B$10,$B$7*($B$10-A19),"")</f>
        <v>24</v>
      </c>
      <c r="F19">
        <f t="shared" ref="F19:F49" si="2">IF(A19&lt;=$B$9,COMBIN($B$10,($B$10-A19))*($B$7/$B$8)^A19,"")</f>
        <v>0.8666666666666667</v>
      </c>
      <c r="G19">
        <f>IF(A19&lt;=$B$9,SUM(F$18:$F19),"")</f>
        <v>1.8666666666666667</v>
      </c>
      <c r="H19">
        <f t="shared" ref="H19:H49" si="3">IF(A19&lt;=$B$10,FACT($B$10)*($B$7/$B$8)^A19/(FACT($B$10-A19)*FACT($B$9)*$B$9^(A19-$B$9)),"")</f>
        <v>0.8666666666666667</v>
      </c>
      <c r="I19">
        <f>IF(A19&lt;=$B$10,SUM($H$18:H19),"")</f>
        <v>1.8666666666666667</v>
      </c>
      <c r="J19">
        <f t="shared" ref="J19:J49" si="4">IF(A19&lt;=$B$10,$I$16-I19,"")</f>
        <v>1.9324125674196497</v>
      </c>
      <c r="K19">
        <f t="shared" ref="K19:K49" si="5">IF(A19=$B$9,1/(G19+J19),"")</f>
        <v>0.26322167514374079</v>
      </c>
    </row>
    <row r="20" spans="1:11">
      <c r="A20">
        <v>2</v>
      </c>
      <c r="B20">
        <f t="shared" ref="B20:B49" si="6">IF(A20&lt;=$B$9,$E$12*COMBIN($B$10,A20)*($B$7/$B$8)^A20,IF(A20&lt;=$B$10,$E$12*COMBIN($B$10,A20)*($B$7/$B$8)^A20*FACT(A20)/FACT($B$9)/$B$9^(A20-$B$9),""))</f>
        <v>0.18250036143299361</v>
      </c>
      <c r="C20">
        <f t="shared" ref="C20:C49" si="7">IF(A20&lt;=$B$10,C19 + B20,"")</f>
        <v>0.67384748836797648</v>
      </c>
      <c r="D20">
        <f t="shared" si="0"/>
        <v>1</v>
      </c>
      <c r="E20">
        <f t="shared" si="1"/>
        <v>22</v>
      </c>
      <c r="F20" t="str">
        <f t="shared" si="2"/>
        <v/>
      </c>
      <c r="G20" t="str">
        <f>IF(A20&lt;=$B$9,SUM(F$18:$F20),"")</f>
        <v/>
      </c>
      <c r="H20">
        <f t="shared" si="3"/>
        <v>0.69333333333333336</v>
      </c>
      <c r="I20">
        <f>IF(A20&lt;=$B$10,SUM($H$18:H20),"")</f>
        <v>2.56</v>
      </c>
      <c r="J20">
        <f t="shared" si="4"/>
        <v>1.2390792340863164</v>
      </c>
      <c r="K20" t="str">
        <f t="shared" si="5"/>
        <v/>
      </c>
    </row>
    <row r="21" spans="1:11">
      <c r="A21">
        <v>3</v>
      </c>
      <c r="B21">
        <f t="shared" si="6"/>
        <v>0.13383359838419531</v>
      </c>
      <c r="C21">
        <f t="shared" si="7"/>
        <v>0.80768108675217176</v>
      </c>
      <c r="D21">
        <f t="shared" si="0"/>
        <v>2</v>
      </c>
      <c r="E21">
        <f t="shared" si="1"/>
        <v>20</v>
      </c>
      <c r="F21" t="str">
        <f t="shared" si="2"/>
        <v/>
      </c>
      <c r="G21" t="str">
        <f>IF(A21&lt;=$B$9,SUM(F$18:$F21),"")</f>
        <v/>
      </c>
      <c r="H21">
        <f t="shared" si="3"/>
        <v>0.50844444444444448</v>
      </c>
      <c r="I21">
        <f>IF(A21&lt;=$B$10,SUM($H$18:H21),"")</f>
        <v>3.0684444444444443</v>
      </c>
      <c r="J21">
        <f t="shared" si="4"/>
        <v>0.73063478964187212</v>
      </c>
      <c r="K21" t="str">
        <f t="shared" si="5"/>
        <v/>
      </c>
    </row>
    <row r="22" spans="1:11">
      <c r="A22">
        <v>4</v>
      </c>
      <c r="B22">
        <f t="shared" si="6"/>
        <v>8.9222398922796889E-2</v>
      </c>
      <c r="C22">
        <f t="shared" si="7"/>
        <v>0.89690348567496869</v>
      </c>
      <c r="D22">
        <f t="shared" si="0"/>
        <v>3</v>
      </c>
      <c r="E22">
        <f t="shared" si="1"/>
        <v>18</v>
      </c>
      <c r="F22" t="str">
        <f t="shared" si="2"/>
        <v/>
      </c>
      <c r="G22" t="str">
        <f>IF(A22&lt;=$B$9,SUM(F$18:$F22),"")</f>
        <v/>
      </c>
      <c r="H22">
        <f t="shared" si="3"/>
        <v>0.33896296296296297</v>
      </c>
      <c r="I22">
        <f>IF(A22&lt;=$B$10,SUM($H$18:H22),"")</f>
        <v>3.4074074074074074</v>
      </c>
      <c r="J22">
        <f t="shared" si="4"/>
        <v>0.39167182667890899</v>
      </c>
      <c r="K22" t="str">
        <f t="shared" si="5"/>
        <v/>
      </c>
    </row>
    <row r="23" spans="1:11">
      <c r="A23">
        <v>5</v>
      </c>
      <c r="B23">
        <f t="shared" si="6"/>
        <v>5.3533439353678131E-2</v>
      </c>
      <c r="C23">
        <f t="shared" si="7"/>
        <v>0.95043692502864685</v>
      </c>
      <c r="D23">
        <f t="shared" si="0"/>
        <v>4</v>
      </c>
      <c r="E23">
        <f t="shared" si="1"/>
        <v>16</v>
      </c>
      <c r="F23" t="str">
        <f t="shared" si="2"/>
        <v/>
      </c>
      <c r="G23" t="str">
        <f>IF(A23&lt;=$B$9,SUM(F$18:$F23),"")</f>
        <v/>
      </c>
      <c r="H23">
        <f t="shared" si="3"/>
        <v>0.2033777777777778</v>
      </c>
      <c r="I23">
        <f>IF(A23&lt;=$B$10,SUM($H$18:H23),"")</f>
        <v>3.6107851851851853</v>
      </c>
      <c r="J23">
        <f t="shared" si="4"/>
        <v>0.18829404890113111</v>
      </c>
      <c r="K23" t="str">
        <f t="shared" si="5"/>
        <v/>
      </c>
    </row>
    <row r="24" spans="1:11">
      <c r="A24">
        <v>6</v>
      </c>
      <c r="B24">
        <f t="shared" si="6"/>
        <v>2.8551167655295001E-2</v>
      </c>
      <c r="C24">
        <f t="shared" si="7"/>
        <v>0.97898809268394182</v>
      </c>
      <c r="D24">
        <f t="shared" si="0"/>
        <v>5</v>
      </c>
      <c r="E24">
        <f t="shared" si="1"/>
        <v>14</v>
      </c>
      <c r="F24" t="str">
        <f t="shared" si="2"/>
        <v/>
      </c>
      <c r="G24" t="str">
        <f>IF(A24&lt;=$B$9,SUM(F$18:$F24),"")</f>
        <v/>
      </c>
      <c r="H24">
        <f t="shared" si="3"/>
        <v>0.10846814814814816</v>
      </c>
      <c r="I24">
        <f>IF(A24&lt;=$B$10,SUM($H$18:H24),"")</f>
        <v>3.7192533333333335</v>
      </c>
      <c r="J24">
        <f t="shared" si="4"/>
        <v>7.9825900752982903E-2</v>
      </c>
      <c r="K24" t="str">
        <f t="shared" si="5"/>
        <v/>
      </c>
    </row>
    <row r="25" spans="1:11">
      <c r="A25">
        <v>7</v>
      </c>
      <c r="B25">
        <f t="shared" si="6"/>
        <v>1.3323878239137667E-2</v>
      </c>
      <c r="C25">
        <f t="shared" si="7"/>
        <v>0.99231197092307954</v>
      </c>
      <c r="D25">
        <f t="shared" si="0"/>
        <v>6</v>
      </c>
      <c r="E25">
        <f t="shared" si="1"/>
        <v>12</v>
      </c>
      <c r="F25" t="str">
        <f t="shared" si="2"/>
        <v/>
      </c>
      <c r="G25" t="str">
        <f>IF(A25&lt;=$B$9,SUM(F$18:$F25),"")</f>
        <v/>
      </c>
      <c r="H25">
        <f t="shared" si="3"/>
        <v>5.0618469135802466E-2</v>
      </c>
      <c r="I25">
        <f>IF(A25&lt;=$B$10,SUM($H$18:H25),"")</f>
        <v>3.7698718024691358</v>
      </c>
      <c r="J25">
        <f t="shared" si="4"/>
        <v>2.9207431617180646E-2</v>
      </c>
      <c r="K25" t="str">
        <f t="shared" si="5"/>
        <v/>
      </c>
    </row>
    <row r="26" spans="1:11">
      <c r="A26">
        <v>8</v>
      </c>
      <c r="B26">
        <f t="shared" si="6"/>
        <v>5.3295512956550665E-3</v>
      </c>
      <c r="C26">
        <f t="shared" si="7"/>
        <v>0.99764152221873459</v>
      </c>
      <c r="D26">
        <f t="shared" si="0"/>
        <v>7</v>
      </c>
      <c r="E26">
        <f t="shared" si="1"/>
        <v>10</v>
      </c>
      <c r="F26" t="str">
        <f t="shared" si="2"/>
        <v/>
      </c>
      <c r="G26" t="str">
        <f>IF(A26&lt;=$B$9,SUM(F$18:$F26),"")</f>
        <v/>
      </c>
      <c r="H26">
        <f t="shared" si="3"/>
        <v>2.0247387654320988E-2</v>
      </c>
      <c r="I26">
        <f>IF(A26&lt;=$B$10,SUM($H$18:H26),"")</f>
        <v>3.7901191901234568</v>
      </c>
      <c r="J26">
        <f t="shared" si="4"/>
        <v>8.960043962859654E-3</v>
      </c>
      <c r="K26" t="str">
        <f t="shared" si="5"/>
        <v/>
      </c>
    </row>
    <row r="27" spans="1:11">
      <c r="A27">
        <v>9</v>
      </c>
      <c r="B27">
        <f t="shared" si="6"/>
        <v>1.776517098551689E-3</v>
      </c>
      <c r="C27">
        <f t="shared" si="7"/>
        <v>0.99941803931728623</v>
      </c>
      <c r="D27">
        <f t="shared" si="0"/>
        <v>8</v>
      </c>
      <c r="E27">
        <f t="shared" si="1"/>
        <v>8</v>
      </c>
      <c r="F27" t="str">
        <f t="shared" si="2"/>
        <v/>
      </c>
      <c r="G27" t="str">
        <f>IF(A27&lt;=$B$9,SUM(F$18:$F27),"")</f>
        <v/>
      </c>
      <c r="H27">
        <f t="shared" si="3"/>
        <v>6.7491292181069947E-3</v>
      </c>
      <c r="I27">
        <f>IF(A27&lt;=$B$10,SUM($H$18:H27),"")</f>
        <v>3.7968683193415638</v>
      </c>
      <c r="J27">
        <f t="shared" si="4"/>
        <v>2.2109147447526567E-3</v>
      </c>
      <c r="K27" t="str">
        <f t="shared" si="5"/>
        <v/>
      </c>
    </row>
    <row r="28" spans="1:11">
      <c r="A28">
        <v>10</v>
      </c>
      <c r="B28">
        <f t="shared" si="6"/>
        <v>4.7373789294711708E-4</v>
      </c>
      <c r="C28">
        <f t="shared" si="7"/>
        <v>0.99989177721023337</v>
      </c>
      <c r="D28">
        <f t="shared" si="0"/>
        <v>9</v>
      </c>
      <c r="E28">
        <f t="shared" si="1"/>
        <v>6</v>
      </c>
      <c r="F28" t="str">
        <f t="shared" si="2"/>
        <v/>
      </c>
      <c r="G28" t="str">
        <f>IF(A28&lt;=$B$9,SUM(F$18:$F28),"")</f>
        <v/>
      </c>
      <c r="H28">
        <f t="shared" si="3"/>
        <v>1.7997677914951989E-3</v>
      </c>
      <c r="I28">
        <f>IF(A28&lt;=$B$10,SUM($H$18:H28),"")</f>
        <v>3.7986680871330591</v>
      </c>
      <c r="J28">
        <f t="shared" si="4"/>
        <v>4.1114695325727979E-4</v>
      </c>
      <c r="K28" t="str">
        <f t="shared" si="5"/>
        <v/>
      </c>
    </row>
    <row r="29" spans="1:11">
      <c r="A29">
        <v>11</v>
      </c>
      <c r="B29">
        <f t="shared" si="6"/>
        <v>9.4747578589423394E-5</v>
      </c>
      <c r="C29">
        <f t="shared" si="7"/>
        <v>0.99998652478882277</v>
      </c>
      <c r="D29">
        <f t="shared" si="0"/>
        <v>10</v>
      </c>
      <c r="E29">
        <f t="shared" si="1"/>
        <v>4</v>
      </c>
      <c r="F29" t="str">
        <f t="shared" si="2"/>
        <v/>
      </c>
      <c r="G29" t="str">
        <f>IF(A29&lt;=$B$9,SUM(F$18:$F29),"")</f>
        <v/>
      </c>
      <c r="H29">
        <f t="shared" si="3"/>
        <v>3.5995355829903974E-4</v>
      </c>
      <c r="I29">
        <f>IF(A29&lt;=$B$10,SUM($H$18:H29),"")</f>
        <v>3.7990280406913581</v>
      </c>
      <c r="J29">
        <f t="shared" si="4"/>
        <v>5.1193394958293226E-5</v>
      </c>
      <c r="K29" t="str">
        <f t="shared" si="5"/>
        <v/>
      </c>
    </row>
    <row r="30" spans="1:11">
      <c r="A30">
        <v>12</v>
      </c>
      <c r="B30">
        <f t="shared" si="6"/>
        <v>1.2633010478589787E-5</v>
      </c>
      <c r="C30">
        <f t="shared" si="7"/>
        <v>0.99999915779930137</v>
      </c>
      <c r="D30">
        <f t="shared" si="0"/>
        <v>11</v>
      </c>
      <c r="E30">
        <f t="shared" si="1"/>
        <v>2</v>
      </c>
      <c r="F30" t="str">
        <f t="shared" si="2"/>
        <v/>
      </c>
      <c r="G30" t="str">
        <f>IF(A30&lt;=$B$9,SUM(F$18:$F30),"")</f>
        <v/>
      </c>
      <c r="H30">
        <f t="shared" si="3"/>
        <v>4.7993807773205298E-5</v>
      </c>
      <c r="I30">
        <f>IF(A30&lt;=$B$10,SUM($H$18:H30),"")</f>
        <v>3.7990760344991314</v>
      </c>
      <c r="J30">
        <f t="shared" si="4"/>
        <v>3.1995871849765933E-6</v>
      </c>
      <c r="K30" t="str">
        <f t="shared" si="5"/>
        <v/>
      </c>
    </row>
    <row r="31" spans="1:11">
      <c r="A31">
        <v>13</v>
      </c>
      <c r="B31">
        <f t="shared" si="6"/>
        <v>8.4220069857265245E-7</v>
      </c>
      <c r="C31">
        <f t="shared" si="7"/>
        <v>1</v>
      </c>
      <c r="D31">
        <f t="shared" si="0"/>
        <v>12</v>
      </c>
      <c r="E31">
        <f t="shared" si="1"/>
        <v>0</v>
      </c>
      <c r="F31" t="str">
        <f t="shared" si="2"/>
        <v/>
      </c>
      <c r="G31" t="str">
        <f>IF(A31&lt;=$B$9,SUM(F$18:$F31),"")</f>
        <v/>
      </c>
      <c r="H31">
        <f t="shared" si="3"/>
        <v>3.1995871848803535E-6</v>
      </c>
      <c r="I31">
        <f>IF(A31&lt;=$B$10,SUM($H$18:H31),"")</f>
        <v>3.7990792340863164</v>
      </c>
      <c r="J31">
        <f t="shared" si="4"/>
        <v>0</v>
      </c>
      <c r="K31" t="str">
        <f t="shared" si="5"/>
        <v/>
      </c>
    </row>
    <row r="32" spans="1:11">
      <c r="A32">
        <v>14</v>
      </c>
      <c r="B32" t="str">
        <f t="shared" si="6"/>
        <v/>
      </c>
      <c r="C32" t="str">
        <f t="shared" si="7"/>
        <v/>
      </c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>IF(A32&lt;=$B$9,SUM(F$18:$F32),"")</f>
        <v/>
      </c>
      <c r="H32" t="str">
        <f t="shared" si="3"/>
        <v/>
      </c>
      <c r="I32" t="str">
        <f>IF(A32&lt;=$B$10,SUM($H$18:H32),"")</f>
        <v/>
      </c>
      <c r="J32" t="str">
        <f t="shared" si="4"/>
        <v/>
      </c>
      <c r="K32" t="str">
        <f t="shared" si="5"/>
        <v/>
      </c>
    </row>
    <row r="33" spans="1:11">
      <c r="A33">
        <v>15</v>
      </c>
      <c r="B33" t="str">
        <f t="shared" si="6"/>
        <v/>
      </c>
      <c r="C33" t="str">
        <f t="shared" si="7"/>
        <v/>
      </c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>IF(A33&lt;=$B$9,SUM(F$18:$F33),"")</f>
        <v/>
      </c>
      <c r="H33" t="str">
        <f t="shared" si="3"/>
        <v/>
      </c>
      <c r="I33" t="str">
        <f>IF(A33&lt;=$B$10,SUM($H$18:H33),"")</f>
        <v/>
      </c>
      <c r="J33" t="str">
        <f t="shared" si="4"/>
        <v/>
      </c>
      <c r="K33" t="str">
        <f t="shared" si="5"/>
        <v/>
      </c>
    </row>
    <row r="34" spans="1:11">
      <c r="A34">
        <v>16</v>
      </c>
      <c r="B34" t="str">
        <f t="shared" si="6"/>
        <v/>
      </c>
      <c r="C34" t="str">
        <f t="shared" si="7"/>
        <v/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>IF(A34&lt;=$B$9,SUM(F$18:$F34),"")</f>
        <v/>
      </c>
      <c r="H34" t="str">
        <f t="shared" si="3"/>
        <v/>
      </c>
      <c r="I34" t="str">
        <f>IF(A34&lt;=$B$10,SUM($H$18:H34),"")</f>
        <v/>
      </c>
      <c r="J34" t="str">
        <f t="shared" si="4"/>
        <v/>
      </c>
      <c r="K34" t="str">
        <f t="shared" si="5"/>
        <v/>
      </c>
    </row>
    <row r="35" spans="1:11">
      <c r="A35">
        <v>17</v>
      </c>
      <c r="B35" t="str">
        <f t="shared" si="6"/>
        <v/>
      </c>
      <c r="C35" t="str">
        <f t="shared" si="7"/>
        <v/>
      </c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>IF(A35&lt;=$B$9,SUM(F$18:$F35),"")</f>
        <v/>
      </c>
      <c r="H35" t="str">
        <f t="shared" si="3"/>
        <v/>
      </c>
      <c r="I35" t="str">
        <f>IF(A35&lt;=$B$10,SUM($H$18:H35),"")</f>
        <v/>
      </c>
      <c r="J35" t="str">
        <f t="shared" si="4"/>
        <v/>
      </c>
      <c r="K35" t="str">
        <f t="shared" si="5"/>
        <v/>
      </c>
    </row>
    <row r="36" spans="1:11">
      <c r="A36">
        <v>18</v>
      </c>
      <c r="B36" t="str">
        <f t="shared" si="6"/>
        <v/>
      </c>
      <c r="C36" t="str">
        <f t="shared" si="7"/>
        <v/>
      </c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>IF(A36&lt;=$B$9,SUM(F$18:$F36),"")</f>
        <v/>
      </c>
      <c r="H36" t="str">
        <f t="shared" si="3"/>
        <v/>
      </c>
      <c r="I36" t="str">
        <f>IF(A36&lt;=$B$10,SUM($H$18:H36),"")</f>
        <v/>
      </c>
      <c r="J36" t="str">
        <f t="shared" si="4"/>
        <v/>
      </c>
      <c r="K36" t="str">
        <f t="shared" si="5"/>
        <v/>
      </c>
    </row>
    <row r="37" spans="1:11">
      <c r="A37">
        <v>19</v>
      </c>
      <c r="B37" t="str">
        <f t="shared" si="6"/>
        <v/>
      </c>
      <c r="C37" t="str">
        <f t="shared" si="7"/>
        <v/>
      </c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>IF(A37&lt;=$B$9,SUM(F$18:$F37),"")</f>
        <v/>
      </c>
      <c r="H37" t="str">
        <f t="shared" si="3"/>
        <v/>
      </c>
      <c r="I37" t="str">
        <f>IF(A37&lt;=$B$10,SUM($H$18:H37),"")</f>
        <v/>
      </c>
      <c r="J37" t="str">
        <f t="shared" si="4"/>
        <v/>
      </c>
      <c r="K37" t="str">
        <f t="shared" si="5"/>
        <v/>
      </c>
    </row>
    <row r="38" spans="1:11">
      <c r="A38">
        <v>20</v>
      </c>
      <c r="B38" t="str">
        <f t="shared" si="6"/>
        <v/>
      </c>
      <c r="C38" t="str">
        <f t="shared" si="7"/>
        <v/>
      </c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>IF(A38&lt;=$B$9,SUM(F$18:$F38),"")</f>
        <v/>
      </c>
      <c r="H38" t="str">
        <f t="shared" si="3"/>
        <v/>
      </c>
      <c r="I38" t="str">
        <f>IF(A38&lt;=$B$10,SUM($H$18:H38),"")</f>
        <v/>
      </c>
      <c r="J38" t="str">
        <f t="shared" si="4"/>
        <v/>
      </c>
      <c r="K38" t="str">
        <f t="shared" si="5"/>
        <v/>
      </c>
    </row>
    <row r="39" spans="1:11">
      <c r="A39">
        <v>21</v>
      </c>
      <c r="B39" t="str">
        <f t="shared" si="6"/>
        <v/>
      </c>
      <c r="C39" t="str">
        <f t="shared" si="7"/>
        <v/>
      </c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>IF(A39&lt;=$B$9,SUM(F$18:$F39),"")</f>
        <v/>
      </c>
      <c r="H39" t="str">
        <f t="shared" si="3"/>
        <v/>
      </c>
      <c r="I39" t="str">
        <f>IF(A39&lt;=$B$10,SUM($H$18:H39),"")</f>
        <v/>
      </c>
      <c r="J39" t="str">
        <f t="shared" si="4"/>
        <v/>
      </c>
      <c r="K39" t="str">
        <f t="shared" si="5"/>
        <v/>
      </c>
    </row>
    <row r="40" spans="1:11">
      <c r="A40">
        <v>22</v>
      </c>
      <c r="B40" t="str">
        <f t="shared" si="6"/>
        <v/>
      </c>
      <c r="C40" t="str">
        <f t="shared" si="7"/>
        <v/>
      </c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>IF(A40&lt;=$B$9,SUM(F$18:$F40),"")</f>
        <v/>
      </c>
      <c r="H40" t="str">
        <f t="shared" si="3"/>
        <v/>
      </c>
      <c r="I40" t="str">
        <f>IF(A40&lt;=$B$10,SUM($H$18:H40),"")</f>
        <v/>
      </c>
      <c r="J40" t="str">
        <f t="shared" si="4"/>
        <v/>
      </c>
      <c r="K40" t="str">
        <f t="shared" si="5"/>
        <v/>
      </c>
    </row>
    <row r="41" spans="1:11">
      <c r="A41">
        <v>23</v>
      </c>
      <c r="B41" t="str">
        <f t="shared" si="6"/>
        <v/>
      </c>
      <c r="C41" t="str">
        <f t="shared" si="7"/>
        <v/>
      </c>
      <c r="D41" t="str">
        <f t="shared" si="0"/>
        <v/>
      </c>
      <c r="E41" t="str">
        <f t="shared" si="1"/>
        <v/>
      </c>
      <c r="F41" t="str">
        <f t="shared" si="2"/>
        <v/>
      </c>
      <c r="G41" t="str">
        <f>IF(A41&lt;=$B$9,SUM(F$18:$F41),"")</f>
        <v/>
      </c>
      <c r="H41" t="str">
        <f t="shared" si="3"/>
        <v/>
      </c>
      <c r="I41" t="str">
        <f>IF(A41&lt;=$B$10,SUM($H$18:H41),"")</f>
        <v/>
      </c>
      <c r="J41" t="str">
        <f t="shared" si="4"/>
        <v/>
      </c>
      <c r="K41" t="str">
        <f t="shared" si="5"/>
        <v/>
      </c>
    </row>
    <row r="42" spans="1:11">
      <c r="A42">
        <v>24</v>
      </c>
      <c r="B42" t="str">
        <f t="shared" si="6"/>
        <v/>
      </c>
      <c r="C42" t="str">
        <f t="shared" si="7"/>
        <v/>
      </c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>IF(A42&lt;=$B$9,SUM(F$18:$F42),"")</f>
        <v/>
      </c>
      <c r="H42" t="str">
        <f t="shared" si="3"/>
        <v/>
      </c>
      <c r="I42" t="str">
        <f>IF(A42&lt;=$B$10,SUM($H$18:H42),"")</f>
        <v/>
      </c>
      <c r="J42" t="str">
        <f t="shared" si="4"/>
        <v/>
      </c>
      <c r="K42" t="str">
        <f t="shared" si="5"/>
        <v/>
      </c>
    </row>
    <row r="43" spans="1:11">
      <c r="A43">
        <v>25</v>
      </c>
      <c r="B43" t="str">
        <f t="shared" si="6"/>
        <v/>
      </c>
      <c r="C43" t="str">
        <f t="shared" si="7"/>
        <v/>
      </c>
      <c r="D43" t="str">
        <f t="shared" si="0"/>
        <v/>
      </c>
      <c r="E43" t="str">
        <f t="shared" si="1"/>
        <v/>
      </c>
      <c r="F43" t="str">
        <f t="shared" si="2"/>
        <v/>
      </c>
      <c r="G43" t="str">
        <f>IF(A43&lt;=$B$9,SUM(F$18:$F43),"")</f>
        <v/>
      </c>
      <c r="H43" t="str">
        <f t="shared" si="3"/>
        <v/>
      </c>
      <c r="I43" t="str">
        <f>IF(A43&lt;=$B$10,SUM($H$18:H43),"")</f>
        <v/>
      </c>
      <c r="J43" t="str">
        <f t="shared" si="4"/>
        <v/>
      </c>
      <c r="K43" t="str">
        <f t="shared" si="5"/>
        <v/>
      </c>
    </row>
    <row r="44" spans="1:11">
      <c r="A44">
        <v>26</v>
      </c>
      <c r="B44" t="str">
        <f t="shared" si="6"/>
        <v/>
      </c>
      <c r="C44" t="str">
        <f t="shared" si="7"/>
        <v/>
      </c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>IF(A44&lt;=$B$9,SUM(F$18:$F44),"")</f>
        <v/>
      </c>
      <c r="H44" t="str">
        <f t="shared" si="3"/>
        <v/>
      </c>
      <c r="I44" t="str">
        <f>IF(A44&lt;=$B$10,SUM($H$18:H44),"")</f>
        <v/>
      </c>
      <c r="J44" t="str">
        <f t="shared" si="4"/>
        <v/>
      </c>
      <c r="K44" t="str">
        <f t="shared" si="5"/>
        <v/>
      </c>
    </row>
    <row r="45" spans="1:11">
      <c r="A45">
        <v>27</v>
      </c>
      <c r="B45" t="str">
        <f t="shared" si="6"/>
        <v/>
      </c>
      <c r="C45" t="str">
        <f t="shared" si="7"/>
        <v/>
      </c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>IF(A45&lt;=$B$9,SUM(F$18:$F45),"")</f>
        <v/>
      </c>
      <c r="H45" t="str">
        <f t="shared" si="3"/>
        <v/>
      </c>
      <c r="I45" t="str">
        <f>IF(A45&lt;=$B$10,SUM($H$18:H45),"")</f>
        <v/>
      </c>
      <c r="J45" t="str">
        <f t="shared" si="4"/>
        <v/>
      </c>
      <c r="K45" t="str">
        <f t="shared" si="5"/>
        <v/>
      </c>
    </row>
    <row r="46" spans="1:11">
      <c r="A46">
        <v>28</v>
      </c>
      <c r="B46" t="str">
        <f t="shared" si="6"/>
        <v/>
      </c>
      <c r="C46" t="str">
        <f t="shared" si="7"/>
        <v/>
      </c>
      <c r="D46" t="str">
        <f t="shared" si="0"/>
        <v/>
      </c>
      <c r="E46" t="str">
        <f t="shared" si="1"/>
        <v/>
      </c>
      <c r="F46" t="str">
        <f t="shared" si="2"/>
        <v/>
      </c>
      <c r="G46" t="str">
        <f>IF(A46&lt;=$B$9,SUM(F$18:$F46),"")</f>
        <v/>
      </c>
      <c r="H46" t="str">
        <f t="shared" si="3"/>
        <v/>
      </c>
      <c r="I46" t="str">
        <f>IF(A46&lt;=$B$10,SUM($H$18:H46),"")</f>
        <v/>
      </c>
      <c r="J46" t="str">
        <f t="shared" si="4"/>
        <v/>
      </c>
      <c r="K46" t="str">
        <f t="shared" si="5"/>
        <v/>
      </c>
    </row>
    <row r="47" spans="1:11">
      <c r="A47">
        <v>29</v>
      </c>
      <c r="B47" t="str">
        <f t="shared" si="6"/>
        <v/>
      </c>
      <c r="C47" t="str">
        <f t="shared" si="7"/>
        <v/>
      </c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>IF(A47&lt;=$B$9,SUM(F$18:$F47),"")</f>
        <v/>
      </c>
      <c r="H47" t="str">
        <f t="shared" si="3"/>
        <v/>
      </c>
      <c r="I47" t="str">
        <f>IF(A47&lt;=$B$10,SUM($H$18:H47),"")</f>
        <v/>
      </c>
      <c r="J47" t="str">
        <f t="shared" si="4"/>
        <v/>
      </c>
      <c r="K47" t="str">
        <f t="shared" si="5"/>
        <v/>
      </c>
    </row>
    <row r="48" spans="1:11">
      <c r="A48">
        <v>30</v>
      </c>
      <c r="B48" t="str">
        <f t="shared" si="6"/>
        <v/>
      </c>
      <c r="C48" t="str">
        <f t="shared" si="7"/>
        <v/>
      </c>
      <c r="D48" t="str">
        <f t="shared" si="0"/>
        <v/>
      </c>
      <c r="E48" t="str">
        <f t="shared" si="1"/>
        <v/>
      </c>
      <c r="F48" t="str">
        <f t="shared" si="2"/>
        <v/>
      </c>
      <c r="G48" t="str">
        <f>IF(A48&lt;=$B$9,SUM(F$18:$F48),"")</f>
        <v/>
      </c>
      <c r="H48" t="str">
        <f t="shared" si="3"/>
        <v/>
      </c>
      <c r="I48" t="str">
        <f>IF(A48&lt;=$B$10,SUM($H$18:H48),"")</f>
        <v/>
      </c>
      <c r="J48" t="str">
        <f t="shared" si="4"/>
        <v/>
      </c>
      <c r="K48" t="str">
        <f t="shared" si="5"/>
        <v/>
      </c>
    </row>
    <row r="49" spans="1:11">
      <c r="A49">
        <v>31</v>
      </c>
      <c r="B49" t="str">
        <f t="shared" si="6"/>
        <v/>
      </c>
      <c r="C49" t="str">
        <f t="shared" si="7"/>
        <v/>
      </c>
      <c r="D49" t="str">
        <f t="shared" si="0"/>
        <v/>
      </c>
      <c r="E49" t="str">
        <f t="shared" si="1"/>
        <v/>
      </c>
      <c r="F49" t="str">
        <f t="shared" si="2"/>
        <v/>
      </c>
      <c r="G49" t="str">
        <f>IF(A49&lt;=$B$9,SUM(F$18:$F49),"")</f>
        <v/>
      </c>
      <c r="H49" t="str">
        <f t="shared" si="3"/>
        <v/>
      </c>
      <c r="I49" t="str">
        <f>IF(A49&lt;=$B$10,SUM($H$18:H49),"")</f>
        <v/>
      </c>
      <c r="J49" t="str">
        <f t="shared" si="4"/>
        <v/>
      </c>
      <c r="K49" t="str">
        <f t="shared" si="5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2008-07-29T21:14:00Z</dcterms:created>
  <dcterms:modified xsi:type="dcterms:W3CDTF">2008-07-29T21:14:07Z</dcterms:modified>
</cp:coreProperties>
</file>