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ENGG-DEVELOPMENT\W KARTHI\"/>
    </mc:Choice>
  </mc:AlternateContent>
  <xr:revisionPtr revIDLastSave="0" documentId="13_ncr:1_{4EB7643D-CB9C-4505-AA46-85E6B4E863B9}" xr6:coauthVersionLast="47" xr6:coauthVersionMax="47" xr10:uidLastSave="{00000000-0000-0000-0000-000000000000}"/>
  <bookViews>
    <workbookView xWindow="-120" yWindow="-120" windowWidth="21840" windowHeight="13140" activeTab="3" xr2:uid="{FFCC12FC-89C2-4453-B2B2-278F86081281}"/>
  </bookViews>
  <sheets>
    <sheet name="21.01.21 to 13.04.21" sheetId="1" r:id="rId1"/>
    <sheet name="14.04.21 to 07.07.21" sheetId="3" r:id="rId2"/>
    <sheet name="08.07.21 to XXXX" sheetId="4" r:id="rId3"/>
    <sheet name="Data's" sheetId="2" r:id="rId4"/>
  </sheets>
  <definedNames>
    <definedName name="Excel_BuiltIn_Print_Area_1_1" localSheetId="2">'08.07.21 to XXXX'!$A$3:$AG$67</definedName>
    <definedName name="Excel_BuiltIn_Print_Area_1_1" localSheetId="1">'14.04.21 to 07.07.21'!$A$3:$AG$67</definedName>
    <definedName name="Excel_BuiltIn_Print_Area_1_1" localSheetId="0">'21.01.21 to 13.04.21'!$A$3:$AG$67</definedName>
    <definedName name="Excel_BuiltIn_Print_Area_1_1_1_1" localSheetId="2">'08.07.21 to XXXX'!$A$3:$AG$67</definedName>
    <definedName name="Excel_BuiltIn_Print_Area_1_1_1_1" localSheetId="1">'14.04.21 to 07.07.21'!$A$3:$AG$67</definedName>
    <definedName name="Excel_BuiltIn_Print_Area_1_1_1_1" localSheetId="0">'21.01.21 to 13.04.21'!$A$3:$AG$67</definedName>
    <definedName name="Excel_BuiltIn_Print_Area_2">#REF!</definedName>
    <definedName name="Excel_BuiltIn_Print_Area_2_1">#REF!</definedName>
    <definedName name="_xlnm.Print_Area" localSheetId="2">'08.07.21 to XXXX'!$A$1:$AG$66</definedName>
    <definedName name="_xlnm.Print_Area" localSheetId="1">'14.04.21 to 07.07.21'!$A$1:$AG$66</definedName>
    <definedName name="_xlnm.Print_Area" localSheetId="0">'21.01.21 to 13.04.21'!$A$1:$AG$66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4" l="1"/>
  <c r="C74" i="4" s="1"/>
  <c r="D74" i="4" s="1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AD74" i="4" s="1"/>
  <c r="AE74" i="4" s="1"/>
  <c r="AF74" i="4" s="1"/>
  <c r="AG74" i="4" s="1"/>
  <c r="B74" i="3"/>
  <c r="B74" i="1"/>
  <c r="B73" i="4"/>
  <c r="B71" i="4"/>
  <c r="C71" i="4"/>
  <c r="D71" i="4" s="1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AD71" i="4" s="1"/>
  <c r="AE71" i="4" s="1"/>
  <c r="AF71" i="4" s="1"/>
  <c r="AG71" i="4" s="1"/>
  <c r="B73" i="3"/>
  <c r="B71" i="3"/>
  <c r="B55" i="4" a="1"/>
  <c r="B55" i="4" s="1"/>
  <c r="B56" i="4" a="1"/>
  <c r="B56" i="4" s="1"/>
  <c r="B57" i="4" a="1"/>
  <c r="B57" i="4" s="1"/>
  <c r="B54" i="4" a="1"/>
  <c r="B54" i="4" s="1"/>
  <c r="B55" i="3" a="1"/>
  <c r="B55" i="3" s="1"/>
  <c r="B56" i="3" a="1"/>
  <c r="B56" i="3" s="1"/>
  <c r="B57" i="3" a="1"/>
  <c r="B57" i="3" s="1"/>
  <c r="B54" i="3" a="1"/>
  <c r="B54" i="3" s="1"/>
  <c r="G47" i="4"/>
  <c r="F57" i="4" s="1"/>
  <c r="G46" i="4"/>
  <c r="G47" i="3"/>
  <c r="G46" i="3"/>
  <c r="G47" i="1"/>
  <c r="G46" i="1"/>
  <c r="B56" i="1"/>
  <c r="B73" i="1"/>
  <c r="B71" i="1"/>
  <c r="C8" i="4"/>
  <c r="D8" i="4"/>
  <c r="E8" i="4"/>
  <c r="F8" i="4"/>
  <c r="G8" i="4"/>
  <c r="H8" i="4"/>
  <c r="I8" i="4"/>
  <c r="C9" i="4"/>
  <c r="D9" i="4"/>
  <c r="D15" i="4" s="1"/>
  <c r="E9" i="4"/>
  <c r="F9" i="4"/>
  <c r="F15" i="4" s="1"/>
  <c r="G9" i="4"/>
  <c r="H9" i="4"/>
  <c r="H15" i="4" s="1"/>
  <c r="I9" i="4"/>
  <c r="C10" i="4"/>
  <c r="D10" i="4"/>
  <c r="E10" i="4"/>
  <c r="F10" i="4"/>
  <c r="G10" i="4"/>
  <c r="H10" i="4"/>
  <c r="I10" i="4"/>
  <c r="C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C13" i="4"/>
  <c r="D13" i="4"/>
  <c r="E13" i="4"/>
  <c r="F13" i="4"/>
  <c r="G13" i="4"/>
  <c r="H13" i="4"/>
  <c r="I13" i="4"/>
  <c r="B9" i="4"/>
  <c r="B10" i="4"/>
  <c r="B15" i="4" s="1"/>
  <c r="B11" i="4"/>
  <c r="B12" i="4"/>
  <c r="B13" i="4"/>
  <c r="B8" i="4"/>
  <c r="C72" i="4"/>
  <c r="D72" i="4" s="1"/>
  <c r="E72" i="4" s="1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AD72" i="4" s="1"/>
  <c r="AE72" i="4" s="1"/>
  <c r="AF72" i="4" s="1"/>
  <c r="AG72" i="4" s="1"/>
  <c r="B72" i="4"/>
  <c r="AI52" i="4"/>
  <c r="I15" i="4"/>
  <c r="G15" i="4"/>
  <c r="E15" i="4"/>
  <c r="C15" i="4"/>
  <c r="P5" i="4"/>
  <c r="AI53" i="4" s="1"/>
  <c r="C9" i="3"/>
  <c r="D9" i="3"/>
  <c r="D14" i="3" s="1"/>
  <c r="E9" i="3"/>
  <c r="F9" i="3"/>
  <c r="F14" i="3" s="1"/>
  <c r="G9" i="3"/>
  <c r="H9" i="3"/>
  <c r="H14" i="3" s="1"/>
  <c r="I9" i="3"/>
  <c r="J9" i="3"/>
  <c r="J14" i="3" s="1"/>
  <c r="K9" i="3"/>
  <c r="L9" i="3"/>
  <c r="L14" i="3" s="1"/>
  <c r="M9" i="3"/>
  <c r="N9" i="3"/>
  <c r="N14" i="3" s="1"/>
  <c r="O9" i="3"/>
  <c r="P9" i="3"/>
  <c r="P14" i="3" s="1"/>
  <c r="Q9" i="3"/>
  <c r="R9" i="3"/>
  <c r="R14" i="3" s="1"/>
  <c r="S9" i="3"/>
  <c r="T9" i="3"/>
  <c r="T14" i="3" s="1"/>
  <c r="U9" i="3"/>
  <c r="V9" i="3"/>
  <c r="V14" i="3" s="1"/>
  <c r="W9" i="3"/>
  <c r="X9" i="3"/>
  <c r="X14" i="3" s="1"/>
  <c r="Y9" i="3"/>
  <c r="Z9" i="3"/>
  <c r="Z14" i="3" s="1"/>
  <c r="AA9" i="3"/>
  <c r="AB9" i="3"/>
  <c r="AB14" i="3" s="1"/>
  <c r="AC9" i="3"/>
  <c r="AD9" i="3"/>
  <c r="AD14" i="3" s="1"/>
  <c r="AE9" i="3"/>
  <c r="AF9" i="3"/>
  <c r="AF14" i="3" s="1"/>
  <c r="AG9" i="3"/>
  <c r="C10" i="3"/>
  <c r="C15" i="3" s="1"/>
  <c r="D10" i="3"/>
  <c r="E10" i="3"/>
  <c r="E15" i="3" s="1"/>
  <c r="F10" i="3"/>
  <c r="G10" i="3"/>
  <c r="G15" i="3" s="1"/>
  <c r="H10" i="3"/>
  <c r="I10" i="3"/>
  <c r="I15" i="3" s="1"/>
  <c r="J10" i="3"/>
  <c r="K10" i="3"/>
  <c r="K15" i="3" s="1"/>
  <c r="L10" i="3"/>
  <c r="M10" i="3"/>
  <c r="M15" i="3" s="1"/>
  <c r="N10" i="3"/>
  <c r="O10" i="3"/>
  <c r="O15" i="3" s="1"/>
  <c r="P10" i="3"/>
  <c r="Q10" i="3"/>
  <c r="Q15" i="3" s="1"/>
  <c r="R10" i="3"/>
  <c r="S10" i="3"/>
  <c r="S15" i="3" s="1"/>
  <c r="T10" i="3"/>
  <c r="U10" i="3"/>
  <c r="U15" i="3" s="1"/>
  <c r="V10" i="3"/>
  <c r="W10" i="3"/>
  <c r="W15" i="3" s="1"/>
  <c r="X10" i="3"/>
  <c r="Y10" i="3"/>
  <c r="Y15" i="3" s="1"/>
  <c r="Z10" i="3"/>
  <c r="AA10" i="3"/>
  <c r="AA15" i="3" s="1"/>
  <c r="AB10" i="3"/>
  <c r="AC10" i="3"/>
  <c r="AC15" i="3" s="1"/>
  <c r="AD10" i="3"/>
  <c r="AE10" i="3"/>
  <c r="AE15" i="3" s="1"/>
  <c r="AF10" i="3"/>
  <c r="AG10" i="3"/>
  <c r="AG15" i="3" s="1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C14" i="3"/>
  <c r="E14" i="3"/>
  <c r="G14" i="3"/>
  <c r="I14" i="3"/>
  <c r="K14" i="3"/>
  <c r="M14" i="3"/>
  <c r="O14" i="3"/>
  <c r="Q14" i="3"/>
  <c r="S14" i="3"/>
  <c r="U14" i="3"/>
  <c r="W14" i="3"/>
  <c r="Y14" i="3"/>
  <c r="AA14" i="3"/>
  <c r="AC14" i="3"/>
  <c r="AE14" i="3"/>
  <c r="AG14" i="3"/>
  <c r="D15" i="3"/>
  <c r="F15" i="3"/>
  <c r="H15" i="3"/>
  <c r="J15" i="3"/>
  <c r="L15" i="3"/>
  <c r="N15" i="3"/>
  <c r="P15" i="3"/>
  <c r="R15" i="3"/>
  <c r="T15" i="3"/>
  <c r="V15" i="3"/>
  <c r="X15" i="3"/>
  <c r="Z15" i="3"/>
  <c r="AB15" i="3"/>
  <c r="AD15" i="3"/>
  <c r="AF15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BU7" i="2"/>
  <c r="BT7" i="2"/>
  <c r="G42" i="4" l="1"/>
  <c r="F56" i="4" s="1"/>
  <c r="F14" i="4"/>
  <c r="C14" i="4"/>
  <c r="E14" i="4"/>
  <c r="G14" i="4"/>
  <c r="I14" i="4"/>
  <c r="B14" i="4"/>
  <c r="D14" i="4"/>
  <c r="H14" i="4"/>
  <c r="C73" i="4"/>
  <c r="D73" i="4" s="1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AD73" i="4" s="1"/>
  <c r="AE73" i="4" s="1"/>
  <c r="AF73" i="4" s="1"/>
  <c r="AG73" i="4" s="1"/>
  <c r="G49" i="4" l="1"/>
  <c r="G50" i="4" s="1"/>
  <c r="G41" i="4"/>
  <c r="AI55" i="4" l="1"/>
  <c r="G45" i="4"/>
  <c r="F55" i="4" s="1"/>
  <c r="G44" i="4"/>
  <c r="F54" i="4" s="1"/>
  <c r="AH55" i="4"/>
  <c r="G51" i="4" s="1"/>
  <c r="BB7" i="2" l="1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72" i="3"/>
  <c r="P5" i="3"/>
  <c r="B9" i="1"/>
  <c r="B9" i="3"/>
  <c r="B10" i="3"/>
  <c r="B11" i="3"/>
  <c r="B12" i="3"/>
  <c r="B13" i="3"/>
  <c r="B8" i="3"/>
  <c r="C74" i="3"/>
  <c r="D74" i="3" s="1"/>
  <c r="E74" i="3" s="1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AA74" i="3" s="1"/>
  <c r="AB74" i="3" s="1"/>
  <c r="AC74" i="3" s="1"/>
  <c r="AD74" i="3" s="1"/>
  <c r="AE74" i="3" s="1"/>
  <c r="AF74" i="3" s="1"/>
  <c r="AG74" i="3" s="1"/>
  <c r="F57" i="3"/>
  <c r="AI52" i="3"/>
  <c r="AI53" i="3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B10" i="1"/>
  <c r="B11" i="1"/>
  <c r="B12" i="1"/>
  <c r="B13" i="1"/>
  <c r="B8" i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8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7" i="2"/>
  <c r="C72" i="3" l="1"/>
  <c r="D72" i="3" s="1"/>
  <c r="E72" i="3" s="1"/>
  <c r="F72" i="3" s="1"/>
  <c r="G72" i="3" s="1"/>
  <c r="H72" i="3" s="1"/>
  <c r="I72" i="3" s="1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AD72" i="3" s="1"/>
  <c r="AE72" i="3" s="1"/>
  <c r="AF72" i="3" s="1"/>
  <c r="AG72" i="3" s="1"/>
  <c r="C73" i="3"/>
  <c r="D73" i="3" s="1"/>
  <c r="E73" i="3" s="1"/>
  <c r="F73" i="3" s="1"/>
  <c r="G73" i="3" s="1"/>
  <c r="H73" i="3" s="1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AD73" i="3" s="1"/>
  <c r="AE73" i="3" s="1"/>
  <c r="AF73" i="3" s="1"/>
  <c r="AG73" i="3" s="1"/>
  <c r="C71" i="3"/>
  <c r="D71" i="3" s="1"/>
  <c r="E71" i="3" s="1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AA71" i="3" s="1"/>
  <c r="AB71" i="3" s="1"/>
  <c r="AC71" i="3" s="1"/>
  <c r="AD71" i="3" s="1"/>
  <c r="AE71" i="3" s="1"/>
  <c r="AF71" i="3" s="1"/>
  <c r="AG71" i="3" s="1"/>
  <c r="AG15" i="1"/>
  <c r="AE15" i="1"/>
  <c r="AC15" i="1"/>
  <c r="AA15" i="1"/>
  <c r="Y15" i="1"/>
  <c r="W15" i="1"/>
  <c r="U15" i="1"/>
  <c r="S15" i="1"/>
  <c r="Q15" i="1"/>
  <c r="O15" i="1"/>
  <c r="M15" i="1"/>
  <c r="K15" i="1"/>
  <c r="I15" i="1"/>
  <c r="G15" i="1"/>
  <c r="E15" i="1"/>
  <c r="C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AG14" i="1"/>
  <c r="AE14" i="1"/>
  <c r="AC14" i="1"/>
  <c r="AA14" i="1"/>
  <c r="Y14" i="1"/>
  <c r="W14" i="1"/>
  <c r="U14" i="1"/>
  <c r="S14" i="1"/>
  <c r="Q14" i="1"/>
  <c r="O14" i="1"/>
  <c r="M14" i="1"/>
  <c r="K14" i="1"/>
  <c r="I14" i="1"/>
  <c r="G14" i="1"/>
  <c r="E14" i="1"/>
  <c r="C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B15" i="3"/>
  <c r="B14" i="3"/>
  <c r="F57" i="1"/>
  <c r="B55" i="1"/>
  <c r="B54" i="1"/>
  <c r="G42" i="3" l="1"/>
  <c r="F56" i="3" s="1"/>
  <c r="G49" i="3"/>
  <c r="G50" i="3" s="1"/>
  <c r="G41" i="3"/>
  <c r="P5" i="1"/>
  <c r="C74" i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I55" i="3" l="1"/>
  <c r="G45" i="3"/>
  <c r="F55" i="3" s="1"/>
  <c r="AH55" i="3"/>
  <c r="G51" i="3" s="1"/>
  <c r="G44" i="3"/>
  <c r="F54" i="3" s="1"/>
  <c r="B72" i="1"/>
  <c r="AI53" i="1"/>
  <c r="AI52" i="1"/>
  <c r="C72" i="1" l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C73" i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B14" i="1"/>
  <c r="G41" i="1" s="1"/>
  <c r="B15" i="1"/>
  <c r="G49" i="1" l="1"/>
  <c r="G50" i="1" s="1"/>
  <c r="G42" i="1"/>
  <c r="F56" i="1" s="1"/>
  <c r="AI55" i="1" l="1"/>
  <c r="G45" i="1"/>
  <c r="F55" i="1" s="1"/>
  <c r="G44" i="1"/>
  <c r="F54" i="1" s="1"/>
  <c r="AH55" i="1"/>
  <c r="G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<sst xmlns="http://schemas.openxmlformats.org/spreadsheetml/2006/main" count="416" uniqueCount="184">
  <si>
    <t>CONTROL LIMITS</t>
  </si>
  <si>
    <t>usl</t>
  </si>
  <si>
    <t>LAST ESTABLISHED</t>
  </si>
  <si>
    <t>CURRENT</t>
  </si>
  <si>
    <t>lsl</t>
  </si>
  <si>
    <t>PART NAME</t>
  </si>
  <si>
    <t>PARAMETER</t>
  </si>
  <si>
    <t>SAMPLE SIZE</t>
  </si>
  <si>
    <t>SPECIFICATION</t>
  </si>
  <si>
    <t>+</t>
  </si>
  <si>
    <t>-</t>
  </si>
  <si>
    <t>FREQUENCY</t>
  </si>
  <si>
    <t>Machine</t>
  </si>
  <si>
    <t>DISA 2070</t>
  </si>
  <si>
    <t>VERNIER CALIPER</t>
  </si>
  <si>
    <t>CAVITY NO</t>
  </si>
  <si>
    <t>All Cavity</t>
  </si>
  <si>
    <t>SLNO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</si>
  <si>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</si>
  <si>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</si>
  <si>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</si>
  <si>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</si>
  <si>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</si>
  <si>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</si>
  <si>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</si>
  <si>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</si>
  <si>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</si>
  <si>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</si>
  <si>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</si>
  <si>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</si>
  <si>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</si>
  <si>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</si>
  <si>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</si>
  <si>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DATE/TIME</t>
  </si>
  <si>
    <t>R</t>
  </si>
  <si>
    <t>DO NOT MAKE UNNECESSARY CHANGES IN THIS PROCESS</t>
  </si>
  <si>
    <t>SIGNIFICANT EVENTS</t>
  </si>
  <si>
    <t>FORMULA</t>
  </si>
  <si>
    <t>1 -CAVITY</t>
  </si>
  <si>
    <t>PROCESS CAPABILITY</t>
  </si>
  <si>
    <t>SAMPLE
SIZE</t>
  </si>
  <si>
    <t>CONCLUSION :</t>
  </si>
  <si>
    <t>STABILITY</t>
  </si>
  <si>
    <t>CAPABILITY</t>
  </si>
  <si>
    <t>OK</t>
  </si>
  <si>
    <t>NOT OK</t>
  </si>
  <si>
    <t>Raise QAN</t>
  </si>
  <si>
    <t>STUDY CONDUCTED BY</t>
  </si>
  <si>
    <t>JS AUTO CAST FOUNDRY INDIA PVT LTD.,UNIT III</t>
  </si>
  <si>
    <t xml:space="preserve">Doc. No : </t>
  </si>
  <si>
    <t xml:space="preserve">Rev.No / Date : </t>
  </si>
  <si>
    <t>PART CODE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</si>
  <si>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</si>
  <si>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</si>
  <si>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</si>
  <si>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</si>
  <si>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</si>
  <si>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</si>
  <si>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</si>
  <si>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</si>
  <si>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</si>
  <si>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</si>
  <si>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</si>
  <si>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</si>
  <si>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</si>
  <si>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</si>
  <si>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</si>
  <si>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</si>
  <si>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</si>
  <si>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80% Tol.</t>
  </si>
  <si>
    <t>PART NO</t>
  </si>
  <si>
    <t>HOD
( TOOLINGS )</t>
  </si>
  <si>
    <t>HOD 
 ( PRODUCTION )</t>
  </si>
  <si>
    <t>HOD
 ( QUALITY )</t>
  </si>
  <si>
    <t>AFTER COMPLETING THE CHART FORWARD THIS TO ENGINEERING TO UPDATE  AND DISPLAY THE TREND CHART AND TO REESTABLISH  THE  CONTROL LIMITS</t>
  </si>
  <si>
    <t>CHECKING INSTRUMENT</t>
  </si>
  <si>
    <t>CONSTANTS ( Ref . AIAG manual for SPC  X bar  and R chart )</t>
  </si>
  <si>
    <r>
      <t>X</t>
    </r>
    <r>
      <rPr>
        <vertAlign val="subscript"/>
        <sz val="11"/>
        <rFont val="Calibri"/>
        <family val="2"/>
        <scheme val="minor"/>
      </rPr>
      <t>B</t>
    </r>
  </si>
  <si>
    <r>
      <t>A</t>
    </r>
    <r>
      <rPr>
        <b/>
        <vertAlign val="subscript"/>
        <sz val="14"/>
        <rFont val="Calibri"/>
        <family val="2"/>
        <scheme val="minor"/>
      </rPr>
      <t>2</t>
    </r>
  </si>
  <si>
    <r>
      <t>d</t>
    </r>
    <r>
      <rPr>
        <b/>
        <vertAlign val="subscript"/>
        <sz val="14"/>
        <rFont val="Calibri"/>
        <family val="2"/>
        <scheme val="minor"/>
      </rPr>
      <t>2</t>
    </r>
  </si>
  <si>
    <r>
      <t>D</t>
    </r>
    <r>
      <rPr>
        <b/>
        <vertAlign val="subscript"/>
        <sz val="14"/>
        <rFont val="Calibri"/>
        <family val="2"/>
        <scheme val="minor"/>
      </rPr>
      <t>3</t>
    </r>
  </si>
  <si>
    <r>
      <t>D</t>
    </r>
    <r>
      <rPr>
        <b/>
        <vertAlign val="subscript"/>
        <sz val="14"/>
        <rFont val="Calibri"/>
        <family val="2"/>
        <scheme val="minor"/>
      </rPr>
      <t>4</t>
    </r>
  </si>
  <si>
    <r>
      <t>X</t>
    </r>
    <r>
      <rPr>
        <b/>
        <vertAlign val="subscript"/>
        <sz val="14"/>
        <rFont val="Calibri"/>
        <family val="2"/>
        <scheme val="minor"/>
      </rPr>
      <t>BB</t>
    </r>
    <r>
      <rPr>
        <b/>
        <sz val="14"/>
        <rFont val="Calibri"/>
        <family val="2"/>
        <scheme val="minor"/>
      </rPr>
      <t xml:space="preserve"> = ( AVERAGE [XB] )</t>
    </r>
  </si>
  <si>
    <r>
      <t>R</t>
    </r>
    <r>
      <rPr>
        <b/>
        <vertAlign val="subscript"/>
        <sz val="14"/>
        <rFont val="Calibri"/>
        <family val="2"/>
        <scheme val="minor"/>
      </rPr>
      <t>B</t>
    </r>
    <r>
      <rPr>
        <b/>
        <sz val="14"/>
        <rFont val="Calibri"/>
        <family val="2"/>
        <scheme val="minor"/>
      </rPr>
      <t xml:space="preserve"> = ( AVERAGE [R] )</t>
    </r>
  </si>
  <si>
    <r>
      <t>UCL</t>
    </r>
    <r>
      <rPr>
        <b/>
        <vertAlign val="subscript"/>
        <sz val="14"/>
        <rFont val="Calibri"/>
        <family val="2"/>
        <scheme val="minor"/>
      </rPr>
      <t>XB</t>
    </r>
    <r>
      <rPr>
        <b/>
        <sz val="14"/>
        <rFont val="Calibri"/>
        <family val="2"/>
        <scheme val="minor"/>
      </rPr>
      <t xml:space="preserve"> = ( XBB + A2 * RB )</t>
    </r>
  </si>
  <si>
    <r>
      <t>LCL</t>
    </r>
    <r>
      <rPr>
        <b/>
        <vertAlign val="subscript"/>
        <sz val="14"/>
        <rFont val="Calibri"/>
        <family val="2"/>
        <scheme val="minor"/>
      </rPr>
      <t>XB</t>
    </r>
    <r>
      <rPr>
        <b/>
        <sz val="14"/>
        <rFont val="Calibri"/>
        <family val="2"/>
        <scheme val="minor"/>
      </rPr>
      <t xml:space="preserve"> = ( XBB  -  A2 * RB )</t>
    </r>
  </si>
  <si>
    <r>
      <t>UCL</t>
    </r>
    <r>
      <rPr>
        <b/>
        <vertAlign val="subscript"/>
        <sz val="14"/>
        <rFont val="Calibri"/>
        <family val="2"/>
        <scheme val="minor"/>
      </rPr>
      <t>R</t>
    </r>
    <r>
      <rPr>
        <b/>
        <sz val="14"/>
        <rFont val="Calibri"/>
        <family val="2"/>
        <scheme val="minor"/>
      </rPr>
      <t xml:space="preserve"> = ( D4 * RB )</t>
    </r>
  </si>
  <si>
    <r>
      <t>LCL</t>
    </r>
    <r>
      <rPr>
        <b/>
        <vertAlign val="subscript"/>
        <sz val="14"/>
        <rFont val="Calibri"/>
        <family val="2"/>
        <scheme val="minor"/>
      </rPr>
      <t>R</t>
    </r>
    <r>
      <rPr>
        <b/>
        <sz val="14"/>
        <rFont val="Calibri"/>
        <family val="2"/>
        <scheme val="minor"/>
      </rPr>
      <t xml:space="preserve">  = ( D3 * RB )</t>
    </r>
  </si>
  <si>
    <r>
      <t>UCL</t>
    </r>
    <r>
      <rPr>
        <b/>
        <vertAlign val="subscript"/>
        <sz val="14"/>
        <rFont val="Calibri"/>
        <family val="2"/>
        <scheme val="minor"/>
      </rPr>
      <t>X</t>
    </r>
  </si>
  <si>
    <r>
      <t>LCL</t>
    </r>
    <r>
      <rPr>
        <b/>
        <vertAlign val="subscript"/>
        <sz val="14"/>
        <rFont val="Calibri"/>
        <family val="2"/>
        <scheme val="minor"/>
      </rPr>
      <t>X</t>
    </r>
  </si>
  <si>
    <t>DATE</t>
  </si>
  <si>
    <t>START DATE</t>
  </si>
  <si>
    <t xml:space="preserve">ANY  CHANGES IN OPERATOP, MATERIAL, METHOD, MACHINE (INCLUDING MACHINE REPAIR),TOOLING MODIFICATION, MEASUREMENT SYSTEM &amp; ENVIRONMENT 
CONDITION SHOULD BE NOTED AS SIGIFICANT EVENTS IN THIS FORM.                                                                                                                            </t>
  </si>
  <si>
    <r>
      <t>C</t>
    </r>
    <r>
      <rPr>
        <b/>
        <vertAlign val="subscript"/>
        <sz val="14"/>
        <rFont val="Calibri"/>
        <family val="2"/>
        <scheme val="minor"/>
      </rPr>
      <t>P</t>
    </r>
    <r>
      <rPr>
        <b/>
        <sz val="14"/>
        <rFont val="Calibri"/>
        <family val="2"/>
        <scheme val="minor"/>
      </rPr>
      <t xml:space="preserve"> = (USL-LSL) / 6σ</t>
    </r>
  </si>
  <si>
    <r>
      <t>C</t>
    </r>
    <r>
      <rPr>
        <b/>
        <vertAlign val="subscript"/>
        <sz val="14"/>
        <rFont val="Calibri"/>
        <family val="2"/>
        <scheme val="minor"/>
      </rPr>
      <t>PK</t>
    </r>
    <r>
      <rPr>
        <b/>
        <sz val="14"/>
        <rFont val="Calibri"/>
        <family val="2"/>
        <scheme val="minor"/>
      </rPr>
      <t xml:space="preserve"> = ( Min of {(USL-XBB)/3σ ,
 (XBB – LSL) / 3σ })</t>
    </r>
  </si>
  <si>
    <t>SIGMA(σ) = ( RB/D2 OR STDEV(x) )</t>
  </si>
  <si>
    <r>
      <t xml:space="preserve"> SPC Study (  X </t>
    </r>
    <r>
      <rPr>
        <b/>
        <vertAlign val="subscript"/>
        <sz val="24"/>
        <rFont val="Calibri"/>
        <family val="2"/>
        <scheme val="minor"/>
      </rPr>
      <t xml:space="preserve">bar </t>
    </r>
    <r>
      <rPr>
        <b/>
        <sz val="24"/>
        <rFont val="Calibri"/>
        <family val="2"/>
        <scheme val="minor"/>
      </rPr>
      <t>- R  Chart)</t>
    </r>
  </si>
  <si>
    <t>X1</t>
  </si>
  <si>
    <t>X2</t>
  </si>
  <si>
    <t>X3</t>
  </si>
  <si>
    <t>X4</t>
  </si>
  <si>
    <t>X5</t>
  </si>
  <si>
    <t>260121</t>
  </si>
  <si>
    <t>040321</t>
  </si>
  <si>
    <t>130321</t>
  </si>
  <si>
    <t>150321</t>
  </si>
  <si>
    <t>230321</t>
  </si>
  <si>
    <t>020421</t>
  </si>
  <si>
    <t>040421</t>
  </si>
  <si>
    <t>070421</t>
  </si>
  <si>
    <t>140421</t>
  </si>
  <si>
    <t>070621</t>
  </si>
  <si>
    <t>150621</t>
  </si>
  <si>
    <t>180621</t>
  </si>
  <si>
    <t>210621</t>
  </si>
  <si>
    <t>220621</t>
  </si>
  <si>
    <t>230621</t>
  </si>
  <si>
    <t>250621</t>
  </si>
  <si>
    <t>290621</t>
  </si>
  <si>
    <t>280721</t>
  </si>
  <si>
    <t>030721</t>
  </si>
  <si>
    <t>5 nos / Cavity</t>
  </si>
  <si>
    <t>130421</t>
  </si>
  <si>
    <t>160421</t>
  </si>
  <si>
    <t>200421</t>
  </si>
  <si>
    <t>050721</t>
  </si>
  <si>
    <t>200721</t>
  </si>
  <si>
    <t>VES S01</t>
  </si>
  <si>
    <t>CLAW BEAM ASSY</t>
  </si>
  <si>
    <t>DIAMETER</t>
  </si>
  <si>
    <t>210121</t>
  </si>
  <si>
    <t>220121</t>
  </si>
  <si>
    <t>020221</t>
  </si>
  <si>
    <t>030221</t>
  </si>
  <si>
    <t>080221</t>
  </si>
  <si>
    <t>090221</t>
  </si>
  <si>
    <t>020321</t>
  </si>
  <si>
    <t>030321</t>
  </si>
  <si>
    <t>050321</t>
  </si>
  <si>
    <t>060321</t>
  </si>
  <si>
    <t>090321</t>
  </si>
  <si>
    <t>100321</t>
  </si>
  <si>
    <t>110321</t>
  </si>
  <si>
    <t>120321</t>
  </si>
  <si>
    <t>190321</t>
  </si>
  <si>
    <t>220321</t>
  </si>
  <si>
    <t>240321</t>
  </si>
  <si>
    <t>260321</t>
  </si>
  <si>
    <t>280321</t>
  </si>
  <si>
    <t>300321</t>
  </si>
  <si>
    <t>310321</t>
  </si>
  <si>
    <t>090421</t>
  </si>
  <si>
    <t>120421</t>
  </si>
  <si>
    <t>150421</t>
  </si>
  <si>
    <t>170421</t>
  </si>
  <si>
    <t>190421</t>
  </si>
  <si>
    <t>240421</t>
  </si>
  <si>
    <t>250421</t>
  </si>
  <si>
    <t>260421</t>
  </si>
  <si>
    <t>270421</t>
  </si>
  <si>
    <t>280421</t>
  </si>
  <si>
    <t>010521</t>
  </si>
  <si>
    <t>030521</t>
  </si>
  <si>
    <t>040521</t>
  </si>
  <si>
    <t>030621</t>
  </si>
  <si>
    <t>100621</t>
  </si>
  <si>
    <t>110621</t>
  </si>
  <si>
    <t>140621</t>
  </si>
  <si>
    <t>170621</t>
  </si>
  <si>
    <t>060721</t>
  </si>
  <si>
    <t>070721</t>
  </si>
  <si>
    <t>080721</t>
  </si>
  <si>
    <t>120721</t>
  </si>
  <si>
    <t>140721</t>
  </si>
  <si>
    <t>160721</t>
  </si>
  <si>
    <t>190721</t>
  </si>
  <si>
    <t>290721</t>
  </si>
  <si>
    <t>21.01.21</t>
  </si>
  <si>
    <t>14.04.21</t>
  </si>
  <si>
    <t>08.07.21</t>
  </si>
  <si>
    <r>
      <t>UCL</t>
    </r>
    <r>
      <rPr>
        <b/>
        <vertAlign val="subscript"/>
        <sz val="14"/>
        <rFont val="Calibri"/>
        <family val="2"/>
        <scheme val="minor"/>
      </rPr>
      <t xml:space="preserve"> R</t>
    </r>
  </si>
  <si>
    <r>
      <t>LCL</t>
    </r>
    <r>
      <rPr>
        <b/>
        <vertAlign val="subscript"/>
        <sz val="14"/>
        <rFont val="Calibri"/>
        <family val="2"/>
        <scheme val="minor"/>
      </rPr>
      <t xml:space="preserve"> R</t>
    </r>
  </si>
  <si>
    <t>HEAT CODE</t>
  </si>
  <si>
    <t>5 nos / Heat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</si>
</sst>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19" x14ac:knownFonts="1"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0"/>
      <name val="Calibri"/>
      <family val="2"/>
      <scheme val="minor"/>
    </font>
    <font>
      <sz val="6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vertAlign val="subscript"/>
      <sz val="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textRotation="90" wrapText="1"/>
    </xf>
    <xf numFmtId="2" fontId="4" fillId="0" borderId="6" xfId="0" applyNumberFormat="1" applyFont="1" applyBorder="1" applyAlignment="1">
      <alignment horizontal="center" vertical="center" textRotation="90" wrapText="1"/>
    </xf>
    <xf numFmtId="2" fontId="4" fillId="0" borderId="5" xfId="0" applyNumberFormat="1" applyFont="1" applyBorder="1" applyAlignment="1" applyProtection="1">
      <alignment horizontal="center" vertical="center" textRotation="90" wrapText="1"/>
      <protection locked="0"/>
    </xf>
    <xf numFmtId="2" fontId="4" fillId="0" borderId="6" xfId="0" applyNumberFormat="1" applyFont="1" applyBorder="1" applyAlignment="1" applyProtection="1">
      <alignment horizontal="center" vertical="center" textRotation="90" wrapText="1"/>
      <protection locked="0"/>
    </xf>
    <xf numFmtId="0" fontId="8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2" fontId="2" fillId="0" borderId="0" xfId="0" applyNumberFormat="1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6" fillId="2" borderId="4" xfId="0" applyFont="1" applyFill="1" applyBorder="1" applyAlignment="1">
      <alignment horizontal="center" vertical="center" wrapText="1"/>
    </xf>
    <xf numFmtId="2" fontId="16" fillId="2" borderId="5" xfId="0" applyNumberFormat="1" applyFont="1" applyFill="1" applyBorder="1" applyAlignment="1">
      <alignment horizontal="center" vertical="center" wrapText="1"/>
    </xf>
    <xf numFmtId="2" fontId="16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2" fontId="4" fillId="0" borderId="4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8" fillId="2" borderId="9" xfId="0" applyFont="1" applyFill="1" applyBorder="1" applyAlignment="1">
      <alignment vertical="center" wrapText="1"/>
    </xf>
    <xf numFmtId="2" fontId="8" fillId="2" borderId="9" xfId="0" applyNumberFormat="1" applyFont="1" applyFill="1" applyBorder="1" applyAlignment="1">
      <alignment vertical="center" wrapText="1"/>
    </xf>
    <xf numFmtId="2" fontId="8" fillId="2" borderId="9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0" xfId="0" applyNumberFormat="1" applyFont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5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textRotation="90" wrapText="1"/>
    </xf>
    <xf numFmtId="2" fontId="7" fillId="0" borderId="5" xfId="0" applyNumberFormat="1" applyFont="1" applyBorder="1" applyAlignment="1">
      <alignment horizontal="center" vertical="center" textRotation="90" wrapText="1"/>
    </xf>
    <xf numFmtId="2" fontId="7" fillId="0" borderId="6" xfId="0" applyNumberFormat="1" applyFont="1" applyBorder="1" applyAlignment="1">
      <alignment horizontal="center" vertical="center" textRotation="90" wrapText="1"/>
    </xf>
    <xf numFmtId="2" fontId="7" fillId="0" borderId="10" xfId="0" applyNumberFormat="1" applyFont="1" applyBorder="1" applyAlignment="1">
      <alignment horizontal="center" vertical="center" textRotation="90" wrapText="1"/>
    </xf>
    <xf numFmtId="2" fontId="7" fillId="0" borderId="11" xfId="0" applyNumberFormat="1" applyFont="1" applyBorder="1" applyAlignment="1">
      <alignment horizontal="center" vertical="center" textRotation="90" wrapText="1"/>
    </xf>
    <xf numFmtId="2" fontId="7" fillId="0" borderId="12" xfId="0" applyNumberFormat="1" applyFont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wrapText="1"/>
    </xf>
    <xf numFmtId="2" fontId="16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2" borderId="5" xfId="0" applyFont="1" applyFill="1" applyBorder="1" applyAlignment="1" applyProtection="1">
      <alignment horizontal="center" vertical="center" wrapText="1"/>
      <protection locked="0"/>
    </xf>
    <xf numFmtId="164" fontId="16" fillId="2" borderId="5" xfId="0" applyNumberFormat="1" applyFont="1" applyFill="1" applyBorder="1" applyAlignment="1">
      <alignment horizontal="center" vertical="center" wrapText="1"/>
    </xf>
    <xf numFmtId="164" fontId="16" fillId="2" borderId="6" xfId="0" applyNumberFormat="1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0" fontId="16" fillId="2" borderId="5" xfId="0" quotePrefix="1" applyFont="1" applyFill="1" applyBorder="1" applyAlignment="1" applyProtection="1">
      <alignment horizontal="center" vertical="center" wrapText="1"/>
      <protection locked="0"/>
    </xf>
    <xf numFmtId="0" fontId="2" fillId="3" borderId="2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8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ont>
        <b/>
        <i val="0"/>
        <condense val="0"/>
        <extend val="0"/>
        <color indexed="14"/>
      </font>
      <fill>
        <patternFill patternType="solid">
          <fgColor indexed="34"/>
          <bgColor indexed="13"/>
        </patternFill>
      </fill>
    </dxf>
    <dxf>
      <font>
        <b/>
        <i val="0"/>
        <condense val="0"/>
        <extend val="0"/>
        <color indexed="14"/>
      </font>
      <fill>
        <patternFill patternType="solid">
          <fgColor indexed="34"/>
          <bgColor indexed="13"/>
        </patternFill>
      </fill>
    </dxf>
    <dxf>
      <font>
        <b/>
        <i val="0"/>
        <condense val="0"/>
        <extend val="0"/>
        <color indexed="14"/>
      </font>
      <fill>
        <patternFill patternType="solid">
          <fgColor indexed="34"/>
          <bgColor indexed="13"/>
        </patternFill>
      </fill>
    </dxf>
  </dxfs>
  <tableStyles count="0" defaultTableStyle="TableStyleMedium2" defaultPivotStyle="PivotStyleLight16"/>
  <colors>
    <mruColors>
      <color rgb="FFCC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481216227002104E-2"/>
          <c:y val="5.9175411217886026E-2"/>
          <c:w val="0.95864672802326989"/>
          <c:h val="0.82620776124947759"/>
        </c:manualLayout>
      </c:layout>
      <c:lineChart>
        <c:grouping val="standard"/>
        <c:varyColors val="0"/>
        <c:ser>
          <c:idx val="0"/>
          <c:order val="0"/>
          <c:tx>
            <c:v>USL</c:v>
          </c:tx>
          <c:spPr>
            <a:ln w="38100">
              <a:solidFill>
                <a:srgbClr val="FF3366"/>
              </a:solidFill>
              <a:prstDash val="dash"/>
            </a:ln>
          </c:spPr>
          <c:marker>
            <c:symbol val="none"/>
          </c:marker>
          <c:val>
            <c:numRef>
              <c:f>'21.01.21 to 13.04.21'!$B$71:$AG$71</c:f>
              <c:numCache>
                <c:formatCode>0.00</c:formatCode>
                <c:ptCount val="32"/>
                <c:pt idx="0">
                  <c:v>72.400000000000006</c:v>
                </c:pt>
                <c:pt idx="1">
                  <c:v>72.400000000000006</c:v>
                </c:pt>
                <c:pt idx="2">
                  <c:v>72.400000000000006</c:v>
                </c:pt>
                <c:pt idx="3">
                  <c:v>72.400000000000006</c:v>
                </c:pt>
                <c:pt idx="4">
                  <c:v>72.400000000000006</c:v>
                </c:pt>
                <c:pt idx="5">
                  <c:v>72.400000000000006</c:v>
                </c:pt>
                <c:pt idx="6">
                  <c:v>72.400000000000006</c:v>
                </c:pt>
                <c:pt idx="7">
                  <c:v>72.400000000000006</c:v>
                </c:pt>
                <c:pt idx="8">
                  <c:v>72.400000000000006</c:v>
                </c:pt>
                <c:pt idx="9">
                  <c:v>72.400000000000006</c:v>
                </c:pt>
                <c:pt idx="10">
                  <c:v>72.400000000000006</c:v>
                </c:pt>
                <c:pt idx="11">
                  <c:v>72.400000000000006</c:v>
                </c:pt>
                <c:pt idx="12">
                  <c:v>72.400000000000006</c:v>
                </c:pt>
                <c:pt idx="13">
                  <c:v>72.400000000000006</c:v>
                </c:pt>
                <c:pt idx="14">
                  <c:v>72.400000000000006</c:v>
                </c:pt>
                <c:pt idx="15">
                  <c:v>72.400000000000006</c:v>
                </c:pt>
                <c:pt idx="16">
                  <c:v>72.400000000000006</c:v>
                </c:pt>
                <c:pt idx="17">
                  <c:v>72.400000000000006</c:v>
                </c:pt>
                <c:pt idx="18">
                  <c:v>72.400000000000006</c:v>
                </c:pt>
                <c:pt idx="19">
                  <c:v>72.400000000000006</c:v>
                </c:pt>
                <c:pt idx="20">
                  <c:v>72.400000000000006</c:v>
                </c:pt>
                <c:pt idx="21">
                  <c:v>72.400000000000006</c:v>
                </c:pt>
                <c:pt idx="22">
                  <c:v>72.400000000000006</c:v>
                </c:pt>
                <c:pt idx="23">
                  <c:v>72.400000000000006</c:v>
                </c:pt>
                <c:pt idx="24">
                  <c:v>72.400000000000006</c:v>
                </c:pt>
                <c:pt idx="25">
                  <c:v>72.400000000000006</c:v>
                </c:pt>
                <c:pt idx="26">
                  <c:v>72.400000000000006</c:v>
                </c:pt>
                <c:pt idx="27">
                  <c:v>72.400000000000006</c:v>
                </c:pt>
                <c:pt idx="28">
                  <c:v>72.400000000000006</c:v>
                </c:pt>
                <c:pt idx="29">
                  <c:v>72.400000000000006</c:v>
                </c:pt>
                <c:pt idx="30">
                  <c:v>72.400000000000006</c:v>
                </c:pt>
                <c:pt idx="31">
                  <c:v>72.400000000000006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1-447D-B946-A00AD4012653}"/>
            </c:ext>
          </c:extLst>
        </c:ser>
        <c:ser>
          <c:idx val="1"/>
          <c:order val="1"/>
          <c:tx>
            <c:v>MEAN</c:v>
          </c:tx>
          <c:spPr>
            <a:ln w="38100"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'21.01.21 to 13.04.21'!$B$72:$AG$72</c:f>
              <c:numCache>
                <c:formatCode>0.00</c:formatCode>
                <c:ptCount val="32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1-447D-B946-A00AD4012653}"/>
            </c:ext>
          </c:extLst>
        </c:ser>
        <c:ser>
          <c:idx val="2"/>
          <c:order val="2"/>
          <c:spPr>
            <a:ln w="38100">
              <a:solidFill>
                <a:srgbClr val="FF00FF"/>
              </a:solidFill>
              <a:prstDash val="solid"/>
            </a:ln>
          </c:spPr>
          <c:marker>
            <c:symbol val="dash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'Single Cavity'!#REF!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1-447D-B946-A00AD4012653}"/>
            </c:ext>
          </c:extLst>
        </c:ser>
        <c:ser>
          <c:idx val="3"/>
          <c:order val="3"/>
          <c:tx>
            <c:v>XB</c:v>
          </c:tx>
          <c:spPr>
            <a:ln w="57150">
              <a:solidFill>
                <a:schemeClr val="accent6"/>
              </a:solidFill>
              <a:prstDash val="solid"/>
            </a:ln>
          </c:spPr>
          <c:marker>
            <c:symbol val="square"/>
            <c:size val="12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'21.01.21 to 13.04.21'!$B$14:$AG$14</c:f>
              <c:numCache>
                <c:formatCode>0.00</c:formatCode>
                <c:ptCount val="32"/>
                <c:pt idx="0">
                  <c:v>70.34</c:v>
                </c:pt>
                <c:pt idx="1">
                  <c:v>69.960000000000008</c:v>
                </c:pt>
                <c:pt idx="2">
                  <c:v>70.059999999999988</c:v>
                </c:pt>
                <c:pt idx="3">
                  <c:v>70.147999999999996</c:v>
                </c:pt>
                <c:pt idx="4">
                  <c:v>70.259999999999991</c:v>
                </c:pt>
                <c:pt idx="5">
                  <c:v>70.059999999999988</c:v>
                </c:pt>
                <c:pt idx="6">
                  <c:v>70.260000000000005</c:v>
                </c:pt>
                <c:pt idx="7">
                  <c:v>70.47999999999999</c:v>
                </c:pt>
                <c:pt idx="8">
                  <c:v>70.440000000000012</c:v>
                </c:pt>
                <c:pt idx="9">
                  <c:v>69.78</c:v>
                </c:pt>
                <c:pt idx="10">
                  <c:v>70.060000000000016</c:v>
                </c:pt>
                <c:pt idx="11">
                  <c:v>70.12</c:v>
                </c:pt>
                <c:pt idx="12">
                  <c:v>69.960000000000008</c:v>
                </c:pt>
                <c:pt idx="13">
                  <c:v>69.94</c:v>
                </c:pt>
                <c:pt idx="14">
                  <c:v>69.72</c:v>
                </c:pt>
                <c:pt idx="15">
                  <c:v>69.8</c:v>
                </c:pt>
                <c:pt idx="16">
                  <c:v>70.02</c:v>
                </c:pt>
                <c:pt idx="17">
                  <c:v>69.92</c:v>
                </c:pt>
                <c:pt idx="18">
                  <c:v>69.84</c:v>
                </c:pt>
                <c:pt idx="19">
                  <c:v>70.080000000000013</c:v>
                </c:pt>
                <c:pt idx="20">
                  <c:v>69.939999999999984</c:v>
                </c:pt>
                <c:pt idx="21">
                  <c:v>70.039999999999992</c:v>
                </c:pt>
                <c:pt idx="22">
                  <c:v>70.02000000000001</c:v>
                </c:pt>
                <c:pt idx="23">
                  <c:v>69.88</c:v>
                </c:pt>
                <c:pt idx="24">
                  <c:v>70.2</c:v>
                </c:pt>
                <c:pt idx="25">
                  <c:v>70.08</c:v>
                </c:pt>
                <c:pt idx="26">
                  <c:v>70.08</c:v>
                </c:pt>
                <c:pt idx="27">
                  <c:v>69.97999999999999</c:v>
                </c:pt>
                <c:pt idx="28">
                  <c:v>70.040000000000006</c:v>
                </c:pt>
                <c:pt idx="29">
                  <c:v>70.02000000000001</c:v>
                </c:pt>
                <c:pt idx="30">
                  <c:v>70.080000000000013</c:v>
                </c:pt>
                <c:pt idx="31">
                  <c:v>70.02000000000001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1-447D-B946-A00AD4012653}"/>
            </c:ext>
          </c:extLst>
        </c:ser>
        <c:ser>
          <c:idx val="4"/>
          <c:order val="4"/>
          <c:tx>
            <c:v>LSL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'21.01.21 to 13.04.21'!$B$73:$AG$73</c:f>
              <c:numCache>
                <c:formatCode>0.00</c:formatCode>
                <c:ptCount val="32"/>
                <c:pt idx="0">
                  <c:v>67.599999999999994</c:v>
                </c:pt>
                <c:pt idx="1">
                  <c:v>67.599999999999994</c:v>
                </c:pt>
                <c:pt idx="2">
                  <c:v>67.599999999999994</c:v>
                </c:pt>
                <c:pt idx="3">
                  <c:v>67.599999999999994</c:v>
                </c:pt>
                <c:pt idx="4">
                  <c:v>67.599999999999994</c:v>
                </c:pt>
                <c:pt idx="5">
                  <c:v>67.599999999999994</c:v>
                </c:pt>
                <c:pt idx="6">
                  <c:v>67.599999999999994</c:v>
                </c:pt>
                <c:pt idx="7">
                  <c:v>67.599999999999994</c:v>
                </c:pt>
                <c:pt idx="8">
                  <c:v>67.599999999999994</c:v>
                </c:pt>
                <c:pt idx="9">
                  <c:v>67.599999999999994</c:v>
                </c:pt>
                <c:pt idx="10">
                  <c:v>67.599999999999994</c:v>
                </c:pt>
                <c:pt idx="11">
                  <c:v>67.599999999999994</c:v>
                </c:pt>
                <c:pt idx="12">
                  <c:v>67.599999999999994</c:v>
                </c:pt>
                <c:pt idx="13">
                  <c:v>67.599999999999994</c:v>
                </c:pt>
                <c:pt idx="14">
                  <c:v>67.599999999999994</c:v>
                </c:pt>
                <c:pt idx="15">
                  <c:v>67.599999999999994</c:v>
                </c:pt>
                <c:pt idx="16">
                  <c:v>67.599999999999994</c:v>
                </c:pt>
                <c:pt idx="17">
                  <c:v>67.599999999999994</c:v>
                </c:pt>
                <c:pt idx="18">
                  <c:v>67.599999999999994</c:v>
                </c:pt>
                <c:pt idx="19">
                  <c:v>67.599999999999994</c:v>
                </c:pt>
                <c:pt idx="20">
                  <c:v>67.599999999999994</c:v>
                </c:pt>
                <c:pt idx="21">
                  <c:v>67.599999999999994</c:v>
                </c:pt>
                <c:pt idx="22">
                  <c:v>67.599999999999994</c:v>
                </c:pt>
                <c:pt idx="23">
                  <c:v>67.599999999999994</c:v>
                </c:pt>
                <c:pt idx="24">
                  <c:v>67.599999999999994</c:v>
                </c:pt>
                <c:pt idx="25">
                  <c:v>67.599999999999994</c:v>
                </c:pt>
                <c:pt idx="26">
                  <c:v>67.599999999999994</c:v>
                </c:pt>
                <c:pt idx="27">
                  <c:v>67.599999999999994</c:v>
                </c:pt>
                <c:pt idx="28">
                  <c:v>67.599999999999994</c:v>
                </c:pt>
                <c:pt idx="29">
                  <c:v>67.599999999999994</c:v>
                </c:pt>
                <c:pt idx="30">
                  <c:v>67.599999999999994</c:v>
                </c:pt>
                <c:pt idx="31">
                  <c:v>67.599999999999994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11-447D-B946-A00AD4012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465551"/>
        <c:axId val="1"/>
      </c:lineChart>
      <c:catAx>
        <c:axId val="1123465551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3"/>
          <c:min val="67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5551"/>
        <c:crossesAt val="1"/>
        <c:crossBetween val="midCat"/>
        <c:minorUnit val="0.5"/>
      </c:valAx>
      <c:spPr>
        <a:solidFill>
          <a:srgbClr val="FFFFFF"/>
        </a:solidFill>
        <a:ln w="19050">
          <a:solidFill>
            <a:schemeClr val="tx1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1905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R- CHART</a:t>
            </a:r>
          </a:p>
        </c:rich>
      </c:tx>
      <c:layout>
        <c:manualLayout>
          <c:xMode val="edge"/>
          <c:yMode val="edge"/>
          <c:x val="0.47225557145921537"/>
          <c:y val="4.01618895436912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584444403728071E-2"/>
          <c:y val="0.14330626998018708"/>
          <c:w val="0.96667107611561243"/>
          <c:h val="0.74208014459725735"/>
        </c:manualLayout>
      </c:layout>
      <c:lineChart>
        <c:grouping val="standard"/>
        <c:varyColors val="0"/>
        <c:ser>
          <c:idx val="0"/>
          <c:order val="0"/>
          <c:tx>
            <c:v>UCL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dash"/>
            <c:size val="6"/>
            <c:spPr>
              <a:noFill/>
              <a:ln>
                <a:solidFill>
                  <a:srgbClr val="FF0000"/>
                </a:solidFill>
                <a:prstDash val="dash"/>
              </a:ln>
            </c:spPr>
          </c:marker>
          <c:val>
            <c:numRef>
              <c:f>'21.01.21 to 13.04.21'!$B$74:$AG$74</c:f>
              <c:numCache>
                <c:formatCode>General</c:formatCode>
                <c:ptCount val="32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2-4192-8CBD-EECAB859614E}"/>
            </c:ext>
          </c:extLst>
        </c:ser>
        <c:ser>
          <c:idx val="1"/>
          <c:order val="1"/>
          <c:tx>
            <c:strRef>
              <c:f>'21.01.21 to 13.04.21'!$A$15</c:f>
              <c:strCache>
                <c:ptCount val="1"/>
                <c:pt idx="0">
                  <c:v>R</c:v>
                </c:pt>
              </c:strCache>
            </c:strRef>
          </c:tx>
          <c:spPr>
            <a:ln w="57150"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'21.01.21 to 13.04.21'!$B$15:$AG$15</c:f>
              <c:numCache>
                <c:formatCode>0.00</c:formatCode>
                <c:ptCount val="32"/>
                <c:pt idx="0">
                  <c:v>1</c:v>
                </c:pt>
                <c:pt idx="1">
                  <c:v>0.80000000000001137</c:v>
                </c:pt>
                <c:pt idx="2">
                  <c:v>0.90000000000000568</c:v>
                </c:pt>
                <c:pt idx="3">
                  <c:v>0.93999999999999773</c:v>
                </c:pt>
                <c:pt idx="4">
                  <c:v>1.2000000000000171</c:v>
                </c:pt>
                <c:pt idx="5">
                  <c:v>1.1999999999999886</c:v>
                </c:pt>
                <c:pt idx="6">
                  <c:v>1.2000000000000171</c:v>
                </c:pt>
                <c:pt idx="7">
                  <c:v>1.3000000000000114</c:v>
                </c:pt>
                <c:pt idx="8">
                  <c:v>0.80000000000001137</c:v>
                </c:pt>
                <c:pt idx="9">
                  <c:v>1.2000000000000171</c:v>
                </c:pt>
                <c:pt idx="10">
                  <c:v>0.69999999999998863</c:v>
                </c:pt>
                <c:pt idx="11">
                  <c:v>0.59999999999999432</c:v>
                </c:pt>
                <c:pt idx="12">
                  <c:v>0.70000000000001705</c:v>
                </c:pt>
                <c:pt idx="13">
                  <c:v>0.90000000000000568</c:v>
                </c:pt>
                <c:pt idx="14">
                  <c:v>0.90000000000000568</c:v>
                </c:pt>
                <c:pt idx="15">
                  <c:v>1</c:v>
                </c:pt>
                <c:pt idx="16">
                  <c:v>0.70000000000001705</c:v>
                </c:pt>
                <c:pt idx="17">
                  <c:v>0.90000000000000568</c:v>
                </c:pt>
                <c:pt idx="18">
                  <c:v>0.90000000000000568</c:v>
                </c:pt>
                <c:pt idx="19">
                  <c:v>0.80000000000001137</c:v>
                </c:pt>
                <c:pt idx="20">
                  <c:v>0.69999999999998863</c:v>
                </c:pt>
                <c:pt idx="21">
                  <c:v>0.80000000000001137</c:v>
                </c:pt>
                <c:pt idx="22">
                  <c:v>1</c:v>
                </c:pt>
                <c:pt idx="23">
                  <c:v>1.0999999999999943</c:v>
                </c:pt>
                <c:pt idx="24">
                  <c:v>0.79999999999998295</c:v>
                </c:pt>
                <c:pt idx="25">
                  <c:v>1</c:v>
                </c:pt>
                <c:pt idx="26">
                  <c:v>0.70000000000001705</c:v>
                </c:pt>
                <c:pt idx="27">
                  <c:v>0.70000000000001705</c:v>
                </c:pt>
                <c:pt idx="28">
                  <c:v>0.59999999999999432</c:v>
                </c:pt>
                <c:pt idx="29">
                  <c:v>0.70000000000001705</c:v>
                </c:pt>
                <c:pt idx="30">
                  <c:v>0.59999999999999432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02-4192-8CBD-EECAB8596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69295"/>
        <c:axId val="1"/>
      </c:lineChart>
      <c:catAx>
        <c:axId val="1123469295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9295"/>
        <c:crossesAt val="1"/>
        <c:crossBetween val="midCat"/>
        <c:majorUnit val="0.5"/>
        <c:minorUnit val="0.5"/>
      </c:valAx>
      <c:spPr>
        <a:noFill/>
        <a:ln w="12700">
          <a:solidFill>
            <a:schemeClr val="tx1"/>
          </a:solidFill>
        </a:ln>
      </c:spPr>
    </c:plotArea>
    <c:plotVisOnly val="0"/>
    <c:dispBlanksAs val="gap"/>
    <c:showDLblsOverMax val="0"/>
  </c:chart>
  <c:spPr>
    <a:solidFill>
      <a:srgbClr val="FFFFFF"/>
    </a:solidFill>
    <a:ln w="381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481216227002104E-2"/>
          <c:y val="5.9175411217886026E-2"/>
          <c:w val="0.95864672802326989"/>
          <c:h val="0.82620776124947759"/>
        </c:manualLayout>
      </c:layout>
      <c:lineChart>
        <c:grouping val="standard"/>
        <c:varyColors val="0"/>
        <c:ser>
          <c:idx val="0"/>
          <c:order val="0"/>
          <c:tx>
            <c:v>USL</c:v>
          </c:tx>
          <c:spPr>
            <a:ln w="38100">
              <a:solidFill>
                <a:srgbClr val="FF3366"/>
              </a:solidFill>
              <a:prstDash val="dash"/>
            </a:ln>
          </c:spPr>
          <c:marker>
            <c:symbol val="none"/>
          </c:marker>
          <c:val>
            <c:numRef>
              <c:f>'14.04.21 to 07.07.21'!$B$71:$AG$71</c:f>
              <c:numCache>
                <c:formatCode>0.00</c:formatCode>
                <c:ptCount val="32"/>
                <c:pt idx="0">
                  <c:v>70.561880625000001</c:v>
                </c:pt>
                <c:pt idx="1">
                  <c:v>70.561880625000001</c:v>
                </c:pt>
                <c:pt idx="2">
                  <c:v>70.561880625000001</c:v>
                </c:pt>
                <c:pt idx="3">
                  <c:v>70.561880625000001</c:v>
                </c:pt>
                <c:pt idx="4">
                  <c:v>70.561880625000001</c:v>
                </c:pt>
                <c:pt idx="5">
                  <c:v>70.561880625000001</c:v>
                </c:pt>
                <c:pt idx="6">
                  <c:v>70.561880625000001</c:v>
                </c:pt>
                <c:pt idx="7">
                  <c:v>70.561880625000001</c:v>
                </c:pt>
                <c:pt idx="8">
                  <c:v>70.561880625000001</c:v>
                </c:pt>
                <c:pt idx="9">
                  <c:v>70.561880625000001</c:v>
                </c:pt>
                <c:pt idx="10">
                  <c:v>70.561880625000001</c:v>
                </c:pt>
                <c:pt idx="11">
                  <c:v>70.561880625000001</c:v>
                </c:pt>
                <c:pt idx="12">
                  <c:v>70.561880625000001</c:v>
                </c:pt>
                <c:pt idx="13">
                  <c:v>70.561880625000001</c:v>
                </c:pt>
                <c:pt idx="14">
                  <c:v>70.561880625000001</c:v>
                </c:pt>
                <c:pt idx="15">
                  <c:v>70.561880625000001</c:v>
                </c:pt>
                <c:pt idx="16">
                  <c:v>70.561880625000001</c:v>
                </c:pt>
                <c:pt idx="17">
                  <c:v>70.561880625000001</c:v>
                </c:pt>
                <c:pt idx="18">
                  <c:v>70.561880625000001</c:v>
                </c:pt>
                <c:pt idx="19">
                  <c:v>70.561880625000001</c:v>
                </c:pt>
                <c:pt idx="20">
                  <c:v>70.561880625000001</c:v>
                </c:pt>
                <c:pt idx="21">
                  <c:v>70.561880625000001</c:v>
                </c:pt>
                <c:pt idx="22">
                  <c:v>70.561880625000001</c:v>
                </c:pt>
                <c:pt idx="23">
                  <c:v>70.561880625000001</c:v>
                </c:pt>
                <c:pt idx="24">
                  <c:v>70.561880625000001</c:v>
                </c:pt>
                <c:pt idx="25">
                  <c:v>70.561880625000001</c:v>
                </c:pt>
                <c:pt idx="26">
                  <c:v>70.561880625000001</c:v>
                </c:pt>
                <c:pt idx="27">
                  <c:v>70.561880625000001</c:v>
                </c:pt>
                <c:pt idx="28">
                  <c:v>70.561880625000001</c:v>
                </c:pt>
                <c:pt idx="29">
                  <c:v>70.561880625000001</c:v>
                </c:pt>
                <c:pt idx="30">
                  <c:v>70.561880625000001</c:v>
                </c:pt>
                <c:pt idx="31">
                  <c:v>70.561880625000001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E-47A4-A226-5A4FBC2E2856}"/>
            </c:ext>
          </c:extLst>
        </c:ser>
        <c:ser>
          <c:idx val="1"/>
          <c:order val="1"/>
          <c:tx>
            <c:v>MEAN</c:v>
          </c:tx>
          <c:spPr>
            <a:ln w="38100"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'14.04.21 to 07.07.21'!$B$72:$AG$72</c:f>
              <c:numCache>
                <c:formatCode>0.00</c:formatCode>
                <c:ptCount val="32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E-47A4-A226-5A4FBC2E2856}"/>
            </c:ext>
          </c:extLst>
        </c:ser>
        <c:ser>
          <c:idx val="2"/>
          <c:order val="2"/>
          <c:spPr>
            <a:ln w="38100">
              <a:solidFill>
                <a:srgbClr val="FF00FF"/>
              </a:solidFill>
              <a:prstDash val="solid"/>
            </a:ln>
          </c:spPr>
          <c:marker>
            <c:symbol val="dash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'Single Cavity'!#REF!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4E-47A4-A226-5A4FBC2E2856}"/>
            </c:ext>
          </c:extLst>
        </c:ser>
        <c:ser>
          <c:idx val="3"/>
          <c:order val="3"/>
          <c:tx>
            <c:v>XB</c:v>
          </c:tx>
          <c:spPr>
            <a:ln w="57150">
              <a:solidFill>
                <a:schemeClr val="accent6"/>
              </a:solidFill>
              <a:prstDash val="solid"/>
            </a:ln>
          </c:spPr>
          <c:marker>
            <c:symbol val="square"/>
            <c:size val="12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'14.04.21 to 07.07.21'!$B$14:$AG$14</c:f>
              <c:numCache>
                <c:formatCode>0.00</c:formatCode>
                <c:ptCount val="32"/>
                <c:pt idx="0">
                  <c:v>70.22</c:v>
                </c:pt>
                <c:pt idx="1">
                  <c:v>70.16</c:v>
                </c:pt>
                <c:pt idx="2">
                  <c:v>70.2</c:v>
                </c:pt>
                <c:pt idx="3">
                  <c:v>69.940000000000012</c:v>
                </c:pt>
                <c:pt idx="4">
                  <c:v>69.560000000000016</c:v>
                </c:pt>
                <c:pt idx="5">
                  <c:v>69.66</c:v>
                </c:pt>
                <c:pt idx="6">
                  <c:v>69.748000000000019</c:v>
                </c:pt>
                <c:pt idx="7">
                  <c:v>69.86</c:v>
                </c:pt>
                <c:pt idx="8">
                  <c:v>69.660000000000011</c:v>
                </c:pt>
                <c:pt idx="9">
                  <c:v>69.860000000000014</c:v>
                </c:pt>
                <c:pt idx="10">
                  <c:v>70.080000000000013</c:v>
                </c:pt>
                <c:pt idx="11">
                  <c:v>70.040000000000006</c:v>
                </c:pt>
                <c:pt idx="12">
                  <c:v>69.38000000000001</c:v>
                </c:pt>
                <c:pt idx="13">
                  <c:v>69.660000000000011</c:v>
                </c:pt>
                <c:pt idx="14">
                  <c:v>69.720000000000013</c:v>
                </c:pt>
                <c:pt idx="15">
                  <c:v>69.560000000000016</c:v>
                </c:pt>
                <c:pt idx="16">
                  <c:v>69.54000000000002</c:v>
                </c:pt>
                <c:pt idx="17">
                  <c:v>69.320000000000007</c:v>
                </c:pt>
                <c:pt idx="18">
                  <c:v>69.400000000000006</c:v>
                </c:pt>
                <c:pt idx="19">
                  <c:v>69.62</c:v>
                </c:pt>
                <c:pt idx="20">
                  <c:v>69.52000000000001</c:v>
                </c:pt>
                <c:pt idx="21">
                  <c:v>69.440000000000012</c:v>
                </c:pt>
                <c:pt idx="22">
                  <c:v>69.680000000000007</c:v>
                </c:pt>
                <c:pt idx="23">
                  <c:v>69.540000000000006</c:v>
                </c:pt>
                <c:pt idx="24">
                  <c:v>69.640000000000015</c:v>
                </c:pt>
                <c:pt idx="25">
                  <c:v>69.62</c:v>
                </c:pt>
                <c:pt idx="26">
                  <c:v>69.480000000000018</c:v>
                </c:pt>
                <c:pt idx="27">
                  <c:v>69.800000000000011</c:v>
                </c:pt>
                <c:pt idx="28">
                  <c:v>69.680000000000007</c:v>
                </c:pt>
                <c:pt idx="29">
                  <c:v>69.680000000000007</c:v>
                </c:pt>
                <c:pt idx="30">
                  <c:v>69.580000000000013</c:v>
                </c:pt>
                <c:pt idx="31">
                  <c:v>69.640000000000015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E-47A4-A226-5A4FBC2E2856}"/>
            </c:ext>
          </c:extLst>
        </c:ser>
        <c:ser>
          <c:idx val="4"/>
          <c:order val="4"/>
          <c:tx>
            <c:v>LSL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'14.04.21 to 07.07.21'!$B$73:$AG$73</c:f>
              <c:numCache>
                <c:formatCode>0.00</c:formatCode>
                <c:ptCount val="32"/>
                <c:pt idx="0">
                  <c:v>69.539869375000009</c:v>
                </c:pt>
                <c:pt idx="1">
                  <c:v>69.539869375000009</c:v>
                </c:pt>
                <c:pt idx="2">
                  <c:v>69.539869375000009</c:v>
                </c:pt>
                <c:pt idx="3">
                  <c:v>69.539869375000009</c:v>
                </c:pt>
                <c:pt idx="4">
                  <c:v>69.539869375000009</c:v>
                </c:pt>
                <c:pt idx="5">
                  <c:v>69.539869375000009</c:v>
                </c:pt>
                <c:pt idx="6">
                  <c:v>69.539869375000009</c:v>
                </c:pt>
                <c:pt idx="7">
                  <c:v>69.539869375000009</c:v>
                </c:pt>
                <c:pt idx="8">
                  <c:v>69.539869375000009</c:v>
                </c:pt>
                <c:pt idx="9">
                  <c:v>69.539869375000009</c:v>
                </c:pt>
                <c:pt idx="10">
                  <c:v>69.539869375000009</c:v>
                </c:pt>
                <c:pt idx="11">
                  <c:v>69.539869375000009</c:v>
                </c:pt>
                <c:pt idx="12">
                  <c:v>69.539869375000009</c:v>
                </c:pt>
                <c:pt idx="13">
                  <c:v>69.539869375000009</c:v>
                </c:pt>
                <c:pt idx="14">
                  <c:v>69.539869375000009</c:v>
                </c:pt>
                <c:pt idx="15">
                  <c:v>69.539869375000009</c:v>
                </c:pt>
                <c:pt idx="16">
                  <c:v>69.539869375000009</c:v>
                </c:pt>
                <c:pt idx="17">
                  <c:v>69.539869375000009</c:v>
                </c:pt>
                <c:pt idx="18">
                  <c:v>69.539869375000009</c:v>
                </c:pt>
                <c:pt idx="19">
                  <c:v>69.539869375000009</c:v>
                </c:pt>
                <c:pt idx="20">
                  <c:v>69.539869375000009</c:v>
                </c:pt>
                <c:pt idx="21">
                  <c:v>69.539869375000009</c:v>
                </c:pt>
                <c:pt idx="22">
                  <c:v>69.539869375000009</c:v>
                </c:pt>
                <c:pt idx="23">
                  <c:v>69.539869375000009</c:v>
                </c:pt>
                <c:pt idx="24">
                  <c:v>69.539869375000009</c:v>
                </c:pt>
                <c:pt idx="25">
                  <c:v>69.539869375000009</c:v>
                </c:pt>
                <c:pt idx="26">
                  <c:v>69.539869375000009</c:v>
                </c:pt>
                <c:pt idx="27">
                  <c:v>69.539869375000009</c:v>
                </c:pt>
                <c:pt idx="28">
                  <c:v>69.539869375000009</c:v>
                </c:pt>
                <c:pt idx="29">
                  <c:v>69.539869375000009</c:v>
                </c:pt>
                <c:pt idx="30">
                  <c:v>69.539869375000009</c:v>
                </c:pt>
                <c:pt idx="31">
                  <c:v>69.539869375000009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4E-47A4-A226-5A4FBC2E2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465551"/>
        <c:axId val="1"/>
      </c:lineChart>
      <c:catAx>
        <c:axId val="1123465551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1"/>
          <c:min val="69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5551"/>
        <c:crossesAt val="1"/>
        <c:crossBetween val="midCat"/>
        <c:minorUnit val="0.5"/>
      </c:valAx>
      <c:spPr>
        <a:solidFill>
          <a:srgbClr val="FFFFFF"/>
        </a:solidFill>
        <a:ln w="19050">
          <a:solidFill>
            <a:schemeClr val="tx1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1905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R- CHART</a:t>
            </a:r>
          </a:p>
        </c:rich>
      </c:tx>
      <c:layout>
        <c:manualLayout>
          <c:xMode val="edge"/>
          <c:yMode val="edge"/>
          <c:x val="0.47225557145921537"/>
          <c:y val="4.01618895436912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584444403728071E-2"/>
          <c:y val="0.14330626998018708"/>
          <c:w val="0.96667107611561243"/>
          <c:h val="0.74208014459725735"/>
        </c:manualLayout>
      </c:layout>
      <c:lineChart>
        <c:grouping val="standard"/>
        <c:varyColors val="0"/>
        <c:ser>
          <c:idx val="0"/>
          <c:order val="0"/>
          <c:tx>
            <c:v>UCL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dash"/>
            <c:size val="6"/>
            <c:spPr>
              <a:noFill/>
              <a:ln>
                <a:solidFill>
                  <a:srgbClr val="FF0000"/>
                </a:solidFill>
                <a:prstDash val="dash"/>
              </a:ln>
            </c:spPr>
          </c:marker>
          <c:val>
            <c:numRef>
              <c:f>'14.04.21 to 07.07.21'!$B$74:$AG$74</c:f>
              <c:numCache>
                <c:formatCode>General</c:formatCode>
                <c:ptCount val="32"/>
                <c:pt idx="0" formatCode="0.00">
                  <c:v>1.8722112500000094</c:v>
                </c:pt>
                <c:pt idx="1">
                  <c:v>1.8722112500000094</c:v>
                </c:pt>
                <c:pt idx="2">
                  <c:v>1.8722112500000094</c:v>
                </c:pt>
                <c:pt idx="3">
                  <c:v>1.8722112500000094</c:v>
                </c:pt>
                <c:pt idx="4">
                  <c:v>1.8722112500000094</c:v>
                </c:pt>
                <c:pt idx="5">
                  <c:v>1.8722112500000094</c:v>
                </c:pt>
                <c:pt idx="6">
                  <c:v>1.8722112500000094</c:v>
                </c:pt>
                <c:pt idx="7">
                  <c:v>1.8722112500000094</c:v>
                </c:pt>
                <c:pt idx="8">
                  <c:v>1.8722112500000094</c:v>
                </c:pt>
                <c:pt idx="9">
                  <c:v>1.8722112500000094</c:v>
                </c:pt>
                <c:pt idx="10">
                  <c:v>1.8722112500000094</c:v>
                </c:pt>
                <c:pt idx="11">
                  <c:v>1.8722112500000094</c:v>
                </c:pt>
                <c:pt idx="12">
                  <c:v>1.8722112500000094</c:v>
                </c:pt>
                <c:pt idx="13">
                  <c:v>1.8722112500000094</c:v>
                </c:pt>
                <c:pt idx="14">
                  <c:v>1.8722112500000094</c:v>
                </c:pt>
                <c:pt idx="15">
                  <c:v>1.8722112500000094</c:v>
                </c:pt>
                <c:pt idx="16">
                  <c:v>1.8722112500000094</c:v>
                </c:pt>
                <c:pt idx="17">
                  <c:v>1.8722112500000094</c:v>
                </c:pt>
                <c:pt idx="18">
                  <c:v>1.8722112500000094</c:v>
                </c:pt>
                <c:pt idx="19">
                  <c:v>1.8722112500000094</c:v>
                </c:pt>
                <c:pt idx="20">
                  <c:v>1.8722112500000094</c:v>
                </c:pt>
                <c:pt idx="21">
                  <c:v>1.8722112500000094</c:v>
                </c:pt>
                <c:pt idx="22">
                  <c:v>1.8722112500000094</c:v>
                </c:pt>
                <c:pt idx="23">
                  <c:v>1.8722112500000094</c:v>
                </c:pt>
                <c:pt idx="24">
                  <c:v>1.8722112500000094</c:v>
                </c:pt>
                <c:pt idx="25">
                  <c:v>1.8722112500000094</c:v>
                </c:pt>
                <c:pt idx="26">
                  <c:v>1.8722112500000094</c:v>
                </c:pt>
                <c:pt idx="27">
                  <c:v>1.8722112500000094</c:v>
                </c:pt>
                <c:pt idx="28">
                  <c:v>1.8722112500000094</c:v>
                </c:pt>
                <c:pt idx="29">
                  <c:v>1.8722112500000094</c:v>
                </c:pt>
                <c:pt idx="30">
                  <c:v>1.8722112500000094</c:v>
                </c:pt>
                <c:pt idx="31">
                  <c:v>1.8722112500000094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B-4620-8052-FD277FB26287}"/>
            </c:ext>
          </c:extLst>
        </c:ser>
        <c:ser>
          <c:idx val="1"/>
          <c:order val="1"/>
          <c:tx>
            <c:strRef>
              <c:f>'14.04.21 to 07.07.21'!$A$15</c:f>
              <c:strCache>
                <c:ptCount val="1"/>
                <c:pt idx="0">
                  <c:v>R</c:v>
                </c:pt>
              </c:strCache>
            </c:strRef>
          </c:tx>
          <c:spPr>
            <a:ln w="57150"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'14.04.21 to 07.07.21'!$B$15:$AG$15</c:f>
              <c:numCache>
                <c:formatCode>0.00</c:formatCode>
                <c:ptCount val="32"/>
                <c:pt idx="0">
                  <c:v>1.1000000000000227</c:v>
                </c:pt>
                <c:pt idx="1">
                  <c:v>1</c:v>
                </c:pt>
                <c:pt idx="2">
                  <c:v>1.2000000000000171</c:v>
                </c:pt>
                <c:pt idx="3">
                  <c:v>1</c:v>
                </c:pt>
                <c:pt idx="4">
                  <c:v>0.80000000000001137</c:v>
                </c:pt>
                <c:pt idx="5">
                  <c:v>0.90000000000000568</c:v>
                </c:pt>
                <c:pt idx="6">
                  <c:v>0.93999999999999773</c:v>
                </c:pt>
                <c:pt idx="7">
                  <c:v>1.2000000000000171</c:v>
                </c:pt>
                <c:pt idx="8">
                  <c:v>1.1999999999999886</c:v>
                </c:pt>
                <c:pt idx="9">
                  <c:v>1.2000000000000171</c:v>
                </c:pt>
                <c:pt idx="10">
                  <c:v>1.3000000000000114</c:v>
                </c:pt>
                <c:pt idx="11">
                  <c:v>0.80000000000001137</c:v>
                </c:pt>
                <c:pt idx="12">
                  <c:v>1.2000000000000171</c:v>
                </c:pt>
                <c:pt idx="13">
                  <c:v>0.69999999999998863</c:v>
                </c:pt>
                <c:pt idx="14">
                  <c:v>0.59999999999999432</c:v>
                </c:pt>
                <c:pt idx="15">
                  <c:v>0.70000000000001705</c:v>
                </c:pt>
                <c:pt idx="16">
                  <c:v>0.90000000000000568</c:v>
                </c:pt>
                <c:pt idx="17">
                  <c:v>0.90000000000000568</c:v>
                </c:pt>
                <c:pt idx="18">
                  <c:v>1</c:v>
                </c:pt>
                <c:pt idx="19">
                  <c:v>0.70000000000001705</c:v>
                </c:pt>
                <c:pt idx="20">
                  <c:v>0.90000000000000568</c:v>
                </c:pt>
                <c:pt idx="21">
                  <c:v>0.90000000000000568</c:v>
                </c:pt>
                <c:pt idx="22">
                  <c:v>0.80000000000001137</c:v>
                </c:pt>
                <c:pt idx="23">
                  <c:v>0.69999999999998863</c:v>
                </c:pt>
                <c:pt idx="24">
                  <c:v>0.80000000000001137</c:v>
                </c:pt>
                <c:pt idx="25">
                  <c:v>1</c:v>
                </c:pt>
                <c:pt idx="26">
                  <c:v>1.0999999999999943</c:v>
                </c:pt>
                <c:pt idx="27">
                  <c:v>0.79999999999998295</c:v>
                </c:pt>
                <c:pt idx="28">
                  <c:v>1</c:v>
                </c:pt>
                <c:pt idx="29">
                  <c:v>0.70000000000001705</c:v>
                </c:pt>
                <c:pt idx="30">
                  <c:v>0.70000000000001705</c:v>
                </c:pt>
                <c:pt idx="31">
                  <c:v>0.59999999999999432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B-4620-8052-FD277FB2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69295"/>
        <c:axId val="1"/>
      </c:lineChart>
      <c:catAx>
        <c:axId val="1123469295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9295"/>
        <c:crossesAt val="1"/>
        <c:crossBetween val="midCat"/>
        <c:majorUnit val="0.5"/>
        <c:minorUnit val="0.5"/>
      </c:valAx>
      <c:spPr>
        <a:noFill/>
        <a:ln w="12700">
          <a:solidFill>
            <a:schemeClr val="tx1"/>
          </a:solidFill>
        </a:ln>
      </c:spPr>
    </c:plotArea>
    <c:plotVisOnly val="0"/>
    <c:dispBlanksAs val="gap"/>
    <c:showDLblsOverMax val="0"/>
  </c:chart>
  <c:spPr>
    <a:solidFill>
      <a:srgbClr val="FFFFFF"/>
    </a:solidFill>
    <a:ln w="381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481216227002104E-2"/>
          <c:y val="5.9175411217886026E-2"/>
          <c:w val="0.95864672802326989"/>
          <c:h val="0.82620776124947759"/>
        </c:manualLayout>
      </c:layout>
      <c:lineChart>
        <c:grouping val="standard"/>
        <c:varyColors val="0"/>
        <c:ser>
          <c:idx val="0"/>
          <c:order val="0"/>
          <c:tx>
            <c:v>USL</c:v>
          </c:tx>
          <c:spPr>
            <a:ln w="38100">
              <a:solidFill>
                <a:srgbClr val="FF3366"/>
              </a:solidFill>
              <a:prstDash val="dash"/>
            </a:ln>
          </c:spPr>
          <c:marker>
            <c:symbol val="none"/>
          </c:marker>
          <c:val>
            <c:numRef>
              <c:f>'08.07.21 to XXXX'!$B$71:$AG$71</c:f>
              <c:numCache>
                <c:formatCode>0.00</c:formatCode>
                <c:ptCount val="32"/>
                <c:pt idx="0">
                  <c:v>70.231786874999997</c:v>
                </c:pt>
                <c:pt idx="1">
                  <c:v>70.231786874999997</c:v>
                </c:pt>
                <c:pt idx="2">
                  <c:v>70.231786874999997</c:v>
                </c:pt>
                <c:pt idx="3">
                  <c:v>70.231786874999997</c:v>
                </c:pt>
                <c:pt idx="4">
                  <c:v>70.231786874999997</c:v>
                </c:pt>
                <c:pt idx="5">
                  <c:v>70.231786874999997</c:v>
                </c:pt>
                <c:pt idx="6">
                  <c:v>70.231786874999997</c:v>
                </c:pt>
                <c:pt idx="7">
                  <c:v>70.231786874999997</c:v>
                </c:pt>
                <c:pt idx="8">
                  <c:v>70.231786874999997</c:v>
                </c:pt>
                <c:pt idx="9">
                  <c:v>70.231786874999997</c:v>
                </c:pt>
                <c:pt idx="10">
                  <c:v>70.231786874999997</c:v>
                </c:pt>
                <c:pt idx="11">
                  <c:v>70.231786874999997</c:v>
                </c:pt>
                <c:pt idx="12">
                  <c:v>70.231786874999997</c:v>
                </c:pt>
                <c:pt idx="13">
                  <c:v>70.231786874999997</c:v>
                </c:pt>
                <c:pt idx="14">
                  <c:v>70.231786874999997</c:v>
                </c:pt>
                <c:pt idx="15">
                  <c:v>70.231786874999997</c:v>
                </c:pt>
                <c:pt idx="16">
                  <c:v>70.231786874999997</c:v>
                </c:pt>
                <c:pt idx="17">
                  <c:v>70.231786874999997</c:v>
                </c:pt>
                <c:pt idx="18">
                  <c:v>70.231786874999997</c:v>
                </c:pt>
                <c:pt idx="19">
                  <c:v>70.231786874999997</c:v>
                </c:pt>
                <c:pt idx="20">
                  <c:v>70.231786874999997</c:v>
                </c:pt>
                <c:pt idx="21">
                  <c:v>70.231786874999997</c:v>
                </c:pt>
                <c:pt idx="22">
                  <c:v>70.231786874999997</c:v>
                </c:pt>
                <c:pt idx="23">
                  <c:v>70.231786874999997</c:v>
                </c:pt>
                <c:pt idx="24">
                  <c:v>70.231786874999997</c:v>
                </c:pt>
                <c:pt idx="25">
                  <c:v>70.231786874999997</c:v>
                </c:pt>
                <c:pt idx="26">
                  <c:v>70.231786874999997</c:v>
                </c:pt>
                <c:pt idx="27">
                  <c:v>70.231786874999997</c:v>
                </c:pt>
                <c:pt idx="28">
                  <c:v>70.231786874999997</c:v>
                </c:pt>
                <c:pt idx="29">
                  <c:v>70.231786874999997</c:v>
                </c:pt>
                <c:pt idx="30">
                  <c:v>70.231786874999997</c:v>
                </c:pt>
                <c:pt idx="31">
                  <c:v>70.231786874999997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B-412B-A60E-3BC48F7462A5}"/>
            </c:ext>
          </c:extLst>
        </c:ser>
        <c:ser>
          <c:idx val="1"/>
          <c:order val="1"/>
          <c:tx>
            <c:v>MEAN</c:v>
          </c:tx>
          <c:spPr>
            <a:ln w="38100"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'08.07.21 to XXXX'!$B$72:$AG$72</c:f>
              <c:numCache>
                <c:formatCode>0.00</c:formatCode>
                <c:ptCount val="32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9B-412B-A60E-3BC48F7462A5}"/>
            </c:ext>
          </c:extLst>
        </c:ser>
        <c:ser>
          <c:idx val="2"/>
          <c:order val="2"/>
          <c:spPr>
            <a:ln w="38100">
              <a:solidFill>
                <a:srgbClr val="FF00FF"/>
              </a:solidFill>
              <a:prstDash val="solid"/>
            </a:ln>
          </c:spPr>
          <c:marker>
            <c:symbol val="dash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'Single Cavity'!#REF!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B-412B-A60E-3BC48F7462A5}"/>
            </c:ext>
          </c:extLst>
        </c:ser>
        <c:ser>
          <c:idx val="3"/>
          <c:order val="3"/>
          <c:tx>
            <c:v>XB</c:v>
          </c:tx>
          <c:spPr>
            <a:ln w="57150">
              <a:solidFill>
                <a:schemeClr val="accent6"/>
              </a:solidFill>
              <a:prstDash val="solid"/>
            </a:ln>
          </c:spPr>
          <c:marker>
            <c:symbol val="square"/>
            <c:size val="12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'08.07.21 to XXXX'!$B$14:$AG$14</c:f>
              <c:numCache>
                <c:formatCode>0.00</c:formatCode>
                <c:ptCount val="32"/>
                <c:pt idx="0">
                  <c:v>69.62</c:v>
                </c:pt>
                <c:pt idx="1">
                  <c:v>69.680000000000021</c:v>
                </c:pt>
                <c:pt idx="2">
                  <c:v>69.62</c:v>
                </c:pt>
                <c:pt idx="3">
                  <c:v>69.820000000000022</c:v>
                </c:pt>
                <c:pt idx="4">
                  <c:v>69.760000000000019</c:v>
                </c:pt>
                <c:pt idx="5">
                  <c:v>69.800000000000011</c:v>
                </c:pt>
                <c:pt idx="6">
                  <c:v>69.480000000000018</c:v>
                </c:pt>
                <c:pt idx="7">
                  <c:v>69.580000000000013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9B-412B-A60E-3BC48F7462A5}"/>
            </c:ext>
          </c:extLst>
        </c:ser>
        <c:ser>
          <c:idx val="4"/>
          <c:order val="4"/>
          <c:tx>
            <c:v>LSL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'08.07.21 to XXXX'!$B$73:$AG$73</c:f>
              <c:numCache>
                <c:formatCode>0.00</c:formatCode>
                <c:ptCount val="32"/>
                <c:pt idx="0">
                  <c:v>69.173713124999992</c:v>
                </c:pt>
                <c:pt idx="1">
                  <c:v>69.173713124999992</c:v>
                </c:pt>
                <c:pt idx="2">
                  <c:v>69.173713124999992</c:v>
                </c:pt>
                <c:pt idx="3">
                  <c:v>69.173713124999992</c:v>
                </c:pt>
                <c:pt idx="4">
                  <c:v>69.173713124999992</c:v>
                </c:pt>
                <c:pt idx="5">
                  <c:v>69.173713124999992</c:v>
                </c:pt>
                <c:pt idx="6">
                  <c:v>69.173713124999992</c:v>
                </c:pt>
                <c:pt idx="7">
                  <c:v>69.173713124999992</c:v>
                </c:pt>
                <c:pt idx="8">
                  <c:v>69.173713124999992</c:v>
                </c:pt>
                <c:pt idx="9">
                  <c:v>69.173713124999992</c:v>
                </c:pt>
                <c:pt idx="10">
                  <c:v>69.173713124999992</c:v>
                </c:pt>
                <c:pt idx="11">
                  <c:v>69.173713124999992</c:v>
                </c:pt>
                <c:pt idx="12">
                  <c:v>69.173713124999992</c:v>
                </c:pt>
                <c:pt idx="13">
                  <c:v>69.173713124999992</c:v>
                </c:pt>
                <c:pt idx="14">
                  <c:v>69.173713124999992</c:v>
                </c:pt>
                <c:pt idx="15">
                  <c:v>69.173713124999992</c:v>
                </c:pt>
                <c:pt idx="16">
                  <c:v>69.173713124999992</c:v>
                </c:pt>
                <c:pt idx="17">
                  <c:v>69.173713124999992</c:v>
                </c:pt>
                <c:pt idx="18">
                  <c:v>69.173713124999992</c:v>
                </c:pt>
                <c:pt idx="19">
                  <c:v>69.173713124999992</c:v>
                </c:pt>
                <c:pt idx="20">
                  <c:v>69.173713124999992</c:v>
                </c:pt>
                <c:pt idx="21">
                  <c:v>69.173713124999992</c:v>
                </c:pt>
                <c:pt idx="22">
                  <c:v>69.173713124999992</c:v>
                </c:pt>
                <c:pt idx="23">
                  <c:v>69.173713124999992</c:v>
                </c:pt>
                <c:pt idx="24">
                  <c:v>69.173713124999992</c:v>
                </c:pt>
                <c:pt idx="25">
                  <c:v>69.173713124999992</c:v>
                </c:pt>
                <c:pt idx="26">
                  <c:v>69.173713124999992</c:v>
                </c:pt>
                <c:pt idx="27">
                  <c:v>69.173713124999992</c:v>
                </c:pt>
                <c:pt idx="28">
                  <c:v>69.173713124999992</c:v>
                </c:pt>
                <c:pt idx="29">
                  <c:v>69.173713124999992</c:v>
                </c:pt>
                <c:pt idx="30">
                  <c:v>69.173713124999992</c:v>
                </c:pt>
                <c:pt idx="31">
                  <c:v>69.173713124999992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9B-412B-A60E-3BC48F746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465551"/>
        <c:axId val="1"/>
      </c:lineChart>
      <c:catAx>
        <c:axId val="1123465551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.5"/>
          <c:min val="69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5551"/>
        <c:crossesAt val="1"/>
        <c:crossBetween val="midCat"/>
        <c:minorUnit val="0.5"/>
      </c:valAx>
      <c:spPr>
        <a:solidFill>
          <a:srgbClr val="FFFFFF"/>
        </a:solidFill>
        <a:ln w="19050">
          <a:solidFill>
            <a:schemeClr val="tx1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1905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R- CHART</a:t>
            </a:r>
          </a:p>
        </c:rich>
      </c:tx>
      <c:layout>
        <c:manualLayout>
          <c:xMode val="edge"/>
          <c:yMode val="edge"/>
          <c:x val="0.47225557145921537"/>
          <c:y val="4.01618895436912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584444403728071E-2"/>
          <c:y val="0.14330626998018708"/>
          <c:w val="0.96667107611561243"/>
          <c:h val="0.74208014459725735"/>
        </c:manualLayout>
      </c:layout>
      <c:lineChart>
        <c:grouping val="standard"/>
        <c:varyColors val="0"/>
        <c:ser>
          <c:idx val="0"/>
          <c:order val="0"/>
          <c:tx>
            <c:v>UCL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dash"/>
            <c:size val="6"/>
            <c:spPr>
              <a:noFill/>
              <a:ln>
                <a:solidFill>
                  <a:srgbClr val="FF0000"/>
                </a:solidFill>
                <a:prstDash val="dash"/>
              </a:ln>
            </c:spPr>
          </c:marker>
          <c:val>
            <c:numRef>
              <c:f>'08.07.21 to XXXX'!$B$74:$AG$74</c:f>
              <c:numCache>
                <c:formatCode>General</c:formatCode>
                <c:ptCount val="32"/>
                <c:pt idx="0" formatCode="0.00">
                  <c:v>1.9382737500000113</c:v>
                </c:pt>
                <c:pt idx="1">
                  <c:v>1.9382737500000113</c:v>
                </c:pt>
                <c:pt idx="2">
                  <c:v>1.9382737500000113</c:v>
                </c:pt>
                <c:pt idx="3">
                  <c:v>1.9382737500000113</c:v>
                </c:pt>
                <c:pt idx="4">
                  <c:v>1.9382737500000113</c:v>
                </c:pt>
                <c:pt idx="5">
                  <c:v>1.9382737500000113</c:v>
                </c:pt>
                <c:pt idx="6">
                  <c:v>1.9382737500000113</c:v>
                </c:pt>
                <c:pt idx="7">
                  <c:v>1.9382737500000113</c:v>
                </c:pt>
                <c:pt idx="8">
                  <c:v>1.9382737500000113</c:v>
                </c:pt>
                <c:pt idx="9">
                  <c:v>1.9382737500000113</c:v>
                </c:pt>
                <c:pt idx="10">
                  <c:v>1.9382737500000113</c:v>
                </c:pt>
                <c:pt idx="11">
                  <c:v>1.9382737500000113</c:v>
                </c:pt>
                <c:pt idx="12">
                  <c:v>1.9382737500000113</c:v>
                </c:pt>
                <c:pt idx="13">
                  <c:v>1.9382737500000113</c:v>
                </c:pt>
                <c:pt idx="14">
                  <c:v>1.9382737500000113</c:v>
                </c:pt>
                <c:pt idx="15">
                  <c:v>1.9382737500000113</c:v>
                </c:pt>
                <c:pt idx="16">
                  <c:v>1.9382737500000113</c:v>
                </c:pt>
                <c:pt idx="17">
                  <c:v>1.9382737500000113</c:v>
                </c:pt>
                <c:pt idx="18">
                  <c:v>1.9382737500000113</c:v>
                </c:pt>
                <c:pt idx="19">
                  <c:v>1.9382737500000113</c:v>
                </c:pt>
                <c:pt idx="20">
                  <c:v>1.9382737500000113</c:v>
                </c:pt>
                <c:pt idx="21">
                  <c:v>1.9382737500000113</c:v>
                </c:pt>
                <c:pt idx="22">
                  <c:v>1.9382737500000113</c:v>
                </c:pt>
                <c:pt idx="23">
                  <c:v>1.9382737500000113</c:v>
                </c:pt>
                <c:pt idx="24">
                  <c:v>1.9382737500000113</c:v>
                </c:pt>
                <c:pt idx="25">
                  <c:v>1.9382737500000113</c:v>
                </c:pt>
                <c:pt idx="26">
                  <c:v>1.9382737500000113</c:v>
                </c:pt>
                <c:pt idx="27">
                  <c:v>1.9382737500000113</c:v>
                </c:pt>
                <c:pt idx="28">
                  <c:v>1.9382737500000113</c:v>
                </c:pt>
                <c:pt idx="29">
                  <c:v>1.9382737500000113</c:v>
                </c:pt>
                <c:pt idx="30">
                  <c:v>1.9382737500000113</c:v>
                </c:pt>
                <c:pt idx="31">
                  <c:v>1.9382737500000113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E-4F54-921C-15B0DFBFB42E}"/>
            </c:ext>
          </c:extLst>
        </c:ser>
        <c:ser>
          <c:idx val="1"/>
          <c:order val="1"/>
          <c:tx>
            <c:strRef>
              <c:f>'08.07.21 to XXXX'!$A$15</c:f>
              <c:strCache>
                <c:ptCount val="1"/>
                <c:pt idx="0">
                  <c:v>R</c:v>
                </c:pt>
              </c:strCache>
            </c:strRef>
          </c:tx>
          <c:spPr>
            <a:ln w="57150"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'08.07.21 to XXXX'!$B$15:$AG$15</c:f>
              <c:numCache>
                <c:formatCode>0.00</c:formatCode>
                <c:ptCount val="32"/>
                <c:pt idx="0">
                  <c:v>0.70000000000001705</c:v>
                </c:pt>
                <c:pt idx="1">
                  <c:v>0.59999999999999432</c:v>
                </c:pt>
                <c:pt idx="2">
                  <c:v>1</c:v>
                </c:pt>
                <c:pt idx="3">
                  <c:v>1.1000000000000227</c:v>
                </c:pt>
                <c:pt idx="4">
                  <c:v>1</c:v>
                </c:pt>
                <c:pt idx="5">
                  <c:v>1.2000000000000171</c:v>
                </c:pt>
                <c:pt idx="6">
                  <c:v>1.0999999999999943</c:v>
                </c:pt>
                <c:pt idx="7">
                  <c:v>0.70000000000001705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EE-4F54-921C-15B0DFBFB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69295"/>
        <c:axId val="1"/>
      </c:lineChart>
      <c:catAx>
        <c:axId val="1123469295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9295"/>
        <c:crossesAt val="1"/>
        <c:crossBetween val="midCat"/>
        <c:minorUnit val="0.5"/>
      </c:valAx>
      <c:spPr>
        <a:noFill/>
        <a:ln w="12700">
          <a:solidFill>
            <a:schemeClr val="tx1"/>
          </a:solidFill>
        </a:ln>
      </c:spPr>
    </c:plotArea>
    <c:plotVisOnly val="0"/>
    <c:dispBlanksAs val="gap"/>
    <c:showDLblsOverMax val="0"/>
  </c:chart>
  <c:spPr>
    <a:solidFill>
      <a:srgbClr val="FFFFFF"/>
    </a:solidFill>
    <a:ln w="381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95250</xdr:rowOff>
    </xdr:from>
    <xdr:to>
      <xdr:col>32</xdr:col>
      <xdr:colOff>414130</xdr:colOff>
      <xdr:row>25</xdr:row>
      <xdr:rowOff>4482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48347-C2F1-4B0F-BDBF-CEBA4472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54429</xdr:colOff>
      <xdr:row>25</xdr:row>
      <xdr:rowOff>66675</xdr:rowOff>
    </xdr:from>
    <xdr:to>
      <xdr:col>32</xdr:col>
      <xdr:colOff>381000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04203-3B44-444D-B8D5-7F6E6E165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95250</xdr:rowOff>
    </xdr:from>
    <xdr:to>
      <xdr:col>32</xdr:col>
      <xdr:colOff>414130</xdr:colOff>
      <xdr:row>25</xdr:row>
      <xdr:rowOff>4482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8FD02-DE88-430F-96F4-0D0C1CFAB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54429</xdr:colOff>
      <xdr:row>25</xdr:row>
      <xdr:rowOff>66675</xdr:rowOff>
    </xdr:from>
    <xdr:to>
      <xdr:col>32</xdr:col>
      <xdr:colOff>381000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82FC7-2A49-497B-8872-9AC2772F7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95250</xdr:rowOff>
    </xdr:from>
    <xdr:to>
      <xdr:col>32</xdr:col>
      <xdr:colOff>414130</xdr:colOff>
      <xdr:row>25</xdr:row>
      <xdr:rowOff>4482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F4309-2663-4BA4-A1EB-53B6EBDC7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54429</xdr:colOff>
      <xdr:row>25</xdr:row>
      <xdr:rowOff>66675</xdr:rowOff>
    </xdr:from>
    <xdr:to>
      <xdr:col>32</xdr:col>
      <xdr:colOff>381000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3D97B-17B4-4904-9C74-563C3138D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E975-AD52-475D-A270-22FA8179163A}">
  <dimension ref="A1:FN170"/>
  <sheetViews>
    <sheetView zoomScale="70" zoomScaleNormal="70" zoomScaleSheetLayoutView="70" workbookViewId="0">
      <selection activeCell="A8" sqref="A8"/>
    </sheetView>
  </sheetViews>
  <sheetFormatPr defaultColWidth="7" defaultRowHeight="12.75" x14ac:dyDescent="0.2"/>
  <cols>
    <col min="1" max="1" width="14.140625" style="1" customWidth="1"/>
    <col min="2" max="33" width="6.5703125" style="1" customWidth="1"/>
    <col min="34" max="35" width="8.7109375" style="1" customWidth="1"/>
    <col min="36" max="36" width="5.140625" style="1" customWidth="1"/>
    <col min="37" max="170" width="7" style="1"/>
    <col min="171" max="16384" width="7" style="2"/>
  </cols>
  <sheetData>
    <row r="1" spans="1:36" ht="23.25" customHeight="1" x14ac:dyDescent="0.2">
      <c r="A1" s="97"/>
      <c r="B1" s="98"/>
      <c r="C1" s="99"/>
      <c r="D1" s="79" t="s">
        <v>48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81" t="s">
        <v>49</v>
      </c>
      <c r="AA1" s="81"/>
      <c r="AB1" s="81"/>
      <c r="AC1" s="83"/>
      <c r="AD1" s="83"/>
      <c r="AE1" s="83"/>
      <c r="AF1" s="83"/>
      <c r="AG1" s="84"/>
    </row>
    <row r="2" spans="1:36" ht="23.25" customHeight="1" x14ac:dyDescent="0.2">
      <c r="A2" s="100"/>
      <c r="B2" s="101"/>
      <c r="C2" s="102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2" t="s">
        <v>50</v>
      </c>
      <c r="AA2" s="82"/>
      <c r="AB2" s="82"/>
      <c r="AC2" s="85"/>
      <c r="AD2" s="85"/>
      <c r="AE2" s="85"/>
      <c r="AF2" s="85"/>
      <c r="AG2" s="86"/>
    </row>
    <row r="3" spans="1:36" ht="33" customHeight="1" x14ac:dyDescent="0.2">
      <c r="A3" s="73" t="s">
        <v>96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5"/>
    </row>
    <row r="4" spans="1:36" s="22" customFormat="1" ht="30.75" customHeight="1" x14ac:dyDescent="0.25">
      <c r="A4" s="24" t="s">
        <v>51</v>
      </c>
      <c r="B4" s="90" t="s">
        <v>127</v>
      </c>
      <c r="C4" s="90"/>
      <c r="D4" s="90"/>
      <c r="E4" s="90"/>
      <c r="F4" s="71" t="s">
        <v>6</v>
      </c>
      <c r="G4" s="71"/>
      <c r="H4" s="71"/>
      <c r="I4" s="71"/>
      <c r="J4" s="90" t="s">
        <v>129</v>
      </c>
      <c r="K4" s="90"/>
      <c r="L4" s="90"/>
      <c r="M4" s="90"/>
      <c r="N4" s="90"/>
      <c r="O4" s="90"/>
      <c r="P4" s="90"/>
      <c r="Q4" s="90"/>
      <c r="R4" s="71" t="s">
        <v>7</v>
      </c>
      <c r="S4" s="71"/>
      <c r="T4" s="71"/>
      <c r="U4" s="71"/>
      <c r="V4" s="71"/>
      <c r="W4" s="71">
        <v>5</v>
      </c>
      <c r="X4" s="71"/>
      <c r="Y4" s="71"/>
      <c r="Z4" s="71"/>
      <c r="AA4" s="71" t="s">
        <v>91</v>
      </c>
      <c r="AB4" s="71"/>
      <c r="AC4" s="71"/>
      <c r="AD4" s="71"/>
      <c r="AE4" s="91" t="s">
        <v>177</v>
      </c>
      <c r="AF4" s="91"/>
      <c r="AG4" s="92"/>
      <c r="AJ4" s="23"/>
    </row>
    <row r="5" spans="1:36" s="22" customFormat="1" ht="30.75" customHeight="1" x14ac:dyDescent="0.25">
      <c r="A5" s="24" t="s">
        <v>5</v>
      </c>
      <c r="B5" s="96" t="s">
        <v>128</v>
      </c>
      <c r="C5" s="90"/>
      <c r="D5" s="90"/>
      <c r="E5" s="90"/>
      <c r="F5" s="71" t="s">
        <v>8</v>
      </c>
      <c r="G5" s="71"/>
      <c r="H5" s="71"/>
      <c r="I5" s="71"/>
      <c r="J5" s="72">
        <v>70</v>
      </c>
      <c r="K5" s="72"/>
      <c r="L5" s="25" t="s">
        <v>9</v>
      </c>
      <c r="M5" s="72">
        <v>3</v>
      </c>
      <c r="N5" s="72"/>
      <c r="O5" s="26" t="s">
        <v>10</v>
      </c>
      <c r="P5" s="72">
        <f>M5</f>
        <v>3</v>
      </c>
      <c r="Q5" s="72"/>
      <c r="R5" s="71" t="s">
        <v>11</v>
      </c>
      <c r="S5" s="71"/>
      <c r="T5" s="71"/>
      <c r="U5" s="71"/>
      <c r="V5" s="71"/>
      <c r="W5" s="71" t="s">
        <v>121</v>
      </c>
      <c r="X5" s="71"/>
      <c r="Y5" s="71"/>
      <c r="Z5" s="71"/>
      <c r="AA5" s="71" t="s">
        <v>12</v>
      </c>
      <c r="AB5" s="71"/>
      <c r="AC5" s="71"/>
      <c r="AD5" s="71"/>
      <c r="AE5" s="93" t="s">
        <v>13</v>
      </c>
      <c r="AF5" s="93"/>
      <c r="AG5" s="94"/>
      <c r="AJ5" s="23"/>
    </row>
    <row r="6" spans="1:36" s="22" customFormat="1" ht="30.75" customHeight="1" x14ac:dyDescent="0.25">
      <c r="A6" s="24" t="s">
        <v>70</v>
      </c>
      <c r="B6" s="90">
        <v>29095702</v>
      </c>
      <c r="C6" s="90"/>
      <c r="D6" s="90"/>
      <c r="E6" s="90"/>
      <c r="F6" s="95" t="s">
        <v>75</v>
      </c>
      <c r="G6" s="95"/>
      <c r="H6" s="95"/>
      <c r="I6" s="95"/>
      <c r="J6" s="90" t="s">
        <v>14</v>
      </c>
      <c r="K6" s="90"/>
      <c r="L6" s="90"/>
      <c r="M6" s="90"/>
      <c r="N6" s="90"/>
      <c r="O6" s="90"/>
      <c r="P6" s="90"/>
      <c r="Q6" s="90"/>
      <c r="R6" s="71" t="s">
        <v>15</v>
      </c>
      <c r="S6" s="71"/>
      <c r="T6" s="71"/>
      <c r="U6" s="71"/>
      <c r="V6" s="71"/>
      <c r="W6" s="71" t="s">
        <v>16</v>
      </c>
      <c r="X6" s="71"/>
      <c r="Y6" s="71"/>
      <c r="Z6" s="71"/>
      <c r="AA6" s="71"/>
      <c r="AB6" s="71"/>
      <c r="AC6" s="71"/>
      <c r="AD6" s="71"/>
      <c r="AE6" s="93"/>
      <c r="AF6" s="93"/>
      <c r="AG6" s="94"/>
      <c r="AJ6" s="23"/>
    </row>
    <row r="7" spans="1:36" s="7" customFormat="1" ht="24" customHeight="1" x14ac:dyDescent="0.2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  <c r="P7" s="5" t="s">
        <v>32</v>
      </c>
      <c r="Q7" s="5" t="s">
        <v>52</v>
      </c>
      <c r="R7" s="5" t="s">
        <v>53</v>
      </c>
      <c r="S7" s="5" t="s">
        <v>54</v>
      </c>
      <c r="T7" s="5" t="s">
        <v>55</v>
      </c>
      <c r="U7" s="5" t="s">
        <v>56</v>
      </c>
      <c r="V7" s="5" t="s">
        <v>57</v>
      </c>
      <c r="W7" s="5" t="s">
        <v>58</v>
      </c>
      <c r="X7" s="5" t="s">
        <v>59</v>
      </c>
      <c r="Y7" s="5" t="s">
        <v>60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6" t="s">
        <v>68</v>
      </c>
    </row>
    <row r="8" spans="1:36" s="3" customFormat="1" ht="45" customHeight="1" x14ac:dyDescent="0.2">
      <c r="A8" s="8" t="s">
        <v>182</v>
      </c>
      <c r="B8" s="9" t="str">
        <f>'Data''s'!B1</f>
        <v>210121</v>
      </c>
      <c r="C8" s="9" t="str">
        <f>'Data''s'!C1</f>
        <v>220121</v>
      </c>
      <c r="D8" s="9" t="str">
        <f>'Data''s'!D1</f>
        <v>260121</v>
      </c>
      <c r="E8" s="9" t="str">
        <f>'Data''s'!E1</f>
        <v>020221</v>
      </c>
      <c r="F8" s="9" t="str">
        <f>'Data''s'!F1</f>
        <v>030221</v>
      </c>
      <c r="G8" s="9" t="str">
        <f>'Data''s'!G1</f>
        <v>080221</v>
      </c>
      <c r="H8" s="9" t="str">
        <f>'Data''s'!H1</f>
        <v>090221</v>
      </c>
      <c r="I8" s="9" t="str">
        <f>'Data''s'!I1</f>
        <v>020321</v>
      </c>
      <c r="J8" s="9" t="str">
        <f>'Data''s'!J1</f>
        <v>030321</v>
      </c>
      <c r="K8" s="9" t="str">
        <f>'Data''s'!K1</f>
        <v>040321</v>
      </c>
      <c r="L8" s="9" t="str">
        <f>'Data''s'!L1</f>
        <v>050321</v>
      </c>
      <c r="M8" s="9" t="str">
        <f>'Data''s'!M1</f>
        <v>060321</v>
      </c>
      <c r="N8" s="9" t="str">
        <f>'Data''s'!N1</f>
        <v>090321</v>
      </c>
      <c r="O8" s="9" t="str">
        <f>'Data''s'!O1</f>
        <v>100321</v>
      </c>
      <c r="P8" s="9" t="str">
        <f>'Data''s'!P1</f>
        <v>110321</v>
      </c>
      <c r="Q8" s="9" t="str">
        <f>'Data''s'!Q1</f>
        <v>120321</v>
      </c>
      <c r="R8" s="9" t="str">
        <f>'Data''s'!R1</f>
        <v>130321</v>
      </c>
      <c r="S8" s="9" t="str">
        <f>'Data''s'!S1</f>
        <v>150321</v>
      </c>
      <c r="T8" s="9" t="str">
        <f>'Data''s'!T1</f>
        <v>190321</v>
      </c>
      <c r="U8" s="9" t="str">
        <f>'Data''s'!U1</f>
        <v>220321</v>
      </c>
      <c r="V8" s="9" t="str">
        <f>'Data''s'!V1</f>
        <v>230321</v>
      </c>
      <c r="W8" s="9" t="str">
        <f>'Data''s'!W1</f>
        <v>240321</v>
      </c>
      <c r="X8" s="9" t="str">
        <f>'Data''s'!X1</f>
        <v>260321</v>
      </c>
      <c r="Y8" s="9" t="str">
        <f>'Data''s'!Y1</f>
        <v>280321</v>
      </c>
      <c r="Z8" s="9" t="str">
        <f>'Data''s'!Z1</f>
        <v>300321</v>
      </c>
      <c r="AA8" s="9" t="str">
        <f>'Data''s'!AA1</f>
        <v>310321</v>
      </c>
      <c r="AB8" s="9" t="str">
        <f>'Data''s'!AB1</f>
        <v>020421</v>
      </c>
      <c r="AC8" s="9" t="str">
        <f>'Data''s'!AC1</f>
        <v>040421</v>
      </c>
      <c r="AD8" s="9" t="str">
        <f>'Data''s'!AD1</f>
        <v>070421</v>
      </c>
      <c r="AE8" s="9" t="str">
        <f>'Data''s'!AE1</f>
        <v>090421</v>
      </c>
      <c r="AF8" s="9" t="str">
        <f>'Data''s'!AF1</f>
        <v>120421</v>
      </c>
      <c r="AG8" s="10" t="str">
        <f>'Data''s'!AG1</f>
        <v>130421</v>
      </c>
    </row>
    <row r="9" spans="1:36" s="3" customFormat="1" ht="39" customHeight="1" x14ac:dyDescent="0.2">
      <c r="A9" s="8" t="s">
        <v>97</v>
      </c>
      <c r="B9" s="9">
        <f>'Data''s'!B2</f>
        <v>70.800000000000011</v>
      </c>
      <c r="C9" s="9">
        <f>'Data''s'!C2</f>
        <v>70.400000000000006</v>
      </c>
      <c r="D9" s="9">
        <f>'Data''s'!D2</f>
        <v>70.599999999999994</v>
      </c>
      <c r="E9" s="9">
        <f>'Data''s'!E2</f>
        <v>70.740000000000009</v>
      </c>
      <c r="F9" s="9">
        <f>'Data''s'!F2</f>
        <v>70.800000000000011</v>
      </c>
      <c r="G9" s="9">
        <f>'Data''s'!G2</f>
        <v>70.699999999999989</v>
      </c>
      <c r="H9" s="9">
        <f>'Data''s'!H2</f>
        <v>70.900000000000006</v>
      </c>
      <c r="I9" s="9">
        <f>'Data''s'!I2</f>
        <v>70.699999999999989</v>
      </c>
      <c r="J9" s="9">
        <f>'Data''s'!J2</f>
        <v>70.599999999999994</v>
      </c>
      <c r="K9" s="9">
        <f>'Data''s'!K2</f>
        <v>70.400000000000006</v>
      </c>
      <c r="L9" s="9">
        <f>'Data''s'!L2</f>
        <v>70.5</v>
      </c>
      <c r="M9" s="9">
        <f>'Data''s'!M2</f>
        <v>70.400000000000006</v>
      </c>
      <c r="N9" s="9">
        <f>'Data''s'!N2</f>
        <v>70.400000000000006</v>
      </c>
      <c r="O9" s="9">
        <f>'Data''s'!O2</f>
        <v>70.599999999999994</v>
      </c>
      <c r="P9" s="9">
        <f>'Data''s'!P2</f>
        <v>69.5</v>
      </c>
      <c r="Q9" s="9">
        <f>'Data''s'!Q2</f>
        <v>69.400000000000006</v>
      </c>
      <c r="R9" s="9">
        <f>'Data''s'!R2</f>
        <v>69.900000000000006</v>
      </c>
      <c r="S9" s="9">
        <f>'Data''s'!S2</f>
        <v>69.699999999999989</v>
      </c>
      <c r="T9" s="9">
        <f>'Data''s'!T2</f>
        <v>69.800000000000011</v>
      </c>
      <c r="U9" s="9">
        <f>'Data''s'!U2</f>
        <v>70.199999999999989</v>
      </c>
      <c r="V9" s="9">
        <f>'Data''s'!V2</f>
        <v>70.099999999999994</v>
      </c>
      <c r="W9" s="9">
        <f>'Data''s'!W2</f>
        <v>70.400000000000006</v>
      </c>
      <c r="X9" s="9">
        <f>'Data''s'!X2</f>
        <v>70.400000000000006</v>
      </c>
      <c r="Y9" s="9">
        <f>'Data''s'!Y2</f>
        <v>70.400000000000006</v>
      </c>
      <c r="Z9" s="9">
        <f>'Data''s'!Z2</f>
        <v>70.599999999999994</v>
      </c>
      <c r="AA9" s="9">
        <f>'Data''s'!AA2</f>
        <v>70.699999999999989</v>
      </c>
      <c r="AB9" s="9">
        <f>'Data''s'!AB2</f>
        <v>70.400000000000006</v>
      </c>
      <c r="AC9" s="9">
        <f>'Data''s'!AC2</f>
        <v>70.199999999999989</v>
      </c>
      <c r="AD9" s="9">
        <f>'Data''s'!AD2</f>
        <v>70.099999999999994</v>
      </c>
      <c r="AE9" s="9">
        <f>'Data''s'!AE2</f>
        <v>70.199999999999989</v>
      </c>
      <c r="AF9" s="9">
        <f>'Data''s'!AF2</f>
        <v>70.400000000000006</v>
      </c>
      <c r="AG9" s="10">
        <f>'Data''s'!AG2</f>
        <v>70.400000000000006</v>
      </c>
    </row>
    <row r="10" spans="1:36" s="3" customFormat="1" ht="39" customHeight="1" x14ac:dyDescent="0.2">
      <c r="A10" s="8" t="s">
        <v>98</v>
      </c>
      <c r="B10" s="9">
        <f>'Data''s'!B3</f>
        <v>70.400000000000006</v>
      </c>
      <c r="C10" s="9">
        <f>'Data''s'!C3</f>
        <v>70.199999999999989</v>
      </c>
      <c r="D10" s="9">
        <f>'Data''s'!D3</f>
        <v>70.400000000000006</v>
      </c>
      <c r="E10" s="9">
        <f>'Data''s'!E3</f>
        <v>69.800000000000011</v>
      </c>
      <c r="F10" s="9">
        <f>'Data''s'!F3</f>
        <v>69.699999999999989</v>
      </c>
      <c r="G10" s="9">
        <f>'Data''s'!G3</f>
        <v>69.800000000000011</v>
      </c>
      <c r="H10" s="9">
        <f>'Data''s'!H3</f>
        <v>69.800000000000011</v>
      </c>
      <c r="I10" s="9">
        <f>'Data''s'!I3</f>
        <v>69.599999999999994</v>
      </c>
      <c r="J10" s="9">
        <f>'Data''s'!J3</f>
        <v>70</v>
      </c>
      <c r="K10" s="9">
        <f>'Data''s'!K3</f>
        <v>69.199999999999989</v>
      </c>
      <c r="L10" s="9">
        <f>'Data''s'!L3</f>
        <v>69.800000000000011</v>
      </c>
      <c r="M10" s="9">
        <f>'Data''s'!M3</f>
        <v>69.800000000000011</v>
      </c>
      <c r="N10" s="9">
        <f>'Data''s'!N3</f>
        <v>69.699999999999989</v>
      </c>
      <c r="O10" s="9">
        <f>'Data''s'!O3</f>
        <v>69.800000000000011</v>
      </c>
      <c r="P10" s="9">
        <f>'Data''s'!P3</f>
        <v>69.599999999999994</v>
      </c>
      <c r="Q10" s="9">
        <f>'Data''s'!Q3</f>
        <v>69.800000000000011</v>
      </c>
      <c r="R10" s="9">
        <f>'Data''s'!R3</f>
        <v>69.900000000000006</v>
      </c>
      <c r="S10" s="9">
        <f>'Data''s'!S3</f>
        <v>69.800000000000011</v>
      </c>
      <c r="T10" s="9">
        <f>'Data''s'!T3</f>
        <v>69.599999999999994</v>
      </c>
      <c r="U10" s="9">
        <f>'Data''s'!U3</f>
        <v>69.599999999999994</v>
      </c>
      <c r="V10" s="9">
        <f>'Data''s'!V3</f>
        <v>69.699999999999989</v>
      </c>
      <c r="W10" s="9">
        <f>'Data''s'!W3</f>
        <v>69.599999999999994</v>
      </c>
      <c r="X10" s="9">
        <f>'Data''s'!X3</f>
        <v>69.5</v>
      </c>
      <c r="Y10" s="9">
        <f>'Data''s'!Y3</f>
        <v>69.699999999999989</v>
      </c>
      <c r="Z10" s="9">
        <f>'Data''s'!Z3</f>
        <v>69.800000000000011</v>
      </c>
      <c r="AA10" s="9">
        <f>'Data''s'!AA3</f>
        <v>69.800000000000011</v>
      </c>
      <c r="AB10" s="9">
        <f>'Data''s'!AB3</f>
        <v>69.699999999999989</v>
      </c>
      <c r="AC10" s="9">
        <f>'Data''s'!AC3</f>
        <v>69.599999999999994</v>
      </c>
      <c r="AD10" s="9">
        <f>'Data''s'!AD3</f>
        <v>69.800000000000011</v>
      </c>
      <c r="AE10" s="9">
        <f>'Data''s'!AE3</f>
        <v>69.699999999999989</v>
      </c>
      <c r="AF10" s="9">
        <f>'Data''s'!AF3</f>
        <v>70.199999999999989</v>
      </c>
      <c r="AG10" s="10">
        <f>'Data''s'!AG3</f>
        <v>70.099999999999994</v>
      </c>
    </row>
    <row r="11" spans="1:36" s="3" customFormat="1" ht="39" customHeight="1" x14ac:dyDescent="0.2">
      <c r="A11" s="8" t="s">
        <v>99</v>
      </c>
      <c r="B11" s="9">
        <f>'Data''s'!B4</f>
        <v>70.599999999999994</v>
      </c>
      <c r="C11" s="9">
        <f>'Data''s'!C4</f>
        <v>69.800000000000011</v>
      </c>
      <c r="D11" s="9">
        <f>'Data''s'!D4</f>
        <v>69.699999999999989</v>
      </c>
      <c r="E11" s="9">
        <f>'Data''s'!E4</f>
        <v>69.800000000000011</v>
      </c>
      <c r="F11" s="9">
        <f>'Data''s'!F4</f>
        <v>70.800000000000011</v>
      </c>
      <c r="G11" s="9">
        <f>'Data''s'!G4</f>
        <v>70.400000000000006</v>
      </c>
      <c r="H11" s="9">
        <f>'Data''s'!H4</f>
        <v>70.199999999999989</v>
      </c>
      <c r="I11" s="9">
        <f>'Data''s'!I4</f>
        <v>70.400000000000006</v>
      </c>
      <c r="J11" s="9">
        <f>'Data''s'!J4</f>
        <v>70.400000000000006</v>
      </c>
      <c r="K11" s="9">
        <f>'Data''s'!K4</f>
        <v>69.800000000000011</v>
      </c>
      <c r="L11" s="9">
        <f>'Data''s'!L4</f>
        <v>69.800000000000011</v>
      </c>
      <c r="M11" s="9">
        <f>'Data''s'!M4</f>
        <v>69.800000000000011</v>
      </c>
      <c r="N11" s="9">
        <f>'Data''s'!N4</f>
        <v>69.699999999999989</v>
      </c>
      <c r="O11" s="9">
        <f>'Data''s'!O4</f>
        <v>69.800000000000011</v>
      </c>
      <c r="P11" s="9">
        <f>'Data''s'!P4</f>
        <v>69.599999999999994</v>
      </c>
      <c r="Q11" s="9">
        <f>'Data''s'!Q4</f>
        <v>69.800000000000011</v>
      </c>
      <c r="R11" s="9">
        <f>'Data''s'!R4</f>
        <v>70.199999999999989</v>
      </c>
      <c r="S11" s="9">
        <f>'Data''s'!S4</f>
        <v>70.400000000000006</v>
      </c>
      <c r="T11" s="9">
        <f>'Data''s'!T4</f>
        <v>70.300000000000011</v>
      </c>
      <c r="U11" s="9">
        <f>'Data''s'!U4</f>
        <v>70.400000000000006</v>
      </c>
      <c r="V11" s="9">
        <f>'Data''s'!V4</f>
        <v>70.199999999999989</v>
      </c>
      <c r="W11" s="9">
        <f>'Data''s'!W4</f>
        <v>70.400000000000006</v>
      </c>
      <c r="X11" s="9">
        <f>'Data''s'!X4</f>
        <v>70.400000000000006</v>
      </c>
      <c r="Y11" s="9">
        <f>'Data''s'!Y4</f>
        <v>70</v>
      </c>
      <c r="Z11" s="9">
        <f>'Data''s'!Z4</f>
        <v>70.599999999999994</v>
      </c>
      <c r="AA11" s="9">
        <f>'Data''s'!AA4</f>
        <v>69.800000000000011</v>
      </c>
      <c r="AB11" s="9">
        <f>'Data''s'!AB4</f>
        <v>69.699999999999989</v>
      </c>
      <c r="AC11" s="9">
        <f>'Data''s'!AC4</f>
        <v>69.599999999999994</v>
      </c>
      <c r="AD11" s="9">
        <f>'Data''s'!AD4</f>
        <v>69.800000000000011</v>
      </c>
      <c r="AE11" s="9">
        <f>'Data''s'!AE4</f>
        <v>69.800000000000011</v>
      </c>
      <c r="AF11" s="9">
        <f>'Data''s'!AF4</f>
        <v>69.800000000000011</v>
      </c>
      <c r="AG11" s="10">
        <f>'Data''s'!AG4</f>
        <v>69.800000000000011</v>
      </c>
    </row>
    <row r="12" spans="1:36" s="3" customFormat="1" ht="39" customHeight="1" x14ac:dyDescent="0.2">
      <c r="A12" s="8" t="s">
        <v>100</v>
      </c>
      <c r="B12" s="9">
        <f>'Data''s'!B5</f>
        <v>69.800000000000011</v>
      </c>
      <c r="C12" s="9">
        <f>'Data''s'!C5</f>
        <v>69.599999999999994</v>
      </c>
      <c r="D12" s="9">
        <f>'Data''s'!D5</f>
        <v>69.699999999999989</v>
      </c>
      <c r="E12" s="9">
        <f>'Data''s'!E5</f>
        <v>69.800000000000011</v>
      </c>
      <c r="F12" s="9">
        <f>'Data''s'!F5</f>
        <v>69.599999999999994</v>
      </c>
      <c r="G12" s="9">
        <f>'Data''s'!G5</f>
        <v>69.5</v>
      </c>
      <c r="H12" s="9">
        <f>'Data''s'!H5</f>
        <v>69.699999999999989</v>
      </c>
      <c r="I12" s="9">
        <f>'Data''s'!I5</f>
        <v>70.800000000000011</v>
      </c>
      <c r="J12" s="9">
        <f>'Data''s'!J5</f>
        <v>70.800000000000011</v>
      </c>
      <c r="K12" s="9">
        <f>'Data''s'!K5</f>
        <v>69.400000000000006</v>
      </c>
      <c r="L12" s="9">
        <f>'Data''s'!L5</f>
        <v>69.800000000000011</v>
      </c>
      <c r="M12" s="9">
        <f>'Data''s'!M5</f>
        <v>70.400000000000006</v>
      </c>
      <c r="N12" s="9">
        <f>'Data''s'!N5</f>
        <v>70.199999999999989</v>
      </c>
      <c r="O12" s="9">
        <f>'Data''s'!O5</f>
        <v>69.800000000000011</v>
      </c>
      <c r="P12" s="9">
        <f>'Data''s'!P5</f>
        <v>70.400000000000006</v>
      </c>
      <c r="Q12" s="9">
        <f>'Data''s'!Q5</f>
        <v>70.400000000000006</v>
      </c>
      <c r="R12" s="9">
        <f>'Data''s'!R5</f>
        <v>70.400000000000006</v>
      </c>
      <c r="S12" s="9">
        <f>'Data''s'!S5</f>
        <v>70.199999999999989</v>
      </c>
      <c r="T12" s="9">
        <f>'Data''s'!T5</f>
        <v>70.099999999999994</v>
      </c>
      <c r="U12" s="9">
        <f>'Data''s'!U5</f>
        <v>70.400000000000006</v>
      </c>
      <c r="V12" s="9">
        <f>'Data''s'!V5</f>
        <v>70.199999999999989</v>
      </c>
      <c r="W12" s="9">
        <f>'Data''s'!W5</f>
        <v>70</v>
      </c>
      <c r="X12" s="9">
        <f>'Data''s'!X5</f>
        <v>70.400000000000006</v>
      </c>
      <c r="Y12" s="9">
        <f>'Data''s'!Y5</f>
        <v>69.300000000000011</v>
      </c>
      <c r="Z12" s="9">
        <f>'Data''s'!Z5</f>
        <v>69.800000000000011</v>
      </c>
      <c r="AA12" s="9">
        <f>'Data''s'!AA5</f>
        <v>69.699999999999989</v>
      </c>
      <c r="AB12" s="9">
        <f>'Data''s'!AB5</f>
        <v>70.400000000000006</v>
      </c>
      <c r="AC12" s="9">
        <f>'Data''s'!AC5</f>
        <v>70.199999999999989</v>
      </c>
      <c r="AD12" s="9">
        <f>'Data''s'!AD5</f>
        <v>70.400000000000006</v>
      </c>
      <c r="AE12" s="9">
        <f>'Data''s'!AE5</f>
        <v>70.400000000000006</v>
      </c>
      <c r="AF12" s="9">
        <f>'Data''s'!AF5</f>
        <v>70.199999999999989</v>
      </c>
      <c r="AG12" s="10">
        <f>'Data''s'!AG5</f>
        <v>70.400000000000006</v>
      </c>
    </row>
    <row r="13" spans="1:36" s="3" customFormat="1" ht="39" customHeight="1" x14ac:dyDescent="0.2">
      <c r="A13" s="8" t="s">
        <v>101</v>
      </c>
      <c r="B13" s="9">
        <f>'Data''s'!B6</f>
        <v>70.099999999999994</v>
      </c>
      <c r="C13" s="9">
        <f>'Data''s'!C6</f>
        <v>69.800000000000011</v>
      </c>
      <c r="D13" s="9">
        <f>'Data''s'!D6</f>
        <v>69.900000000000006</v>
      </c>
      <c r="E13" s="9">
        <f>'Data''s'!E6</f>
        <v>70.599999999999994</v>
      </c>
      <c r="F13" s="9">
        <f>'Data''s'!F6</f>
        <v>70.400000000000006</v>
      </c>
      <c r="G13" s="9">
        <f>'Data''s'!G6</f>
        <v>69.900000000000006</v>
      </c>
      <c r="H13" s="9">
        <f>'Data''s'!H6</f>
        <v>70.699999999999989</v>
      </c>
      <c r="I13" s="9">
        <f>'Data''s'!I6</f>
        <v>70.900000000000006</v>
      </c>
      <c r="J13" s="9">
        <f>'Data''s'!J6</f>
        <v>70.400000000000006</v>
      </c>
      <c r="K13" s="9">
        <f>'Data''s'!K6</f>
        <v>70.099999999999994</v>
      </c>
      <c r="L13" s="9">
        <f>'Data''s'!L6</f>
        <v>70.400000000000006</v>
      </c>
      <c r="M13" s="9">
        <f>'Data''s'!M6</f>
        <v>70.199999999999989</v>
      </c>
      <c r="N13" s="9">
        <f>'Data''s'!N6</f>
        <v>69.800000000000011</v>
      </c>
      <c r="O13" s="9">
        <f>'Data''s'!O6</f>
        <v>69.699999999999989</v>
      </c>
      <c r="P13" s="9">
        <f>'Data''s'!P6</f>
        <v>69.5</v>
      </c>
      <c r="Q13" s="9">
        <f>'Data''s'!Q6</f>
        <v>69.599999999999994</v>
      </c>
      <c r="R13" s="9">
        <f>'Data''s'!R6</f>
        <v>69.699999999999989</v>
      </c>
      <c r="S13" s="9">
        <f>'Data''s'!S6</f>
        <v>69.5</v>
      </c>
      <c r="T13" s="9">
        <f>'Data''s'!T6</f>
        <v>69.400000000000006</v>
      </c>
      <c r="U13" s="9">
        <f>'Data''s'!U6</f>
        <v>69.800000000000011</v>
      </c>
      <c r="V13" s="9">
        <f>'Data''s'!V6</f>
        <v>69.5</v>
      </c>
      <c r="W13" s="9">
        <f>'Data''s'!W6</f>
        <v>69.800000000000011</v>
      </c>
      <c r="X13" s="9">
        <f>'Data''s'!X6</f>
        <v>69.400000000000006</v>
      </c>
      <c r="Y13" s="9">
        <f>'Data''s'!Y6</f>
        <v>70</v>
      </c>
      <c r="Z13" s="9">
        <f>'Data''s'!Z6</f>
        <v>70.199999999999989</v>
      </c>
      <c r="AA13" s="9">
        <f>'Data''s'!AA6</f>
        <v>70.400000000000006</v>
      </c>
      <c r="AB13" s="9">
        <f>'Data''s'!AB6</f>
        <v>70.199999999999989</v>
      </c>
      <c r="AC13" s="9">
        <f>'Data''s'!AC6</f>
        <v>70.300000000000011</v>
      </c>
      <c r="AD13" s="9">
        <f>'Data''s'!AD6</f>
        <v>70.099999999999994</v>
      </c>
      <c r="AE13" s="9">
        <f>'Data''s'!AE6</f>
        <v>70</v>
      </c>
      <c r="AF13" s="9">
        <f>'Data''s'!AF6</f>
        <v>69.800000000000011</v>
      </c>
      <c r="AG13" s="10">
        <f>'Data''s'!AG6</f>
        <v>69.400000000000006</v>
      </c>
    </row>
    <row r="14" spans="1:36" s="3" customFormat="1" ht="39" customHeight="1" x14ac:dyDescent="0.2">
      <c r="A14" s="8" t="s">
        <v>77</v>
      </c>
      <c r="B14" s="11">
        <f>AVERAGE(B9:B13)</f>
        <v>70.34</v>
      </c>
      <c r="C14" s="11">
        <f t="shared" ref="C14:AG14" si="0">AVERAGE(C9:C13)</f>
        <v>69.960000000000008</v>
      </c>
      <c r="D14" s="11">
        <f t="shared" si="0"/>
        <v>70.059999999999988</v>
      </c>
      <c r="E14" s="11">
        <f t="shared" si="0"/>
        <v>70.147999999999996</v>
      </c>
      <c r="F14" s="11">
        <f t="shared" si="0"/>
        <v>70.259999999999991</v>
      </c>
      <c r="G14" s="11">
        <f t="shared" si="0"/>
        <v>70.059999999999988</v>
      </c>
      <c r="H14" s="11">
        <f t="shared" si="0"/>
        <v>70.260000000000005</v>
      </c>
      <c r="I14" s="11">
        <f t="shared" si="0"/>
        <v>70.47999999999999</v>
      </c>
      <c r="J14" s="11">
        <f t="shared" si="0"/>
        <v>70.440000000000012</v>
      </c>
      <c r="K14" s="11">
        <f t="shared" si="0"/>
        <v>69.78</v>
      </c>
      <c r="L14" s="11">
        <f t="shared" si="0"/>
        <v>70.060000000000016</v>
      </c>
      <c r="M14" s="11">
        <f t="shared" si="0"/>
        <v>70.12</v>
      </c>
      <c r="N14" s="11">
        <f t="shared" si="0"/>
        <v>69.960000000000008</v>
      </c>
      <c r="O14" s="11">
        <f t="shared" si="0"/>
        <v>69.94</v>
      </c>
      <c r="P14" s="11">
        <f t="shared" si="0"/>
        <v>69.72</v>
      </c>
      <c r="Q14" s="11">
        <f t="shared" si="0"/>
        <v>69.8</v>
      </c>
      <c r="R14" s="11">
        <f t="shared" si="0"/>
        <v>70.02</v>
      </c>
      <c r="S14" s="11">
        <f t="shared" si="0"/>
        <v>69.92</v>
      </c>
      <c r="T14" s="11">
        <f t="shared" si="0"/>
        <v>69.84</v>
      </c>
      <c r="U14" s="11">
        <f t="shared" si="0"/>
        <v>70.080000000000013</v>
      </c>
      <c r="V14" s="11">
        <f t="shared" si="0"/>
        <v>69.939999999999984</v>
      </c>
      <c r="W14" s="11">
        <f t="shared" si="0"/>
        <v>70.039999999999992</v>
      </c>
      <c r="X14" s="11">
        <f t="shared" si="0"/>
        <v>70.02000000000001</v>
      </c>
      <c r="Y14" s="11">
        <f t="shared" si="0"/>
        <v>69.88</v>
      </c>
      <c r="Z14" s="11">
        <f t="shared" si="0"/>
        <v>70.2</v>
      </c>
      <c r="AA14" s="11">
        <f t="shared" si="0"/>
        <v>70.08</v>
      </c>
      <c r="AB14" s="11">
        <f t="shared" si="0"/>
        <v>70.08</v>
      </c>
      <c r="AC14" s="11">
        <f t="shared" si="0"/>
        <v>69.97999999999999</v>
      </c>
      <c r="AD14" s="11">
        <f t="shared" si="0"/>
        <v>70.040000000000006</v>
      </c>
      <c r="AE14" s="11">
        <f t="shared" si="0"/>
        <v>70.02000000000001</v>
      </c>
      <c r="AF14" s="11">
        <f t="shared" si="0"/>
        <v>70.080000000000013</v>
      </c>
      <c r="AG14" s="12">
        <f t="shared" si="0"/>
        <v>70.02000000000001</v>
      </c>
    </row>
    <row r="15" spans="1:36" s="3" customFormat="1" ht="39" customHeight="1" x14ac:dyDescent="0.2">
      <c r="A15" s="8" t="s">
        <v>34</v>
      </c>
      <c r="B15" s="11">
        <f>MAX(B9:B13)-MIN(B9:B13)</f>
        <v>1</v>
      </c>
      <c r="C15" s="11">
        <f t="shared" ref="C15:AG15" si="1">MAX(C9:C13)-MIN(C9:C13)</f>
        <v>0.80000000000001137</v>
      </c>
      <c r="D15" s="11">
        <f t="shared" si="1"/>
        <v>0.90000000000000568</v>
      </c>
      <c r="E15" s="11">
        <f t="shared" si="1"/>
        <v>0.93999999999999773</v>
      </c>
      <c r="F15" s="11">
        <f t="shared" si="1"/>
        <v>1.2000000000000171</v>
      </c>
      <c r="G15" s="11">
        <f t="shared" si="1"/>
        <v>1.1999999999999886</v>
      </c>
      <c r="H15" s="11">
        <f t="shared" si="1"/>
        <v>1.2000000000000171</v>
      </c>
      <c r="I15" s="11">
        <f t="shared" si="1"/>
        <v>1.3000000000000114</v>
      </c>
      <c r="J15" s="11">
        <f t="shared" si="1"/>
        <v>0.80000000000001137</v>
      </c>
      <c r="K15" s="11">
        <f t="shared" si="1"/>
        <v>1.2000000000000171</v>
      </c>
      <c r="L15" s="11">
        <f t="shared" si="1"/>
        <v>0.69999999999998863</v>
      </c>
      <c r="M15" s="11">
        <f t="shared" si="1"/>
        <v>0.59999999999999432</v>
      </c>
      <c r="N15" s="11">
        <f t="shared" si="1"/>
        <v>0.70000000000001705</v>
      </c>
      <c r="O15" s="11">
        <f t="shared" si="1"/>
        <v>0.90000000000000568</v>
      </c>
      <c r="P15" s="11">
        <f t="shared" si="1"/>
        <v>0.90000000000000568</v>
      </c>
      <c r="Q15" s="11">
        <f t="shared" si="1"/>
        <v>1</v>
      </c>
      <c r="R15" s="11">
        <f t="shared" si="1"/>
        <v>0.70000000000001705</v>
      </c>
      <c r="S15" s="11">
        <f t="shared" si="1"/>
        <v>0.90000000000000568</v>
      </c>
      <c r="T15" s="11">
        <f t="shared" si="1"/>
        <v>0.90000000000000568</v>
      </c>
      <c r="U15" s="11">
        <f t="shared" si="1"/>
        <v>0.80000000000001137</v>
      </c>
      <c r="V15" s="11">
        <f t="shared" si="1"/>
        <v>0.69999999999998863</v>
      </c>
      <c r="W15" s="11">
        <f t="shared" si="1"/>
        <v>0.80000000000001137</v>
      </c>
      <c r="X15" s="11">
        <f t="shared" si="1"/>
        <v>1</v>
      </c>
      <c r="Y15" s="11">
        <f t="shared" si="1"/>
        <v>1.0999999999999943</v>
      </c>
      <c r="Z15" s="11">
        <f t="shared" si="1"/>
        <v>0.79999999999998295</v>
      </c>
      <c r="AA15" s="11">
        <f t="shared" si="1"/>
        <v>1</v>
      </c>
      <c r="AB15" s="11">
        <f t="shared" si="1"/>
        <v>0.70000000000001705</v>
      </c>
      <c r="AC15" s="11">
        <f t="shared" si="1"/>
        <v>0.70000000000001705</v>
      </c>
      <c r="AD15" s="11">
        <f t="shared" si="1"/>
        <v>0.59999999999999432</v>
      </c>
      <c r="AE15" s="11">
        <f t="shared" si="1"/>
        <v>0.70000000000001705</v>
      </c>
      <c r="AF15" s="11">
        <f t="shared" si="1"/>
        <v>0.59999999999999432</v>
      </c>
      <c r="AG15" s="12">
        <f t="shared" si="1"/>
        <v>1</v>
      </c>
    </row>
    <row r="16" spans="1:36" s="1" customFormat="1" ht="18" customHeight="1" x14ac:dyDescent="0.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7"/>
    </row>
    <row r="17" spans="1:33" s="1" customFormat="1" ht="18" customHeight="1" x14ac:dyDescent="0.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7"/>
    </row>
    <row r="18" spans="1:33" s="1" customFormat="1" ht="18" customHeight="1" x14ac:dyDescent="0.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7"/>
    </row>
    <row r="19" spans="1:33" s="1" customFormat="1" ht="18" customHeight="1" x14ac:dyDescent="0.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7"/>
    </row>
    <row r="20" spans="1:33" s="1" customFormat="1" ht="18" customHeight="1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7"/>
    </row>
    <row r="21" spans="1:33" s="1" customFormat="1" ht="18" customHeight="1" x14ac:dyDescent="0.2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7"/>
    </row>
    <row r="22" spans="1:33" s="1" customFormat="1" ht="18" customHeight="1" x14ac:dyDescent="0.2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7"/>
    </row>
    <row r="23" spans="1:33" s="1" customFormat="1" ht="18" customHeight="1" x14ac:dyDescent="0.2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7"/>
    </row>
    <row r="24" spans="1:33" s="1" customFormat="1" ht="18" customHeight="1" x14ac:dyDescent="0.2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7"/>
    </row>
    <row r="25" spans="1:33" s="1" customFormat="1" ht="18" customHeight="1" x14ac:dyDescent="0.2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7"/>
    </row>
    <row r="26" spans="1:33" s="1" customFormat="1" ht="18" customHeight="1" x14ac:dyDescent="0.2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7"/>
    </row>
    <row r="27" spans="1:33" s="1" customFormat="1" ht="18" customHeight="1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7"/>
    </row>
    <row r="28" spans="1:33" s="1" customFormat="1" ht="18" customHeight="1" x14ac:dyDescent="0.2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7"/>
    </row>
    <row r="29" spans="1:33" s="1" customFormat="1" ht="18" customHeight="1" x14ac:dyDescent="0.2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7"/>
    </row>
    <row r="30" spans="1:33" s="1" customFormat="1" ht="12.75" customHeight="1" x14ac:dyDescent="0.2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7"/>
    </row>
    <row r="31" spans="1:33" s="1" customFormat="1" ht="18" customHeight="1" x14ac:dyDescent="0.2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7"/>
    </row>
    <row r="32" spans="1:33" s="1" customFormat="1" ht="18" customHeight="1" x14ac:dyDescent="0.2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7"/>
    </row>
    <row r="33" spans="1:33" s="1" customFormat="1" ht="18" customHeight="1" x14ac:dyDescent="0.2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7"/>
    </row>
    <row r="34" spans="1:33" s="1" customFormat="1" ht="18" customHeight="1" x14ac:dyDescent="0.2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7"/>
    </row>
    <row r="35" spans="1:33" s="1" customFormat="1" ht="18" customHeight="1" x14ac:dyDescent="0.2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7"/>
    </row>
    <row r="36" spans="1:33" s="1" customFormat="1" ht="21" customHeight="1" thickBot="1" x14ac:dyDescent="0.25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70"/>
    </row>
    <row r="37" spans="1:33" s="1" customFormat="1" ht="34.35" customHeight="1" x14ac:dyDescent="0.2">
      <c r="A37" s="87" t="s">
        <v>92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9"/>
    </row>
    <row r="38" spans="1:33" s="1" customFormat="1" ht="21" customHeight="1" x14ac:dyDescent="0.2">
      <c r="A38" s="57" t="s">
        <v>35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s="1" customFormat="1" ht="31.5" customHeight="1" x14ac:dyDescent="0.2">
      <c r="A39" s="57" t="s">
        <v>37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 t="s">
        <v>40</v>
      </c>
      <c r="P39" s="42"/>
      <c r="Q39" s="42"/>
      <c r="R39" s="42" t="s">
        <v>76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3"/>
    </row>
    <row r="40" spans="1:33" s="1" customFormat="1" ht="31.5" customHeight="1" x14ac:dyDescent="0.2">
      <c r="A40" s="39"/>
      <c r="B40" s="36"/>
      <c r="C40" s="36"/>
      <c r="D40" s="36"/>
      <c r="E40" s="36"/>
      <c r="F40" s="36"/>
      <c r="G40" s="44" t="s">
        <v>38</v>
      </c>
      <c r="H40" s="45"/>
      <c r="I40" s="45"/>
      <c r="J40" s="45"/>
      <c r="K40" s="45"/>
      <c r="L40" s="45"/>
      <c r="M40" s="45"/>
      <c r="N40" s="46"/>
      <c r="O40" s="42"/>
      <c r="P40" s="42"/>
      <c r="Q40" s="42"/>
      <c r="R40" s="42" t="s">
        <v>78</v>
      </c>
      <c r="S40" s="42"/>
      <c r="T40" s="42"/>
      <c r="U40" s="42"/>
      <c r="V40" s="42" t="s">
        <v>79</v>
      </c>
      <c r="W40" s="42"/>
      <c r="X40" s="42"/>
      <c r="Y40" s="42"/>
      <c r="Z40" s="42" t="s">
        <v>80</v>
      </c>
      <c r="AA40" s="42"/>
      <c r="AB40" s="42"/>
      <c r="AC40" s="42"/>
      <c r="AD40" s="42" t="s">
        <v>81</v>
      </c>
      <c r="AE40" s="42"/>
      <c r="AF40" s="42"/>
      <c r="AG40" s="43"/>
    </row>
    <row r="41" spans="1:33" s="1" customFormat="1" ht="31.5" customHeight="1" x14ac:dyDescent="0.2">
      <c r="A41" s="62" t="s">
        <v>82</v>
      </c>
      <c r="B41" s="63"/>
      <c r="C41" s="63"/>
      <c r="D41" s="63"/>
      <c r="E41" s="63"/>
      <c r="F41" s="63"/>
      <c r="G41" s="47">
        <f>AVERAGE(B14:AG14)</f>
        <v>70.050875000000005</v>
      </c>
      <c r="H41" s="48"/>
      <c r="I41" s="48"/>
      <c r="J41" s="48"/>
      <c r="K41" s="48"/>
      <c r="L41" s="48"/>
      <c r="M41" s="48"/>
      <c r="N41" s="49"/>
      <c r="O41" s="42">
        <v>2</v>
      </c>
      <c r="P41" s="42"/>
      <c r="Q41" s="42"/>
      <c r="R41" s="36">
        <v>1.88</v>
      </c>
      <c r="S41" s="36"/>
      <c r="T41" s="36"/>
      <c r="U41" s="36"/>
      <c r="V41" s="36">
        <v>1.1279999999999999</v>
      </c>
      <c r="W41" s="36"/>
      <c r="X41" s="36"/>
      <c r="Y41" s="36"/>
      <c r="Z41" s="36"/>
      <c r="AA41" s="36"/>
      <c r="AB41" s="36"/>
      <c r="AC41" s="36"/>
      <c r="AD41" s="36">
        <v>3.2669999999999999</v>
      </c>
      <c r="AE41" s="36"/>
      <c r="AF41" s="36"/>
      <c r="AG41" s="50"/>
    </row>
    <row r="42" spans="1:33" s="1" customFormat="1" ht="31.5" customHeight="1" x14ac:dyDescent="0.2">
      <c r="A42" s="62" t="s">
        <v>83</v>
      </c>
      <c r="B42" s="63"/>
      <c r="C42" s="63"/>
      <c r="D42" s="63"/>
      <c r="E42" s="63"/>
      <c r="F42" s="63"/>
      <c r="G42" s="47">
        <f>AVERAGE(B15:AG15)</f>
        <v>0.88562500000000455</v>
      </c>
      <c r="H42" s="48"/>
      <c r="I42" s="48"/>
      <c r="J42" s="48"/>
      <c r="K42" s="48"/>
      <c r="L42" s="48"/>
      <c r="M42" s="48"/>
      <c r="N42" s="49"/>
      <c r="O42" s="42">
        <v>3</v>
      </c>
      <c r="P42" s="42"/>
      <c r="Q42" s="42"/>
      <c r="R42" s="36">
        <v>1.0229999999999999</v>
      </c>
      <c r="S42" s="36"/>
      <c r="T42" s="36"/>
      <c r="U42" s="36"/>
      <c r="V42" s="36">
        <v>1.6930000000000001</v>
      </c>
      <c r="W42" s="36"/>
      <c r="X42" s="36"/>
      <c r="Y42" s="36"/>
      <c r="Z42" s="36"/>
      <c r="AA42" s="36"/>
      <c r="AB42" s="36"/>
      <c r="AC42" s="36"/>
      <c r="AD42" s="36">
        <v>2.5739999999999998</v>
      </c>
      <c r="AE42" s="36"/>
      <c r="AF42" s="36"/>
      <c r="AG42" s="50"/>
    </row>
    <row r="43" spans="1:33" s="1" customFormat="1" ht="31.5" customHeight="1" x14ac:dyDescent="0.2">
      <c r="A43" s="64" t="s">
        <v>0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42">
        <v>4</v>
      </c>
      <c r="P43" s="42"/>
      <c r="Q43" s="42"/>
      <c r="R43" s="36">
        <v>0.72899999999999998</v>
      </c>
      <c r="S43" s="36"/>
      <c r="T43" s="36"/>
      <c r="U43" s="36"/>
      <c r="V43" s="36">
        <v>2.0590000000000002</v>
      </c>
      <c r="W43" s="36"/>
      <c r="X43" s="36"/>
      <c r="Y43" s="36"/>
      <c r="Z43" s="36"/>
      <c r="AA43" s="36"/>
      <c r="AB43" s="36"/>
      <c r="AC43" s="36"/>
      <c r="AD43" s="36">
        <v>2.282</v>
      </c>
      <c r="AE43" s="36"/>
      <c r="AF43" s="36"/>
      <c r="AG43" s="50"/>
    </row>
    <row r="44" spans="1:33" s="1" customFormat="1" ht="31.5" customHeight="1" x14ac:dyDescent="0.2">
      <c r="A44" s="62" t="s">
        <v>84</v>
      </c>
      <c r="B44" s="63"/>
      <c r="C44" s="63"/>
      <c r="D44" s="63"/>
      <c r="E44" s="63"/>
      <c r="F44" s="63"/>
      <c r="G44" s="35">
        <f>(G41)+(R44*G42)</f>
        <v>70.561880625000001</v>
      </c>
      <c r="H44" s="35"/>
      <c r="I44" s="35"/>
      <c r="J44" s="35"/>
      <c r="K44" s="35"/>
      <c r="L44" s="35"/>
      <c r="M44" s="35"/>
      <c r="N44" s="35"/>
      <c r="O44" s="42">
        <v>5</v>
      </c>
      <c r="P44" s="42"/>
      <c r="Q44" s="42"/>
      <c r="R44" s="36">
        <v>0.57699999999999996</v>
      </c>
      <c r="S44" s="36"/>
      <c r="T44" s="36"/>
      <c r="U44" s="36"/>
      <c r="V44" s="36">
        <v>2.3260000000000001</v>
      </c>
      <c r="W44" s="36"/>
      <c r="X44" s="36"/>
      <c r="Y44" s="36"/>
      <c r="Z44" s="36"/>
      <c r="AA44" s="36"/>
      <c r="AB44" s="36"/>
      <c r="AC44" s="36"/>
      <c r="AD44" s="36">
        <v>2.1139999999999999</v>
      </c>
      <c r="AE44" s="36"/>
      <c r="AF44" s="36"/>
      <c r="AG44" s="50"/>
    </row>
    <row r="45" spans="1:33" s="1" customFormat="1" ht="31.5" customHeight="1" x14ac:dyDescent="0.2">
      <c r="A45" s="62" t="s">
        <v>85</v>
      </c>
      <c r="B45" s="63"/>
      <c r="C45" s="63"/>
      <c r="D45" s="63"/>
      <c r="E45" s="63"/>
      <c r="F45" s="63"/>
      <c r="G45" s="35">
        <f>(G41)-(R44*G42)</f>
        <v>69.539869375000009</v>
      </c>
      <c r="H45" s="35"/>
      <c r="I45" s="35"/>
      <c r="J45" s="35"/>
      <c r="K45" s="35"/>
      <c r="L45" s="35"/>
      <c r="M45" s="35"/>
      <c r="N45" s="35"/>
      <c r="O45" s="42">
        <v>6</v>
      </c>
      <c r="P45" s="42"/>
      <c r="Q45" s="42"/>
      <c r="R45" s="36">
        <v>0.48299999999999998</v>
      </c>
      <c r="S45" s="36"/>
      <c r="T45" s="36"/>
      <c r="U45" s="36"/>
      <c r="V45" s="36">
        <v>2.5339999999999998</v>
      </c>
      <c r="W45" s="36"/>
      <c r="X45" s="36"/>
      <c r="Y45" s="36"/>
      <c r="Z45" s="36"/>
      <c r="AA45" s="36"/>
      <c r="AB45" s="36"/>
      <c r="AC45" s="36"/>
      <c r="AD45" s="36">
        <v>2.004</v>
      </c>
      <c r="AE45" s="36"/>
      <c r="AF45" s="36"/>
      <c r="AG45" s="50"/>
    </row>
    <row r="46" spans="1:33" s="1" customFormat="1" ht="31.5" customHeight="1" x14ac:dyDescent="0.2">
      <c r="A46" s="62" t="s">
        <v>86</v>
      </c>
      <c r="B46" s="63"/>
      <c r="C46" s="63"/>
      <c r="D46" s="63"/>
      <c r="E46" s="63"/>
      <c r="F46" s="63"/>
      <c r="G46" s="35">
        <f>AD44*G42</f>
        <v>1.8722112500000094</v>
      </c>
      <c r="H46" s="35"/>
      <c r="I46" s="35"/>
      <c r="J46" s="35"/>
      <c r="K46" s="35"/>
      <c r="L46" s="35"/>
      <c r="M46" s="35"/>
      <c r="N46" s="35"/>
      <c r="O46" s="42">
        <v>7</v>
      </c>
      <c r="P46" s="42"/>
      <c r="Q46" s="42"/>
      <c r="R46" s="36">
        <v>0.41899999999999998</v>
      </c>
      <c r="S46" s="36"/>
      <c r="T46" s="36"/>
      <c r="U46" s="36"/>
      <c r="V46" s="36">
        <v>2.7040000000000002</v>
      </c>
      <c r="W46" s="36"/>
      <c r="X46" s="36"/>
      <c r="Y46" s="36"/>
      <c r="Z46" s="36">
        <v>7.5999999999999998E-2</v>
      </c>
      <c r="AA46" s="36"/>
      <c r="AB46" s="36"/>
      <c r="AC46" s="36"/>
      <c r="AD46" s="36">
        <v>1.9239999999999999</v>
      </c>
      <c r="AE46" s="36"/>
      <c r="AF46" s="36"/>
      <c r="AG46" s="50"/>
    </row>
    <row r="47" spans="1:33" s="1" customFormat="1" ht="31.5" customHeight="1" x14ac:dyDescent="0.2">
      <c r="A47" s="62" t="s">
        <v>87</v>
      </c>
      <c r="B47" s="63"/>
      <c r="C47" s="63"/>
      <c r="D47" s="63"/>
      <c r="E47" s="63"/>
      <c r="F47" s="63"/>
      <c r="G47" s="35">
        <f>Z44*G42</f>
        <v>0</v>
      </c>
      <c r="H47" s="35"/>
      <c r="I47" s="35"/>
      <c r="J47" s="35"/>
      <c r="K47" s="35"/>
      <c r="L47" s="35"/>
      <c r="M47" s="35"/>
      <c r="N47" s="35"/>
      <c r="O47" s="42">
        <v>8</v>
      </c>
      <c r="P47" s="42"/>
      <c r="Q47" s="42"/>
      <c r="R47" s="36">
        <v>0.373</v>
      </c>
      <c r="S47" s="36"/>
      <c r="T47" s="36"/>
      <c r="U47" s="36"/>
      <c r="V47" s="36">
        <v>2.8439999999999999</v>
      </c>
      <c r="W47" s="36"/>
      <c r="X47" s="36"/>
      <c r="Y47" s="36"/>
      <c r="Z47" s="36">
        <v>0.13600000000000001</v>
      </c>
      <c r="AA47" s="36"/>
      <c r="AB47" s="36"/>
      <c r="AC47" s="36"/>
      <c r="AD47" s="36">
        <v>1.8640000000000001</v>
      </c>
      <c r="AE47" s="36"/>
      <c r="AF47" s="36"/>
      <c r="AG47" s="50"/>
    </row>
    <row r="48" spans="1:33" s="1" customFormat="1" ht="31.5" customHeight="1" x14ac:dyDescent="0.2">
      <c r="A48" s="57" t="s">
        <v>39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>
        <v>9</v>
      </c>
      <c r="P48" s="42"/>
      <c r="Q48" s="42"/>
      <c r="R48" s="36">
        <v>0.33700000000000002</v>
      </c>
      <c r="S48" s="36"/>
      <c r="T48" s="36"/>
      <c r="U48" s="36"/>
      <c r="V48" s="36">
        <v>2.97</v>
      </c>
      <c r="W48" s="36"/>
      <c r="X48" s="36"/>
      <c r="Y48" s="36"/>
      <c r="Z48" s="36">
        <v>0.184</v>
      </c>
      <c r="AA48" s="36"/>
      <c r="AB48" s="36"/>
      <c r="AC48" s="36"/>
      <c r="AD48" s="36">
        <v>1.8160000000000001</v>
      </c>
      <c r="AE48" s="36"/>
      <c r="AF48" s="36"/>
      <c r="AG48" s="50"/>
    </row>
    <row r="49" spans="1:44" s="1" customFormat="1" ht="31.5" customHeight="1" x14ac:dyDescent="0.2">
      <c r="A49" s="58" t="s">
        <v>95</v>
      </c>
      <c r="B49" s="59"/>
      <c r="C49" s="59"/>
      <c r="D49" s="59"/>
      <c r="E49" s="59"/>
      <c r="F49" s="59"/>
      <c r="G49" s="35">
        <f>STDEV(B14:AG14)</f>
        <v>0.17352879281399966</v>
      </c>
      <c r="H49" s="35"/>
      <c r="I49" s="35"/>
      <c r="J49" s="35"/>
      <c r="K49" s="35"/>
      <c r="L49" s="35"/>
      <c r="M49" s="35"/>
      <c r="N49" s="35"/>
      <c r="O49" s="42">
        <v>10</v>
      </c>
      <c r="P49" s="42"/>
      <c r="Q49" s="42"/>
      <c r="R49" s="36">
        <v>0.308</v>
      </c>
      <c r="S49" s="36"/>
      <c r="T49" s="36"/>
      <c r="U49" s="36"/>
      <c r="V49" s="36">
        <v>3.0779999999999998</v>
      </c>
      <c r="W49" s="36"/>
      <c r="X49" s="36"/>
      <c r="Y49" s="36"/>
      <c r="Z49" s="36">
        <v>0.223</v>
      </c>
      <c r="AA49" s="36"/>
      <c r="AB49" s="36"/>
      <c r="AC49" s="36"/>
      <c r="AD49" s="36">
        <v>1.7769999999999999</v>
      </c>
      <c r="AE49" s="36"/>
      <c r="AF49" s="36"/>
      <c r="AG49" s="50"/>
    </row>
    <row r="50" spans="1:44" s="1" customFormat="1" ht="31.5" customHeight="1" x14ac:dyDescent="0.2">
      <c r="A50" s="60" t="s">
        <v>93</v>
      </c>
      <c r="B50" s="61"/>
      <c r="C50" s="61"/>
      <c r="D50" s="61"/>
      <c r="E50" s="61"/>
      <c r="F50" s="61"/>
      <c r="G50" s="35">
        <f>(AI52-AI53)/(6*G49)</f>
        <v>5.762732419120038</v>
      </c>
      <c r="H50" s="35"/>
      <c r="I50" s="35"/>
      <c r="J50" s="35"/>
      <c r="K50" s="35"/>
      <c r="L50" s="35"/>
      <c r="M50" s="35"/>
      <c r="N50" s="35"/>
      <c r="O50" s="42">
        <v>15</v>
      </c>
      <c r="P50" s="42"/>
      <c r="Q50" s="42"/>
      <c r="R50" s="36">
        <v>0.223</v>
      </c>
      <c r="S50" s="36"/>
      <c r="T50" s="36"/>
      <c r="U50" s="36"/>
      <c r="V50" s="36">
        <v>3.472</v>
      </c>
      <c r="W50" s="36"/>
      <c r="X50" s="36"/>
      <c r="Y50" s="36"/>
      <c r="Z50" s="36">
        <v>0.34699999999999998</v>
      </c>
      <c r="AA50" s="36"/>
      <c r="AB50" s="36"/>
      <c r="AC50" s="36"/>
      <c r="AD50" s="36">
        <v>1.653</v>
      </c>
      <c r="AE50" s="36"/>
      <c r="AF50" s="36"/>
      <c r="AG50" s="50"/>
    </row>
    <row r="51" spans="1:44" s="1" customFormat="1" ht="38.25" customHeight="1" x14ac:dyDescent="0.2">
      <c r="A51" s="57" t="s">
        <v>94</v>
      </c>
      <c r="B51" s="61"/>
      <c r="C51" s="61"/>
      <c r="D51" s="61"/>
      <c r="E51" s="61"/>
      <c r="F51" s="61"/>
      <c r="G51" s="35">
        <f>MIN(AH55:AI55)</f>
        <v>5.6650060818457844</v>
      </c>
      <c r="H51" s="35"/>
      <c r="I51" s="35"/>
      <c r="J51" s="35"/>
      <c r="K51" s="35"/>
      <c r="L51" s="35"/>
      <c r="M51" s="35"/>
      <c r="N51" s="35"/>
      <c r="O51" s="42">
        <v>25</v>
      </c>
      <c r="P51" s="42"/>
      <c r="Q51" s="42"/>
      <c r="R51" s="36">
        <v>0.153</v>
      </c>
      <c r="S51" s="36"/>
      <c r="T51" s="36"/>
      <c r="U51" s="36"/>
      <c r="V51" s="36">
        <v>3.931</v>
      </c>
      <c r="W51" s="36"/>
      <c r="X51" s="36"/>
      <c r="Y51" s="36"/>
      <c r="Z51" s="36">
        <v>0.45900000000000002</v>
      </c>
      <c r="AA51" s="36"/>
      <c r="AB51" s="36"/>
      <c r="AC51" s="36"/>
      <c r="AD51" s="36">
        <v>1.5409999999999999</v>
      </c>
      <c r="AE51" s="36"/>
      <c r="AF51" s="36"/>
      <c r="AG51" s="50"/>
    </row>
    <row r="52" spans="1:44" s="1" customFormat="1" ht="21.75" customHeight="1" x14ac:dyDescent="0.2">
      <c r="A52" s="51" t="s">
        <v>0</v>
      </c>
      <c r="B52" s="52"/>
      <c r="C52" s="52"/>
      <c r="D52" s="52"/>
      <c r="E52" s="52"/>
      <c r="F52" s="52"/>
      <c r="G52" s="52"/>
      <c r="H52" s="52"/>
      <c r="I52" s="42" t="s">
        <v>33</v>
      </c>
      <c r="J52" s="42"/>
      <c r="K52" s="42"/>
      <c r="L52" s="42"/>
      <c r="M52" s="42" t="s">
        <v>36</v>
      </c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3"/>
      <c r="AH52" s="20" t="s">
        <v>1</v>
      </c>
      <c r="AI52" s="21">
        <f>J5+M5</f>
        <v>73</v>
      </c>
    </row>
    <row r="53" spans="1:44" s="1" customFormat="1" ht="27" customHeight="1" x14ac:dyDescent="0.2">
      <c r="A53" s="13"/>
      <c r="B53" s="52" t="s">
        <v>2</v>
      </c>
      <c r="C53" s="52"/>
      <c r="D53" s="52"/>
      <c r="E53" s="52"/>
      <c r="F53" s="52" t="s">
        <v>3</v>
      </c>
      <c r="G53" s="52"/>
      <c r="H53" s="5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3"/>
      <c r="AH53" s="20" t="s">
        <v>4</v>
      </c>
      <c r="AI53" s="21">
        <f>J5-P5</f>
        <v>67</v>
      </c>
    </row>
    <row r="54" spans="1:44" s="1" customFormat="1" ht="24.95" customHeight="1" x14ac:dyDescent="0.2">
      <c r="A54" s="14" t="s">
        <v>88</v>
      </c>
      <c r="B54" s="54">
        <f>(M5*80)/100+J5</f>
        <v>72.400000000000006</v>
      </c>
      <c r="C54" s="54"/>
      <c r="D54" s="78" t="s">
        <v>69</v>
      </c>
      <c r="E54" s="78"/>
      <c r="F54" s="53">
        <f>G44</f>
        <v>70.561880625000001</v>
      </c>
      <c r="G54" s="53"/>
      <c r="H54" s="53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3"/>
      <c r="AH54" s="20"/>
      <c r="AI54" s="21"/>
    </row>
    <row r="55" spans="1:44" s="1" customFormat="1" ht="24.95" customHeight="1" x14ac:dyDescent="0.2">
      <c r="A55" s="14" t="s">
        <v>89</v>
      </c>
      <c r="B55" s="54">
        <f>J5-(M5*80)/100</f>
        <v>67.599999999999994</v>
      </c>
      <c r="C55" s="54"/>
      <c r="D55" s="78" t="s">
        <v>69</v>
      </c>
      <c r="E55" s="78"/>
      <c r="F55" s="53">
        <f>G45</f>
        <v>69.539869375000009</v>
      </c>
      <c r="G55" s="53"/>
      <c r="H55" s="53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3"/>
      <c r="AH55" s="21">
        <f>(AI52-G41)/(3*G49)</f>
        <v>5.6650060818457844</v>
      </c>
      <c r="AI55" s="21">
        <f>(G41-AI53)/(3*G49)</f>
        <v>5.8604587563942907</v>
      </c>
    </row>
    <row r="56" spans="1:44" s="1" customFormat="1" ht="24.95" customHeight="1" x14ac:dyDescent="0.2">
      <c r="A56" s="14" t="s">
        <v>180</v>
      </c>
      <c r="B56" s="54">
        <f>(AI52-AI53)*60/100</f>
        <v>3.6</v>
      </c>
      <c r="C56" s="54"/>
      <c r="D56" s="54"/>
      <c r="E56" s="54"/>
      <c r="F56" s="53">
        <f>G46</f>
        <v>1.8722112500000094</v>
      </c>
      <c r="G56" s="53"/>
      <c r="H56" s="53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3"/>
    </row>
    <row r="57" spans="1:44" s="1" customFormat="1" ht="24.95" customHeight="1" x14ac:dyDescent="0.2">
      <c r="A57" s="14" t="s">
        <v>181</v>
      </c>
      <c r="B57" s="54">
        <v>0</v>
      </c>
      <c r="C57" s="54"/>
      <c r="D57" s="54"/>
      <c r="E57" s="54"/>
      <c r="F57" s="53">
        <f>G47</f>
        <v>0</v>
      </c>
      <c r="G57" s="53"/>
      <c r="H57" s="53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3"/>
    </row>
    <row r="58" spans="1:44" s="1" customFormat="1" ht="24.95" customHeight="1" x14ac:dyDescent="0.2">
      <c r="A58" s="55" t="s">
        <v>41</v>
      </c>
      <c r="B58" s="56"/>
      <c r="C58" s="56"/>
      <c r="D58" s="56"/>
      <c r="E58" s="56"/>
      <c r="F58" s="56"/>
      <c r="G58" s="56"/>
      <c r="H58" s="56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</row>
    <row r="59" spans="1:44" s="1" customFormat="1" ht="24.95" customHeight="1" x14ac:dyDescent="0.2">
      <c r="A59" s="55"/>
      <c r="B59" s="56"/>
      <c r="C59" s="56"/>
      <c r="D59" s="56"/>
      <c r="E59" s="56"/>
      <c r="F59" s="56"/>
      <c r="G59" s="56"/>
      <c r="H59" s="56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3"/>
    </row>
    <row r="60" spans="1:44" s="1" customFormat="1" ht="24.95" customHeight="1" x14ac:dyDescent="0.2">
      <c r="A60" s="55"/>
      <c r="B60" s="56"/>
      <c r="C60" s="56"/>
      <c r="D60" s="56"/>
      <c r="E60" s="56"/>
      <c r="F60" s="56"/>
      <c r="G60" s="56"/>
      <c r="H60" s="56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3"/>
    </row>
    <row r="61" spans="1:44" s="1" customFormat="1" ht="24.95" customHeight="1" x14ac:dyDescent="0.2">
      <c r="A61" s="57" t="s">
        <v>42</v>
      </c>
      <c r="B61" s="42"/>
      <c r="C61" s="42"/>
      <c r="D61" s="42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3"/>
    </row>
    <row r="62" spans="1:44" s="1" customFormat="1" ht="24.95" customHeight="1" x14ac:dyDescent="0.2">
      <c r="A62" s="15" t="s">
        <v>44</v>
      </c>
      <c r="B62" s="42" t="s">
        <v>45</v>
      </c>
      <c r="C62" s="42"/>
      <c r="D62" s="42" t="s">
        <v>44</v>
      </c>
      <c r="E62" s="42"/>
      <c r="F62" s="42" t="s">
        <v>45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3"/>
      <c r="AJ62" s="36"/>
      <c r="AK62" s="36"/>
      <c r="AL62" s="36"/>
      <c r="AM62" s="36"/>
      <c r="AN62" s="36"/>
      <c r="AO62" s="36"/>
      <c r="AP62" s="36"/>
      <c r="AQ62" s="36"/>
      <c r="AR62" s="36"/>
    </row>
    <row r="63" spans="1:44" s="1" customFormat="1" ht="24.95" customHeight="1" thickBot="1" x14ac:dyDescent="0.25">
      <c r="A63" s="16"/>
      <c r="B63" s="36"/>
      <c r="C63" s="36"/>
      <c r="D63" s="36"/>
      <c r="E63" s="36"/>
      <c r="F63" s="36"/>
      <c r="G63" s="36"/>
      <c r="H63" s="36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3"/>
      <c r="AJ63" s="41"/>
      <c r="AK63" s="41"/>
      <c r="AL63" s="41"/>
      <c r="AM63" s="41"/>
      <c r="AN63" s="41"/>
      <c r="AO63" s="41"/>
      <c r="AP63" s="41"/>
      <c r="AQ63" s="41"/>
      <c r="AR63" s="41"/>
    </row>
    <row r="64" spans="1:44" s="1" customFormat="1" ht="24.95" customHeight="1" x14ac:dyDescent="0.2">
      <c r="A64" s="16"/>
      <c r="B64" s="42" t="s">
        <v>46</v>
      </c>
      <c r="C64" s="42"/>
      <c r="D64" s="36"/>
      <c r="E64" s="36"/>
      <c r="F64" s="42" t="s">
        <v>46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3"/>
    </row>
    <row r="65" spans="1:33" s="1" customFormat="1" ht="42.75" customHeight="1" x14ac:dyDescent="0.2">
      <c r="A65" s="39" t="s">
        <v>74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8"/>
      <c r="Y65" s="38"/>
      <c r="Z65" s="38"/>
      <c r="AA65" s="38"/>
      <c r="AB65" s="38"/>
      <c r="AC65" s="36"/>
      <c r="AD65" s="36"/>
      <c r="AE65" s="36"/>
      <c r="AF65" s="36"/>
      <c r="AG65" s="50"/>
    </row>
    <row r="66" spans="1:33" s="1" customFormat="1" ht="45.75" customHeight="1" thickBot="1" x14ac:dyDescent="0.2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37" t="s">
        <v>47</v>
      </c>
      <c r="O66" s="37"/>
      <c r="P66" s="37"/>
      <c r="Q66" s="37"/>
      <c r="R66" s="37"/>
      <c r="S66" s="37" t="s">
        <v>72</v>
      </c>
      <c r="T66" s="37"/>
      <c r="U66" s="37"/>
      <c r="V66" s="37"/>
      <c r="W66" s="37"/>
      <c r="X66" s="37" t="s">
        <v>71</v>
      </c>
      <c r="Y66" s="37"/>
      <c r="Z66" s="37"/>
      <c r="AA66" s="37"/>
      <c r="AB66" s="37"/>
      <c r="AC66" s="37" t="s">
        <v>73</v>
      </c>
      <c r="AD66" s="37"/>
      <c r="AE66" s="37"/>
      <c r="AF66" s="37"/>
      <c r="AG66" s="76"/>
    </row>
    <row r="67" spans="1:33" s="1" customFormat="1" ht="37.35" customHeight="1" x14ac:dyDescent="0.2">
      <c r="A67" s="77"/>
      <c r="B67" s="77"/>
    </row>
    <row r="68" spans="1:33" s="1" customFormat="1" ht="12.75" customHeight="1" x14ac:dyDescent="0.2"/>
    <row r="69" spans="1:33" s="1" customFormat="1" ht="12.75" customHeight="1" x14ac:dyDescent="0.2">
      <c r="E69" s="17"/>
    </row>
    <row r="70" spans="1:33" s="1" customFormat="1" ht="12.75" customHeight="1" x14ac:dyDescent="0.2"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  <c r="N70" s="1">
        <v>13</v>
      </c>
      <c r="O70" s="1">
        <v>14</v>
      </c>
      <c r="P70" s="1">
        <v>15</v>
      </c>
      <c r="Q70" s="1">
        <v>16</v>
      </c>
      <c r="R70" s="1">
        <v>17</v>
      </c>
      <c r="S70" s="1">
        <v>18</v>
      </c>
      <c r="T70" s="1">
        <v>19</v>
      </c>
      <c r="U70" s="1">
        <v>20</v>
      </c>
      <c r="V70" s="1">
        <v>21</v>
      </c>
      <c r="W70" s="1">
        <v>22</v>
      </c>
      <c r="X70" s="1">
        <v>23</v>
      </c>
      <c r="Y70" s="1">
        <v>24</v>
      </c>
      <c r="Z70" s="1">
        <v>25</v>
      </c>
      <c r="AA70" s="1">
        <v>26</v>
      </c>
      <c r="AB70" s="1">
        <v>27</v>
      </c>
      <c r="AC70" s="1">
        <v>28</v>
      </c>
      <c r="AD70" s="1">
        <v>29</v>
      </c>
      <c r="AE70" s="1">
        <v>30</v>
      </c>
      <c r="AF70" s="1">
        <v>31</v>
      </c>
      <c r="AG70" s="1">
        <v>32</v>
      </c>
    </row>
    <row r="71" spans="1:33" s="18" customFormat="1" ht="42" customHeight="1" x14ac:dyDescent="0.2">
      <c r="B71" s="19">
        <f>B54</f>
        <v>72.400000000000006</v>
      </c>
      <c r="C71" s="19">
        <f>B71</f>
        <v>72.400000000000006</v>
      </c>
      <c r="D71" s="19">
        <f t="shared" ref="D71:AG73" si="2">C71</f>
        <v>72.400000000000006</v>
      </c>
      <c r="E71" s="19">
        <f t="shared" si="2"/>
        <v>72.400000000000006</v>
      </c>
      <c r="F71" s="19">
        <f t="shared" si="2"/>
        <v>72.400000000000006</v>
      </c>
      <c r="G71" s="19">
        <f t="shared" si="2"/>
        <v>72.400000000000006</v>
      </c>
      <c r="H71" s="19">
        <f t="shared" si="2"/>
        <v>72.400000000000006</v>
      </c>
      <c r="I71" s="19">
        <f t="shared" si="2"/>
        <v>72.400000000000006</v>
      </c>
      <c r="J71" s="19">
        <f t="shared" si="2"/>
        <v>72.400000000000006</v>
      </c>
      <c r="K71" s="19">
        <f t="shared" si="2"/>
        <v>72.400000000000006</v>
      </c>
      <c r="L71" s="19">
        <f t="shared" si="2"/>
        <v>72.400000000000006</v>
      </c>
      <c r="M71" s="19">
        <f t="shared" si="2"/>
        <v>72.400000000000006</v>
      </c>
      <c r="N71" s="19">
        <f t="shared" si="2"/>
        <v>72.400000000000006</v>
      </c>
      <c r="O71" s="19">
        <f t="shared" si="2"/>
        <v>72.400000000000006</v>
      </c>
      <c r="P71" s="19">
        <f t="shared" si="2"/>
        <v>72.400000000000006</v>
      </c>
      <c r="Q71" s="19">
        <f t="shared" si="2"/>
        <v>72.400000000000006</v>
      </c>
      <c r="R71" s="19">
        <f t="shared" si="2"/>
        <v>72.400000000000006</v>
      </c>
      <c r="S71" s="19">
        <f t="shared" si="2"/>
        <v>72.400000000000006</v>
      </c>
      <c r="T71" s="19">
        <f t="shared" si="2"/>
        <v>72.400000000000006</v>
      </c>
      <c r="U71" s="19">
        <f t="shared" si="2"/>
        <v>72.400000000000006</v>
      </c>
      <c r="V71" s="19">
        <f t="shared" si="2"/>
        <v>72.400000000000006</v>
      </c>
      <c r="W71" s="19">
        <f t="shared" si="2"/>
        <v>72.400000000000006</v>
      </c>
      <c r="X71" s="19">
        <f t="shared" si="2"/>
        <v>72.400000000000006</v>
      </c>
      <c r="Y71" s="19">
        <f t="shared" si="2"/>
        <v>72.400000000000006</v>
      </c>
      <c r="Z71" s="19">
        <f t="shared" si="2"/>
        <v>72.400000000000006</v>
      </c>
      <c r="AA71" s="19">
        <f t="shared" si="2"/>
        <v>72.400000000000006</v>
      </c>
      <c r="AB71" s="19">
        <f t="shared" si="2"/>
        <v>72.400000000000006</v>
      </c>
      <c r="AC71" s="19">
        <f t="shared" si="2"/>
        <v>72.400000000000006</v>
      </c>
      <c r="AD71" s="19">
        <f t="shared" si="2"/>
        <v>72.400000000000006</v>
      </c>
      <c r="AE71" s="19">
        <f t="shared" si="2"/>
        <v>72.400000000000006</v>
      </c>
      <c r="AF71" s="19">
        <f t="shared" si="2"/>
        <v>72.400000000000006</v>
      </c>
      <c r="AG71" s="19">
        <f t="shared" si="2"/>
        <v>72.400000000000006</v>
      </c>
    </row>
    <row r="72" spans="1:33" s="18" customFormat="1" ht="42" customHeight="1" x14ac:dyDescent="0.2">
      <c r="B72" s="19">
        <f>J5</f>
        <v>70</v>
      </c>
      <c r="C72" s="19">
        <f t="shared" ref="C72:R73" si="3">B72</f>
        <v>70</v>
      </c>
      <c r="D72" s="19">
        <f t="shared" si="3"/>
        <v>70</v>
      </c>
      <c r="E72" s="19">
        <f t="shared" si="3"/>
        <v>70</v>
      </c>
      <c r="F72" s="19">
        <f t="shared" si="3"/>
        <v>70</v>
      </c>
      <c r="G72" s="19">
        <f t="shared" si="3"/>
        <v>70</v>
      </c>
      <c r="H72" s="19">
        <f t="shared" si="3"/>
        <v>70</v>
      </c>
      <c r="I72" s="19">
        <f t="shared" si="3"/>
        <v>70</v>
      </c>
      <c r="J72" s="19">
        <f t="shared" si="3"/>
        <v>70</v>
      </c>
      <c r="K72" s="19">
        <f t="shared" si="3"/>
        <v>70</v>
      </c>
      <c r="L72" s="19">
        <f t="shared" si="3"/>
        <v>70</v>
      </c>
      <c r="M72" s="19">
        <f t="shared" si="3"/>
        <v>70</v>
      </c>
      <c r="N72" s="19">
        <f t="shared" si="3"/>
        <v>70</v>
      </c>
      <c r="O72" s="19">
        <f t="shared" si="3"/>
        <v>70</v>
      </c>
      <c r="P72" s="19">
        <f t="shared" si="3"/>
        <v>70</v>
      </c>
      <c r="Q72" s="19">
        <f t="shared" si="3"/>
        <v>70</v>
      </c>
      <c r="R72" s="19">
        <f t="shared" si="3"/>
        <v>70</v>
      </c>
      <c r="S72" s="19">
        <f t="shared" si="2"/>
        <v>70</v>
      </c>
      <c r="T72" s="19">
        <f t="shared" si="2"/>
        <v>70</v>
      </c>
      <c r="U72" s="19">
        <f t="shared" si="2"/>
        <v>70</v>
      </c>
      <c r="V72" s="19">
        <f t="shared" si="2"/>
        <v>70</v>
      </c>
      <c r="W72" s="19">
        <f t="shared" si="2"/>
        <v>70</v>
      </c>
      <c r="X72" s="19">
        <f t="shared" si="2"/>
        <v>70</v>
      </c>
      <c r="Y72" s="19">
        <f t="shared" si="2"/>
        <v>70</v>
      </c>
      <c r="Z72" s="19">
        <f t="shared" si="2"/>
        <v>70</v>
      </c>
      <c r="AA72" s="19">
        <f t="shared" si="2"/>
        <v>70</v>
      </c>
      <c r="AB72" s="19">
        <f t="shared" si="2"/>
        <v>70</v>
      </c>
      <c r="AC72" s="19">
        <f t="shared" si="2"/>
        <v>70</v>
      </c>
      <c r="AD72" s="19">
        <f t="shared" si="2"/>
        <v>70</v>
      </c>
      <c r="AE72" s="19">
        <f t="shared" si="2"/>
        <v>70</v>
      </c>
      <c r="AF72" s="19">
        <f t="shared" si="2"/>
        <v>70</v>
      </c>
      <c r="AG72" s="19">
        <f t="shared" si="2"/>
        <v>70</v>
      </c>
    </row>
    <row r="73" spans="1:33" s="18" customFormat="1" ht="42" customHeight="1" x14ac:dyDescent="0.2">
      <c r="B73" s="19">
        <f>B55</f>
        <v>67.599999999999994</v>
      </c>
      <c r="C73" s="19">
        <f t="shared" si="3"/>
        <v>67.599999999999994</v>
      </c>
      <c r="D73" s="19">
        <f t="shared" si="2"/>
        <v>67.599999999999994</v>
      </c>
      <c r="E73" s="19">
        <f t="shared" si="2"/>
        <v>67.599999999999994</v>
      </c>
      <c r="F73" s="19">
        <f t="shared" si="2"/>
        <v>67.599999999999994</v>
      </c>
      <c r="G73" s="19">
        <f t="shared" si="2"/>
        <v>67.599999999999994</v>
      </c>
      <c r="H73" s="19">
        <f t="shared" si="2"/>
        <v>67.599999999999994</v>
      </c>
      <c r="I73" s="19">
        <f t="shared" si="2"/>
        <v>67.599999999999994</v>
      </c>
      <c r="J73" s="19">
        <f t="shared" si="2"/>
        <v>67.599999999999994</v>
      </c>
      <c r="K73" s="19">
        <f t="shared" si="2"/>
        <v>67.599999999999994</v>
      </c>
      <c r="L73" s="19">
        <f t="shared" si="2"/>
        <v>67.599999999999994</v>
      </c>
      <c r="M73" s="19">
        <f t="shared" si="2"/>
        <v>67.599999999999994</v>
      </c>
      <c r="N73" s="19">
        <f t="shared" si="2"/>
        <v>67.599999999999994</v>
      </c>
      <c r="O73" s="19">
        <f t="shared" si="2"/>
        <v>67.599999999999994</v>
      </c>
      <c r="P73" s="19">
        <f t="shared" si="2"/>
        <v>67.599999999999994</v>
      </c>
      <c r="Q73" s="19">
        <f t="shared" si="2"/>
        <v>67.599999999999994</v>
      </c>
      <c r="R73" s="19">
        <f t="shared" si="2"/>
        <v>67.599999999999994</v>
      </c>
      <c r="S73" s="19">
        <f t="shared" si="2"/>
        <v>67.599999999999994</v>
      </c>
      <c r="T73" s="19">
        <f t="shared" si="2"/>
        <v>67.599999999999994</v>
      </c>
      <c r="U73" s="19">
        <f t="shared" si="2"/>
        <v>67.599999999999994</v>
      </c>
      <c r="V73" s="19">
        <f t="shared" si="2"/>
        <v>67.599999999999994</v>
      </c>
      <c r="W73" s="19">
        <f t="shared" si="2"/>
        <v>67.599999999999994</v>
      </c>
      <c r="X73" s="19">
        <f t="shared" si="2"/>
        <v>67.599999999999994</v>
      </c>
      <c r="Y73" s="19">
        <f t="shared" si="2"/>
        <v>67.599999999999994</v>
      </c>
      <c r="Z73" s="19">
        <f t="shared" si="2"/>
        <v>67.599999999999994</v>
      </c>
      <c r="AA73" s="19">
        <f t="shared" si="2"/>
        <v>67.599999999999994</v>
      </c>
      <c r="AB73" s="19">
        <f t="shared" si="2"/>
        <v>67.599999999999994</v>
      </c>
      <c r="AC73" s="19">
        <f t="shared" si="2"/>
        <v>67.599999999999994</v>
      </c>
      <c r="AD73" s="19">
        <f t="shared" si="2"/>
        <v>67.599999999999994</v>
      </c>
      <c r="AE73" s="19">
        <f t="shared" si="2"/>
        <v>67.599999999999994</v>
      </c>
      <c r="AF73" s="19">
        <f t="shared" si="2"/>
        <v>67.599999999999994</v>
      </c>
      <c r="AG73" s="19">
        <f t="shared" si="2"/>
        <v>67.599999999999994</v>
      </c>
    </row>
    <row r="74" spans="1:33" s="1" customFormat="1" ht="17.100000000000001" customHeight="1" x14ac:dyDescent="0.2">
      <c r="B74" s="1">
        <f>B56</f>
        <v>3.6</v>
      </c>
      <c r="C74" s="1">
        <f>B74</f>
        <v>3.6</v>
      </c>
      <c r="D74" s="1">
        <f t="shared" ref="D74:AG74" si="4">C74</f>
        <v>3.6</v>
      </c>
      <c r="E74" s="1">
        <f t="shared" si="4"/>
        <v>3.6</v>
      </c>
      <c r="F74" s="1">
        <f t="shared" si="4"/>
        <v>3.6</v>
      </c>
      <c r="G74" s="1">
        <f t="shared" si="4"/>
        <v>3.6</v>
      </c>
      <c r="H74" s="1">
        <f t="shared" si="4"/>
        <v>3.6</v>
      </c>
      <c r="I74" s="1">
        <f t="shared" si="4"/>
        <v>3.6</v>
      </c>
      <c r="J74" s="1">
        <f t="shared" si="4"/>
        <v>3.6</v>
      </c>
      <c r="K74" s="1">
        <f t="shared" si="4"/>
        <v>3.6</v>
      </c>
      <c r="L74" s="1">
        <f t="shared" si="4"/>
        <v>3.6</v>
      </c>
      <c r="M74" s="1">
        <f t="shared" si="4"/>
        <v>3.6</v>
      </c>
      <c r="N74" s="1">
        <f t="shared" si="4"/>
        <v>3.6</v>
      </c>
      <c r="O74" s="1">
        <f t="shared" si="4"/>
        <v>3.6</v>
      </c>
      <c r="P74" s="1">
        <f t="shared" si="4"/>
        <v>3.6</v>
      </c>
      <c r="Q74" s="1">
        <f t="shared" si="4"/>
        <v>3.6</v>
      </c>
      <c r="R74" s="1">
        <f t="shared" si="4"/>
        <v>3.6</v>
      </c>
      <c r="S74" s="1">
        <f t="shared" si="4"/>
        <v>3.6</v>
      </c>
      <c r="T74" s="1">
        <f t="shared" si="4"/>
        <v>3.6</v>
      </c>
      <c r="U74" s="1">
        <f t="shared" si="4"/>
        <v>3.6</v>
      </c>
      <c r="V74" s="1">
        <f t="shared" si="4"/>
        <v>3.6</v>
      </c>
      <c r="W74" s="1">
        <f t="shared" si="4"/>
        <v>3.6</v>
      </c>
      <c r="X74" s="1">
        <f t="shared" si="4"/>
        <v>3.6</v>
      </c>
      <c r="Y74" s="1">
        <f t="shared" si="4"/>
        <v>3.6</v>
      </c>
      <c r="Z74" s="1">
        <f t="shared" si="4"/>
        <v>3.6</v>
      </c>
      <c r="AA74" s="1">
        <f t="shared" si="4"/>
        <v>3.6</v>
      </c>
      <c r="AB74" s="1">
        <f t="shared" si="4"/>
        <v>3.6</v>
      </c>
      <c r="AC74" s="1">
        <f t="shared" si="4"/>
        <v>3.6</v>
      </c>
      <c r="AD74" s="1">
        <f t="shared" si="4"/>
        <v>3.6</v>
      </c>
      <c r="AE74" s="1">
        <f t="shared" si="4"/>
        <v>3.6</v>
      </c>
      <c r="AF74" s="1">
        <f t="shared" si="4"/>
        <v>3.6</v>
      </c>
      <c r="AG74" s="1">
        <f t="shared" si="4"/>
        <v>3.6</v>
      </c>
    </row>
    <row r="75" spans="1:33" s="1" customFormat="1" ht="17.100000000000001" customHeight="1" x14ac:dyDescent="0.2"/>
    <row r="76" spans="1:33" s="1" customFormat="1" ht="17.100000000000001" customHeight="1" x14ac:dyDescent="0.2"/>
    <row r="77" spans="1:33" s="1" customFormat="1" ht="17.100000000000001" customHeight="1" x14ac:dyDescent="0.2"/>
    <row r="78" spans="1:33" s="1" customFormat="1" ht="17.100000000000001" customHeight="1" x14ac:dyDescent="0.2"/>
    <row r="79" spans="1:33" s="1" customFormat="1" ht="17.100000000000001" customHeight="1" x14ac:dyDescent="0.2"/>
    <row r="80" spans="1:33" s="1" customFormat="1" ht="17.100000000000001" customHeight="1" x14ac:dyDescent="0.2"/>
    <row r="81" s="1" customFormat="1" ht="17.100000000000001" customHeight="1" x14ac:dyDescent="0.2"/>
    <row r="82" s="1" customFormat="1" ht="17.100000000000001" customHeight="1" x14ac:dyDescent="0.2"/>
    <row r="83" s="1" customFormat="1" ht="17.100000000000001" customHeight="1" x14ac:dyDescent="0.2"/>
    <row r="84" s="1" customFormat="1" ht="17.100000000000001" customHeight="1" x14ac:dyDescent="0.2"/>
    <row r="85" s="1" customFormat="1" ht="17.100000000000001" customHeight="1" x14ac:dyDescent="0.2"/>
    <row r="86" s="1" customFormat="1" ht="17.100000000000001" customHeight="1" x14ac:dyDescent="0.2"/>
    <row r="87" s="1" customFormat="1" ht="17.100000000000001" customHeight="1" x14ac:dyDescent="0.2"/>
    <row r="88" s="1" customFormat="1" ht="17.100000000000001" customHeight="1" x14ac:dyDescent="0.2"/>
    <row r="89" s="1" customFormat="1" ht="17.100000000000001" customHeight="1" x14ac:dyDescent="0.2"/>
    <row r="90" s="1" customFormat="1" ht="17.100000000000001" customHeight="1" x14ac:dyDescent="0.2"/>
    <row r="91" s="1" customFormat="1" ht="17.100000000000001" customHeight="1" x14ac:dyDescent="0.2"/>
    <row r="92" s="1" customFormat="1" ht="17.100000000000001" customHeight="1" x14ac:dyDescent="0.2"/>
    <row r="93" s="1" customFormat="1" ht="17.100000000000001" customHeight="1" x14ac:dyDescent="0.2"/>
    <row r="94" s="1" customFormat="1" ht="33.4" customHeight="1" x14ac:dyDescent="0.2"/>
    <row r="95" s="1" customFormat="1" ht="33.4" customHeight="1" x14ac:dyDescent="0.2"/>
    <row r="96" s="1" customFormat="1" ht="33.4" customHeight="1" x14ac:dyDescent="0.2"/>
    <row r="97" s="1" customFormat="1" ht="33.4" customHeight="1" x14ac:dyDescent="0.2"/>
    <row r="98" s="1" customFormat="1" ht="33.4" customHeight="1" x14ac:dyDescent="0.2"/>
    <row r="99" s="1" customFormat="1" ht="33.4" customHeight="1" x14ac:dyDescent="0.2"/>
    <row r="100" s="1" customFormat="1" ht="33.4" customHeight="1" x14ac:dyDescent="0.2"/>
    <row r="101" s="1" customFormat="1" ht="33.4" customHeight="1" x14ac:dyDescent="0.2"/>
    <row r="102" s="1" customFormat="1" ht="33.4" customHeight="1" x14ac:dyDescent="0.2"/>
    <row r="103" s="1" customFormat="1" ht="33.4" customHeight="1" x14ac:dyDescent="0.2"/>
    <row r="104" s="1" customFormat="1" ht="33.4" customHeight="1" x14ac:dyDescent="0.2"/>
    <row r="105" s="1" customFormat="1" ht="33.4" customHeight="1" x14ac:dyDescent="0.2"/>
    <row r="106" s="1" customFormat="1" ht="33.4" customHeight="1" x14ac:dyDescent="0.2"/>
    <row r="107" s="1" customFormat="1" ht="33.4" customHeight="1" x14ac:dyDescent="0.2"/>
    <row r="108" s="1" customFormat="1" ht="33.4" customHeight="1" x14ac:dyDescent="0.2"/>
    <row r="109" s="1" customFormat="1" ht="33.4" customHeight="1" x14ac:dyDescent="0.2"/>
    <row r="110" s="1" customFormat="1" ht="33.4" customHeight="1" x14ac:dyDescent="0.2"/>
    <row r="111" s="1" customFormat="1" ht="33.4" customHeight="1" x14ac:dyDescent="0.2"/>
    <row r="112" s="1" customFormat="1" ht="33.4" customHeight="1" x14ac:dyDescent="0.2"/>
    <row r="113" s="1" customFormat="1" ht="33.4" customHeight="1" x14ac:dyDescent="0.2"/>
    <row r="114" s="1" customFormat="1" ht="33.4" customHeight="1" x14ac:dyDescent="0.2"/>
    <row r="115" s="1" customFormat="1" ht="33.4" customHeight="1" x14ac:dyDescent="0.2"/>
    <row r="116" s="1" customFormat="1" ht="33.4" customHeight="1" x14ac:dyDescent="0.2"/>
    <row r="117" s="1" customFormat="1" ht="33.4" customHeight="1" x14ac:dyDescent="0.2"/>
    <row r="118" s="1" customFormat="1" ht="33.4" customHeight="1" x14ac:dyDescent="0.2"/>
    <row r="119" s="1" customFormat="1" ht="33.4" customHeight="1" x14ac:dyDescent="0.2"/>
    <row r="120" s="1" customFormat="1" ht="33.4" customHeight="1" x14ac:dyDescent="0.2"/>
    <row r="121" s="1" customFormat="1" ht="33.4" customHeight="1" x14ac:dyDescent="0.2"/>
    <row r="122" s="1" customFormat="1" ht="33.4" customHeight="1" x14ac:dyDescent="0.2"/>
    <row r="123" s="1" customFormat="1" ht="33.4" customHeight="1" x14ac:dyDescent="0.2"/>
    <row r="124" s="1" customFormat="1" ht="33.4" customHeight="1" x14ac:dyDescent="0.2"/>
    <row r="125" s="1" customFormat="1" ht="33.4" customHeight="1" x14ac:dyDescent="0.2"/>
    <row r="126" s="1" customFormat="1" ht="33.4" customHeight="1" x14ac:dyDescent="0.2"/>
    <row r="127" s="1" customFormat="1" ht="33.4" customHeight="1" x14ac:dyDescent="0.2"/>
    <row r="128" s="1" customFormat="1" ht="33.4" customHeight="1" x14ac:dyDescent="0.2"/>
    <row r="129" s="1" customFormat="1" ht="33.4" customHeight="1" x14ac:dyDescent="0.2"/>
    <row r="130" s="1" customFormat="1" ht="33.4" customHeight="1" x14ac:dyDescent="0.2"/>
    <row r="131" s="1" customFormat="1" ht="33.4" customHeight="1" x14ac:dyDescent="0.2"/>
    <row r="132" s="1" customFormat="1" ht="33.4" customHeight="1" x14ac:dyDescent="0.2"/>
    <row r="133" s="1" customFormat="1" ht="33.4" customHeight="1" x14ac:dyDescent="0.2"/>
    <row r="134" s="1" customFormat="1" ht="33.4" customHeight="1" x14ac:dyDescent="0.2"/>
    <row r="135" s="1" customFormat="1" ht="33.4" customHeight="1" x14ac:dyDescent="0.2"/>
    <row r="136" s="1" customFormat="1" ht="33.4" customHeight="1" x14ac:dyDescent="0.2"/>
    <row r="137" s="1" customFormat="1" ht="33.4" customHeight="1" x14ac:dyDescent="0.2"/>
    <row r="138" s="1" customFormat="1" ht="33.4" customHeight="1" x14ac:dyDescent="0.2"/>
    <row r="139" s="1" customFormat="1" ht="33.4" customHeight="1" x14ac:dyDescent="0.2"/>
    <row r="140" s="1" customFormat="1" ht="33.4" customHeight="1" x14ac:dyDescent="0.2"/>
    <row r="141" s="1" customFormat="1" ht="33.4" customHeight="1" x14ac:dyDescent="0.2"/>
    <row r="142" s="1" customFormat="1" ht="33.4" customHeight="1" x14ac:dyDescent="0.2"/>
    <row r="143" s="1" customFormat="1" ht="33.4" customHeight="1" x14ac:dyDescent="0.2"/>
    <row r="144" s="1" customFormat="1" ht="33.4" customHeight="1" x14ac:dyDescent="0.2"/>
    <row r="145" s="1" customFormat="1" ht="33.4" customHeight="1" x14ac:dyDescent="0.2"/>
    <row r="146" s="1" customFormat="1" ht="33.4" customHeight="1" x14ac:dyDescent="0.2"/>
    <row r="147" s="1" customFormat="1" ht="33.4" customHeight="1" x14ac:dyDescent="0.2"/>
    <row r="148" s="1" customFormat="1" ht="33.4" customHeight="1" x14ac:dyDescent="0.2"/>
    <row r="149" s="1" customFormat="1" ht="33.4" customHeight="1" x14ac:dyDescent="0.2"/>
    <row r="150" s="1" customFormat="1" ht="33.4" customHeight="1" x14ac:dyDescent="0.2"/>
    <row r="151" s="1" customFormat="1" ht="33.4" customHeight="1" x14ac:dyDescent="0.2"/>
    <row r="152" s="1" customFormat="1" ht="33.4" customHeight="1" x14ac:dyDescent="0.2"/>
    <row r="153" s="1" customFormat="1" ht="33.4" customHeight="1" x14ac:dyDescent="0.2"/>
    <row r="154" s="1" customFormat="1" ht="33.4" customHeight="1" x14ac:dyDescent="0.2"/>
    <row r="155" s="1" customFormat="1" ht="33.4" customHeight="1" x14ac:dyDescent="0.2"/>
    <row r="156" s="1" customFormat="1" ht="33.4" customHeight="1" x14ac:dyDescent="0.2"/>
    <row r="157" s="1" customFormat="1" ht="33.4" customHeight="1" x14ac:dyDescent="0.2"/>
    <row r="158" s="1" customFormat="1" ht="33.4" customHeight="1" x14ac:dyDescent="0.2"/>
    <row r="159" s="1" customFormat="1" ht="33.4" customHeight="1" x14ac:dyDescent="0.2"/>
    <row r="160" s="1" customFormat="1" ht="33.4" customHeight="1" x14ac:dyDescent="0.2"/>
    <row r="161" s="1" customFormat="1" ht="33.4" customHeight="1" x14ac:dyDescent="0.2"/>
    <row r="162" s="1" customFormat="1" ht="33.4" customHeight="1" x14ac:dyDescent="0.2"/>
    <row r="163" s="1" customFormat="1" ht="33.4" customHeight="1" x14ac:dyDescent="0.2"/>
    <row r="164" s="1" customFormat="1" ht="33.4" customHeight="1" x14ac:dyDescent="0.2"/>
    <row r="165" s="1" customFormat="1" ht="33.4" customHeight="1" x14ac:dyDescent="0.2"/>
    <row r="166" s="1" customFormat="1" ht="33.4" customHeight="1" x14ac:dyDescent="0.2"/>
    <row r="167" s="1" customFormat="1" ht="33.4" customHeight="1" x14ac:dyDescent="0.2"/>
    <row r="168" s="1" customFormat="1" ht="33.4" customHeight="1" x14ac:dyDescent="0.2"/>
    <row r="169" s="1" customFormat="1" ht="33.4" customHeight="1" x14ac:dyDescent="0.2"/>
    <row r="170" s="1" customFormat="1" ht="33.4" customHeight="1" x14ac:dyDescent="0.2"/>
  </sheetData>
  <sheetProtection selectLockedCells="1" selectUnlockedCells="1"/>
  <mergeCells count="177">
    <mergeCell ref="D1:Y2"/>
    <mergeCell ref="Z1:AB1"/>
    <mergeCell ref="Z2:AB2"/>
    <mergeCell ref="AC1:AG1"/>
    <mergeCell ref="AC2:AG2"/>
    <mergeCell ref="A37:AG37"/>
    <mergeCell ref="A38:AG38"/>
    <mergeCell ref="B4:E4"/>
    <mergeCell ref="F4:I4"/>
    <mergeCell ref="J4:Q4"/>
    <mergeCell ref="R4:V4"/>
    <mergeCell ref="W4:Z4"/>
    <mergeCell ref="AA4:AD4"/>
    <mergeCell ref="AE4:AG4"/>
    <mergeCell ref="W5:Z5"/>
    <mergeCell ref="AA5:AD6"/>
    <mergeCell ref="AE5:AG6"/>
    <mergeCell ref="B6:E6"/>
    <mergeCell ref="F6:I6"/>
    <mergeCell ref="J6:Q6"/>
    <mergeCell ref="R6:V6"/>
    <mergeCell ref="W6:Z6"/>
    <mergeCell ref="B5:E5"/>
    <mergeCell ref="A1:C2"/>
    <mergeCell ref="A46:F46"/>
    <mergeCell ref="A47:F47"/>
    <mergeCell ref="Z44:AC44"/>
    <mergeCell ref="AD44:AG44"/>
    <mergeCell ref="Z41:AC41"/>
    <mergeCell ref="AD41:AG41"/>
    <mergeCell ref="Z42:AC42"/>
    <mergeCell ref="AD42:AG42"/>
    <mergeCell ref="V41:Y41"/>
    <mergeCell ref="V42:Y42"/>
    <mergeCell ref="O47:Q47"/>
    <mergeCell ref="O46:Q46"/>
    <mergeCell ref="V46:Y46"/>
    <mergeCell ref="V47:Y47"/>
    <mergeCell ref="R42:U42"/>
    <mergeCell ref="R43:U43"/>
    <mergeCell ref="V43:Y43"/>
    <mergeCell ref="Z43:AC43"/>
    <mergeCell ref="AD43:AG43"/>
    <mergeCell ref="R44:U44"/>
    <mergeCell ref="V44:Y44"/>
    <mergeCell ref="R45:U45"/>
    <mergeCell ref="V45:Y45"/>
    <mergeCell ref="R46:U46"/>
    <mergeCell ref="A3:AG3"/>
    <mergeCell ref="AC65:AG65"/>
    <mergeCell ref="AC66:AG66"/>
    <mergeCell ref="A67:B67"/>
    <mergeCell ref="AJ62:AR63"/>
    <mergeCell ref="D55:E55"/>
    <mergeCell ref="D54:E54"/>
    <mergeCell ref="Z51:AC51"/>
    <mergeCell ref="AD51:AG51"/>
    <mergeCell ref="V51:Y51"/>
    <mergeCell ref="Z49:AC49"/>
    <mergeCell ref="AD49:AG49"/>
    <mergeCell ref="Z50:AC50"/>
    <mergeCell ref="AD50:AG50"/>
    <mergeCell ref="V49:Y49"/>
    <mergeCell ref="V50:Y50"/>
    <mergeCell ref="O50:Q50"/>
    <mergeCell ref="Z47:AC47"/>
    <mergeCell ref="AD47:AG47"/>
    <mergeCell ref="Z45:AC45"/>
    <mergeCell ref="AD45:AG45"/>
    <mergeCell ref="Z46:AC46"/>
    <mergeCell ref="AD46:AG46"/>
    <mergeCell ref="A39:N39"/>
    <mergeCell ref="A40:F40"/>
    <mergeCell ref="A41:F41"/>
    <mergeCell ref="A42:F42"/>
    <mergeCell ref="A43:N43"/>
    <mergeCell ref="A44:F44"/>
    <mergeCell ref="A45:F45"/>
    <mergeCell ref="A16:AG36"/>
    <mergeCell ref="F5:I5"/>
    <mergeCell ref="J5:K5"/>
    <mergeCell ref="M5:N5"/>
    <mergeCell ref="P5:Q5"/>
    <mergeCell ref="R5:V5"/>
    <mergeCell ref="AD40:AG40"/>
    <mergeCell ref="O44:Q44"/>
    <mergeCell ref="O45:Q45"/>
    <mergeCell ref="O42:Q42"/>
    <mergeCell ref="O43:Q43"/>
    <mergeCell ref="O39:Q40"/>
    <mergeCell ref="O41:Q41"/>
    <mergeCell ref="R39:AG39"/>
    <mergeCell ref="R40:U40"/>
    <mergeCell ref="V40:Y40"/>
    <mergeCell ref="Z40:AC40"/>
    <mergeCell ref="R41:U41"/>
    <mergeCell ref="A49:F49"/>
    <mergeCell ref="A50:F50"/>
    <mergeCell ref="A51:F51"/>
    <mergeCell ref="O48:Q48"/>
    <mergeCell ref="O49:Q49"/>
    <mergeCell ref="M53:AG53"/>
    <mergeCell ref="R50:U50"/>
    <mergeCell ref="R51:U51"/>
    <mergeCell ref="O51:Q51"/>
    <mergeCell ref="R47:U47"/>
    <mergeCell ref="R48:U48"/>
    <mergeCell ref="V48:Y48"/>
    <mergeCell ref="Z48:AC48"/>
    <mergeCell ref="F63:H63"/>
    <mergeCell ref="A52:H52"/>
    <mergeCell ref="F53:H53"/>
    <mergeCell ref="F54:H54"/>
    <mergeCell ref="F55:H55"/>
    <mergeCell ref="F56:H56"/>
    <mergeCell ref="B53:E53"/>
    <mergeCell ref="B54:C54"/>
    <mergeCell ref="B55:C55"/>
    <mergeCell ref="B56:E56"/>
    <mergeCell ref="B57:E57"/>
    <mergeCell ref="A58:H60"/>
    <mergeCell ref="A61:C61"/>
    <mergeCell ref="M54:AG54"/>
    <mergeCell ref="F57:H57"/>
    <mergeCell ref="B62:C62"/>
    <mergeCell ref="D62:E62"/>
    <mergeCell ref="M55:AG55"/>
    <mergeCell ref="M52:AG52"/>
    <mergeCell ref="A48:N48"/>
    <mergeCell ref="G40:N40"/>
    <mergeCell ref="G41:N41"/>
    <mergeCell ref="G42:N42"/>
    <mergeCell ref="G44:N44"/>
    <mergeCell ref="G45:N45"/>
    <mergeCell ref="I60:L60"/>
    <mergeCell ref="M60:AG60"/>
    <mergeCell ref="I61:L61"/>
    <mergeCell ref="M61:AG61"/>
    <mergeCell ref="I56:L56"/>
    <mergeCell ref="M56:AG56"/>
    <mergeCell ref="I57:L57"/>
    <mergeCell ref="M57:AG57"/>
    <mergeCell ref="I58:L58"/>
    <mergeCell ref="M58:AG58"/>
    <mergeCell ref="I59:L59"/>
    <mergeCell ref="M59:AG59"/>
    <mergeCell ref="D61:H61"/>
    <mergeCell ref="I52:L52"/>
    <mergeCell ref="I53:L53"/>
    <mergeCell ref="I54:L54"/>
    <mergeCell ref="I55:L55"/>
    <mergeCell ref="AD48:AG48"/>
    <mergeCell ref="R49:U49"/>
    <mergeCell ref="G46:N46"/>
    <mergeCell ref="G47:N47"/>
    <mergeCell ref="G49:N49"/>
    <mergeCell ref="G50:N50"/>
    <mergeCell ref="G51:N51"/>
    <mergeCell ref="S65:W65"/>
    <mergeCell ref="S66:W66"/>
    <mergeCell ref="X65:AB65"/>
    <mergeCell ref="X66:AB66"/>
    <mergeCell ref="N65:R65"/>
    <mergeCell ref="N66:R66"/>
    <mergeCell ref="A65:M66"/>
    <mergeCell ref="I62:L62"/>
    <mergeCell ref="M62:AG62"/>
    <mergeCell ref="I63:L63"/>
    <mergeCell ref="M63:AG63"/>
    <mergeCell ref="I64:L64"/>
    <mergeCell ref="M64:AG64"/>
    <mergeCell ref="B63:C63"/>
    <mergeCell ref="D63:E63"/>
    <mergeCell ref="B64:C64"/>
    <mergeCell ref="D64:E64"/>
    <mergeCell ref="F62:H62"/>
    <mergeCell ref="F64:H64"/>
  </mergeCells>
  <phoneticPr fontId="1" type="noConversion"/>
  <conditionalFormatting sqref="B14:AG15">
    <cfRule type="cellIs" dxfId="2" priority="51" stopIfTrue="1" operator="lessThan">
      <formula>0</formula>
    </cfRule>
  </conditionalFormatting>
  <printOptions horizontalCentered="1" verticalCentered="1"/>
  <pageMargins left="0.17" right="0.17" top="0.17" bottom="0.17" header="0.17" footer="0.17"/>
  <pageSetup paperSize="9" scale="66" firstPageNumber="0" orientation="landscape" r:id="rId1"/>
  <headerFooter alignWithMargins="0"/>
  <rowBreaks count="1" manualBreakCount="1">
    <brk id="3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00B9-837D-40F6-93C5-517BBEBB79D1}">
  <dimension ref="A1:FN170"/>
  <sheetViews>
    <sheetView topLeftCell="A2" zoomScale="70" zoomScaleNormal="70" zoomScaleSheetLayoutView="70" workbookViewId="0">
      <selection activeCell="AH8" sqref="AH8"/>
    </sheetView>
  </sheetViews>
  <sheetFormatPr defaultColWidth="7" defaultRowHeight="12.75" x14ac:dyDescent="0.2"/>
  <cols>
    <col min="1" max="1" width="14.140625" style="1" customWidth="1"/>
    <col min="2" max="33" width="6.5703125" style="1" customWidth="1"/>
    <col min="34" max="35" width="8.7109375" style="1" customWidth="1"/>
    <col min="36" max="36" width="5.140625" style="1" customWidth="1"/>
    <col min="37" max="170" width="7" style="1"/>
    <col min="171" max="16384" width="7" style="2"/>
  </cols>
  <sheetData>
    <row r="1" spans="1:36" ht="23.25" customHeight="1" x14ac:dyDescent="0.2">
      <c r="A1" s="97"/>
      <c r="B1" s="98"/>
      <c r="C1" s="99"/>
      <c r="D1" s="79" t="s">
        <v>48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81" t="s">
        <v>49</v>
      </c>
      <c r="AA1" s="81"/>
      <c r="AB1" s="81"/>
      <c r="AC1" s="83"/>
      <c r="AD1" s="83"/>
      <c r="AE1" s="83"/>
      <c r="AF1" s="83"/>
      <c r="AG1" s="84"/>
    </row>
    <row r="2" spans="1:36" ht="23.25" customHeight="1" x14ac:dyDescent="0.2">
      <c r="A2" s="100"/>
      <c r="B2" s="101"/>
      <c r="C2" s="102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2" t="s">
        <v>50</v>
      </c>
      <c r="AA2" s="82"/>
      <c r="AB2" s="82"/>
      <c r="AC2" s="85"/>
      <c r="AD2" s="85"/>
      <c r="AE2" s="85"/>
      <c r="AF2" s="85"/>
      <c r="AG2" s="86"/>
    </row>
    <row r="3" spans="1:36" ht="33" customHeight="1" x14ac:dyDescent="0.2">
      <c r="A3" s="73" t="s">
        <v>96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5"/>
    </row>
    <row r="4" spans="1:36" s="22" customFormat="1" ht="30.75" customHeight="1" x14ac:dyDescent="0.25">
      <c r="A4" s="24" t="s">
        <v>51</v>
      </c>
      <c r="B4" s="90" t="s">
        <v>127</v>
      </c>
      <c r="C4" s="90"/>
      <c r="D4" s="90"/>
      <c r="E4" s="90"/>
      <c r="F4" s="71" t="s">
        <v>6</v>
      </c>
      <c r="G4" s="71"/>
      <c r="H4" s="71"/>
      <c r="I4" s="71"/>
      <c r="J4" s="90" t="s">
        <v>129</v>
      </c>
      <c r="K4" s="90"/>
      <c r="L4" s="90"/>
      <c r="M4" s="90"/>
      <c r="N4" s="90"/>
      <c r="O4" s="90"/>
      <c r="P4" s="90"/>
      <c r="Q4" s="90"/>
      <c r="R4" s="71" t="s">
        <v>7</v>
      </c>
      <c r="S4" s="71"/>
      <c r="T4" s="71"/>
      <c r="U4" s="71"/>
      <c r="V4" s="71"/>
      <c r="W4" s="71">
        <v>5</v>
      </c>
      <c r="X4" s="71"/>
      <c r="Y4" s="71"/>
      <c r="Z4" s="71"/>
      <c r="AA4" s="71" t="s">
        <v>91</v>
      </c>
      <c r="AB4" s="71"/>
      <c r="AC4" s="71"/>
      <c r="AD4" s="71"/>
      <c r="AE4" s="91" t="s">
        <v>178</v>
      </c>
      <c r="AF4" s="91"/>
      <c r="AG4" s="92"/>
      <c r="AJ4" s="23"/>
    </row>
    <row r="5" spans="1:36" s="22" customFormat="1" ht="30.75" customHeight="1" x14ac:dyDescent="0.25">
      <c r="A5" s="24" t="s">
        <v>5</v>
      </c>
      <c r="B5" s="96" t="s">
        <v>128</v>
      </c>
      <c r="C5" s="90"/>
      <c r="D5" s="90"/>
      <c r="E5" s="90"/>
      <c r="F5" s="71" t="s">
        <v>8</v>
      </c>
      <c r="G5" s="71"/>
      <c r="H5" s="71"/>
      <c r="I5" s="71"/>
      <c r="J5" s="72">
        <v>70</v>
      </c>
      <c r="K5" s="72"/>
      <c r="L5" s="25" t="s">
        <v>9</v>
      </c>
      <c r="M5" s="72">
        <v>3</v>
      </c>
      <c r="N5" s="72"/>
      <c r="O5" s="26" t="s">
        <v>10</v>
      </c>
      <c r="P5" s="72">
        <f>M5</f>
        <v>3</v>
      </c>
      <c r="Q5" s="72"/>
      <c r="R5" s="71" t="s">
        <v>11</v>
      </c>
      <c r="S5" s="71"/>
      <c r="T5" s="71"/>
      <c r="U5" s="71"/>
      <c r="V5" s="71"/>
      <c r="W5" s="71" t="s">
        <v>183</v>
      </c>
      <c r="X5" s="71"/>
      <c r="Y5" s="71"/>
      <c r="Z5" s="71"/>
      <c r="AA5" s="71" t="s">
        <v>12</v>
      </c>
      <c r="AB5" s="71"/>
      <c r="AC5" s="71"/>
      <c r="AD5" s="71"/>
      <c r="AE5" s="93" t="s">
        <v>13</v>
      </c>
      <c r="AF5" s="93"/>
      <c r="AG5" s="94"/>
      <c r="AJ5" s="23"/>
    </row>
    <row r="6" spans="1:36" s="22" customFormat="1" ht="30.75" customHeight="1" x14ac:dyDescent="0.25">
      <c r="A6" s="24" t="s">
        <v>70</v>
      </c>
      <c r="B6" s="90">
        <v>29095702</v>
      </c>
      <c r="C6" s="90"/>
      <c r="D6" s="90"/>
      <c r="E6" s="90"/>
      <c r="F6" s="95" t="s">
        <v>75</v>
      </c>
      <c r="G6" s="95"/>
      <c r="H6" s="95"/>
      <c r="I6" s="95"/>
      <c r="J6" s="90" t="s">
        <v>14</v>
      </c>
      <c r="K6" s="90"/>
      <c r="L6" s="90"/>
      <c r="M6" s="90"/>
      <c r="N6" s="90"/>
      <c r="O6" s="90"/>
      <c r="P6" s="90"/>
      <c r="Q6" s="90"/>
      <c r="R6" s="71" t="s">
        <v>15</v>
      </c>
      <c r="S6" s="71"/>
      <c r="T6" s="71"/>
      <c r="U6" s="71"/>
      <c r="V6" s="71"/>
      <c r="W6" s="71" t="s">
        <v>16</v>
      </c>
      <c r="X6" s="71"/>
      <c r="Y6" s="71"/>
      <c r="Z6" s="71"/>
      <c r="AA6" s="71"/>
      <c r="AB6" s="71"/>
      <c r="AC6" s="71"/>
      <c r="AD6" s="71"/>
      <c r="AE6" s="93"/>
      <c r="AF6" s="93"/>
      <c r="AG6" s="94"/>
      <c r="AJ6" s="23"/>
    </row>
    <row r="7" spans="1:36" s="7" customFormat="1" ht="24" customHeight="1" x14ac:dyDescent="0.2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  <c r="P7" s="5" t="s">
        <v>32</v>
      </c>
      <c r="Q7" s="5" t="s">
        <v>52</v>
      </c>
      <c r="R7" s="5" t="s">
        <v>53</v>
      </c>
      <c r="S7" s="5" t="s">
        <v>54</v>
      </c>
      <c r="T7" s="5" t="s">
        <v>55</v>
      </c>
      <c r="U7" s="5" t="s">
        <v>56</v>
      </c>
      <c r="V7" s="5" t="s">
        <v>57</v>
      </c>
      <c r="W7" s="5" t="s">
        <v>58</v>
      </c>
      <c r="X7" s="5" t="s">
        <v>59</v>
      </c>
      <c r="Y7" s="5" t="s">
        <v>60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6" t="s">
        <v>68</v>
      </c>
    </row>
    <row r="8" spans="1:36" s="3" customFormat="1" ht="45" customHeight="1" x14ac:dyDescent="0.2">
      <c r="A8" s="8" t="s">
        <v>182</v>
      </c>
      <c r="B8" s="9" t="str">
        <f>'Data''s'!AH1</f>
        <v>140421</v>
      </c>
      <c r="C8" s="9" t="str">
        <f>'Data''s'!AI1</f>
        <v>150421</v>
      </c>
      <c r="D8" s="9" t="str">
        <f>'Data''s'!AJ1</f>
        <v>160421</v>
      </c>
      <c r="E8" s="9" t="str">
        <f>'Data''s'!AK1</f>
        <v>170421</v>
      </c>
      <c r="F8" s="9" t="str">
        <f>'Data''s'!AL1</f>
        <v>190421</v>
      </c>
      <c r="G8" s="9" t="str">
        <f>'Data''s'!AM1</f>
        <v>200421</v>
      </c>
      <c r="H8" s="9" t="str">
        <f>'Data''s'!AN1</f>
        <v>240421</v>
      </c>
      <c r="I8" s="9" t="str">
        <f>'Data''s'!AO1</f>
        <v>250421</v>
      </c>
      <c r="J8" s="9" t="str">
        <f>'Data''s'!AP1</f>
        <v>260421</v>
      </c>
      <c r="K8" s="9" t="str">
        <f>'Data''s'!AQ1</f>
        <v>270421</v>
      </c>
      <c r="L8" s="9" t="str">
        <f>'Data''s'!AR1</f>
        <v>280421</v>
      </c>
      <c r="M8" s="9" t="str">
        <f>'Data''s'!AS1</f>
        <v>010521</v>
      </c>
      <c r="N8" s="9" t="str">
        <f>'Data''s'!AT1</f>
        <v>030521</v>
      </c>
      <c r="O8" s="9" t="str">
        <f>'Data''s'!AU1</f>
        <v>040521</v>
      </c>
      <c r="P8" s="9" t="str">
        <f>'Data''s'!AV1</f>
        <v>030621</v>
      </c>
      <c r="Q8" s="9" t="str">
        <f>'Data''s'!AW1</f>
        <v>030621</v>
      </c>
      <c r="R8" s="9" t="str">
        <f>'Data''s'!AX1</f>
        <v>070621</v>
      </c>
      <c r="S8" s="9" t="str">
        <f>'Data''s'!AY1</f>
        <v>100621</v>
      </c>
      <c r="T8" s="9" t="str">
        <f>'Data''s'!AZ1</f>
        <v>110621</v>
      </c>
      <c r="U8" s="9" t="str">
        <f>'Data''s'!BA1</f>
        <v>140621</v>
      </c>
      <c r="V8" s="9" t="str">
        <f>'Data''s'!BB1</f>
        <v>150621</v>
      </c>
      <c r="W8" s="9" t="str">
        <f>'Data''s'!BC1</f>
        <v>170621</v>
      </c>
      <c r="X8" s="9" t="str">
        <f>'Data''s'!BD1</f>
        <v>180621</v>
      </c>
      <c r="Y8" s="9" t="str">
        <f>'Data''s'!BE1</f>
        <v>210621</v>
      </c>
      <c r="Z8" s="9" t="str">
        <f>'Data''s'!BF1</f>
        <v>220621</v>
      </c>
      <c r="AA8" s="9" t="str">
        <f>'Data''s'!BG1</f>
        <v>230621</v>
      </c>
      <c r="AB8" s="9" t="str">
        <f>'Data''s'!BH1</f>
        <v>250621</v>
      </c>
      <c r="AC8" s="9" t="str">
        <f>'Data''s'!BI1</f>
        <v>290621</v>
      </c>
      <c r="AD8" s="9" t="str">
        <f>'Data''s'!BJ1</f>
        <v>030721</v>
      </c>
      <c r="AE8" s="9" t="str">
        <f>'Data''s'!BK1</f>
        <v>050721</v>
      </c>
      <c r="AF8" s="9" t="str">
        <f>'Data''s'!BL1</f>
        <v>060721</v>
      </c>
      <c r="AG8" s="10" t="str">
        <f>'Data''s'!BM1</f>
        <v>070721</v>
      </c>
    </row>
    <row r="9" spans="1:36" s="3" customFormat="1" ht="39" customHeight="1" x14ac:dyDescent="0.2">
      <c r="A9" s="8" t="s">
        <v>97</v>
      </c>
      <c r="B9" s="9">
        <f>'Data''s'!AH2</f>
        <v>70.800000000000011</v>
      </c>
      <c r="C9" s="9">
        <f>'Data''s'!AI2</f>
        <v>70.400000000000006</v>
      </c>
      <c r="D9" s="9">
        <f>'Data''s'!AJ2</f>
        <v>70.800000000000011</v>
      </c>
      <c r="E9" s="9">
        <f>'Data''s'!AK2</f>
        <v>70.40000000000002</v>
      </c>
      <c r="F9" s="9">
        <f>'Data''s'!AL2</f>
        <v>70.000000000000014</v>
      </c>
      <c r="G9" s="9">
        <f>'Data''s'!AM2</f>
        <v>70.2</v>
      </c>
      <c r="H9" s="9">
        <f>'Data''s'!AN2</f>
        <v>70.340000000000018</v>
      </c>
      <c r="I9" s="9">
        <f>'Data''s'!AO2</f>
        <v>70.40000000000002</v>
      </c>
      <c r="J9" s="9">
        <f>'Data''s'!AP2</f>
        <v>70.3</v>
      </c>
      <c r="K9" s="9">
        <f>'Data''s'!AQ2</f>
        <v>70.500000000000014</v>
      </c>
      <c r="L9" s="9">
        <f>'Data''s'!AR2</f>
        <v>70.3</v>
      </c>
      <c r="M9" s="9">
        <f>'Data''s'!AS2</f>
        <v>70.2</v>
      </c>
      <c r="N9" s="9">
        <f>'Data''s'!AT2</f>
        <v>70.000000000000014</v>
      </c>
      <c r="O9" s="9">
        <f>'Data''s'!AU2</f>
        <v>70.100000000000009</v>
      </c>
      <c r="P9" s="9">
        <f>'Data''s'!AV2</f>
        <v>70.000000000000014</v>
      </c>
      <c r="Q9" s="9">
        <f>'Data''s'!AW2</f>
        <v>70.000000000000014</v>
      </c>
      <c r="R9" s="9">
        <f>'Data''s'!AX2</f>
        <v>70.2</v>
      </c>
      <c r="S9" s="9">
        <f>'Data''s'!AY2</f>
        <v>69.100000000000009</v>
      </c>
      <c r="T9" s="9">
        <f>'Data''s'!AZ2</f>
        <v>69.000000000000014</v>
      </c>
      <c r="U9" s="9">
        <f>'Data''s'!BA2</f>
        <v>69.500000000000014</v>
      </c>
      <c r="V9" s="9">
        <f>'Data''s'!BB2</f>
        <v>69.3</v>
      </c>
      <c r="W9" s="9">
        <f>'Data''s'!BC2</f>
        <v>69.40000000000002</v>
      </c>
      <c r="X9" s="9">
        <f>'Data''s'!BD2</f>
        <v>69.8</v>
      </c>
      <c r="Y9" s="9">
        <f>'Data''s'!BE2</f>
        <v>69.7</v>
      </c>
      <c r="Z9" s="9">
        <f>'Data''s'!BF2</f>
        <v>70.000000000000014</v>
      </c>
      <c r="AA9" s="9">
        <f>'Data''s'!BG2</f>
        <v>70.000000000000014</v>
      </c>
      <c r="AB9" s="9">
        <f>'Data''s'!BH2</f>
        <v>70.000000000000014</v>
      </c>
      <c r="AC9" s="9">
        <f>'Data''s'!BI2</f>
        <v>70.2</v>
      </c>
      <c r="AD9" s="9">
        <f>'Data''s'!BJ2</f>
        <v>70.3</v>
      </c>
      <c r="AE9" s="9">
        <f>'Data''s'!BK2</f>
        <v>70.000000000000014</v>
      </c>
      <c r="AF9" s="9">
        <f>'Data''s'!BL2</f>
        <v>69.8</v>
      </c>
      <c r="AG9" s="10">
        <f>'Data''s'!BM2</f>
        <v>69.7</v>
      </c>
    </row>
    <row r="10" spans="1:36" s="3" customFormat="1" ht="39" customHeight="1" x14ac:dyDescent="0.2">
      <c r="A10" s="8" t="s">
        <v>98</v>
      </c>
      <c r="B10" s="9">
        <f>'Data''s'!AH3</f>
        <v>70.400000000000006</v>
      </c>
      <c r="C10" s="9">
        <f>'Data''s'!AI3</f>
        <v>70.199999999999989</v>
      </c>
      <c r="D10" s="9">
        <f>'Data''s'!AJ3</f>
        <v>69.800000000000011</v>
      </c>
      <c r="E10" s="9">
        <f>'Data''s'!AK3</f>
        <v>70.000000000000014</v>
      </c>
      <c r="F10" s="9">
        <f>'Data''s'!AL3</f>
        <v>69.8</v>
      </c>
      <c r="G10" s="9">
        <f>'Data''s'!AM3</f>
        <v>70.000000000000014</v>
      </c>
      <c r="H10" s="9">
        <f>'Data''s'!AN3</f>
        <v>69.40000000000002</v>
      </c>
      <c r="I10" s="9">
        <f>'Data''s'!AO3</f>
        <v>69.3</v>
      </c>
      <c r="J10" s="9">
        <f>'Data''s'!AP3</f>
        <v>69.40000000000002</v>
      </c>
      <c r="K10" s="9">
        <f>'Data''s'!AQ3</f>
        <v>69.40000000000002</v>
      </c>
      <c r="L10" s="9">
        <f>'Data''s'!AR3</f>
        <v>69.2</v>
      </c>
      <c r="M10" s="9">
        <f>'Data''s'!AS3</f>
        <v>69.600000000000009</v>
      </c>
      <c r="N10" s="9">
        <f>'Data''s'!AT3</f>
        <v>68.8</v>
      </c>
      <c r="O10" s="9">
        <f>'Data''s'!AU3</f>
        <v>69.40000000000002</v>
      </c>
      <c r="P10" s="9">
        <f>'Data''s'!AV3</f>
        <v>69.40000000000002</v>
      </c>
      <c r="Q10" s="9">
        <f>'Data''s'!AW3</f>
        <v>69.3</v>
      </c>
      <c r="R10" s="9">
        <f>'Data''s'!AX3</f>
        <v>69.40000000000002</v>
      </c>
      <c r="S10" s="9">
        <f>'Data''s'!AY3</f>
        <v>69.2</v>
      </c>
      <c r="T10" s="9">
        <f>'Data''s'!AZ3</f>
        <v>69.40000000000002</v>
      </c>
      <c r="U10" s="9">
        <f>'Data''s'!BA3</f>
        <v>69.500000000000014</v>
      </c>
      <c r="V10" s="9">
        <f>'Data''s'!BB3</f>
        <v>69.40000000000002</v>
      </c>
      <c r="W10" s="9">
        <f>'Data''s'!BC3</f>
        <v>69.2</v>
      </c>
      <c r="X10" s="9">
        <f>'Data''s'!BD3</f>
        <v>69.2</v>
      </c>
      <c r="Y10" s="9">
        <f>'Data''s'!BE3</f>
        <v>69.3</v>
      </c>
      <c r="Z10" s="9">
        <f>'Data''s'!BF3</f>
        <v>69.2</v>
      </c>
      <c r="AA10" s="9">
        <f>'Data''s'!BG3</f>
        <v>69.100000000000009</v>
      </c>
      <c r="AB10" s="9">
        <f>'Data''s'!BH3</f>
        <v>69.3</v>
      </c>
      <c r="AC10" s="9">
        <f>'Data''s'!BI3</f>
        <v>69.40000000000002</v>
      </c>
      <c r="AD10" s="9">
        <f>'Data''s'!BJ3</f>
        <v>69.40000000000002</v>
      </c>
      <c r="AE10" s="9">
        <f>'Data''s'!BK3</f>
        <v>69.3</v>
      </c>
      <c r="AF10" s="9">
        <f>'Data''s'!BL3</f>
        <v>69.2</v>
      </c>
      <c r="AG10" s="10">
        <f>'Data''s'!BM3</f>
        <v>69.40000000000002</v>
      </c>
    </row>
    <row r="11" spans="1:36" s="3" customFormat="1" ht="39" customHeight="1" x14ac:dyDescent="0.2">
      <c r="A11" s="8" t="s">
        <v>99</v>
      </c>
      <c r="B11" s="9">
        <f>'Data''s'!AH4</f>
        <v>69.800000000000011</v>
      </c>
      <c r="C11" s="9">
        <f>'Data''s'!AI4</f>
        <v>69.699999999999989</v>
      </c>
      <c r="D11" s="9">
        <f>'Data''s'!AJ4</f>
        <v>70.400000000000006</v>
      </c>
      <c r="E11" s="9">
        <f>'Data''s'!AK4</f>
        <v>70.2</v>
      </c>
      <c r="F11" s="9">
        <f>'Data''s'!AL4</f>
        <v>69.40000000000002</v>
      </c>
      <c r="G11" s="9">
        <f>'Data''s'!AM4</f>
        <v>69.3</v>
      </c>
      <c r="H11" s="9">
        <f>'Data''s'!AN4</f>
        <v>69.40000000000002</v>
      </c>
      <c r="I11" s="9">
        <f>'Data''s'!AO4</f>
        <v>70.40000000000002</v>
      </c>
      <c r="J11" s="9">
        <f>'Data''s'!AP4</f>
        <v>70.000000000000014</v>
      </c>
      <c r="K11" s="9">
        <f>'Data''s'!AQ4</f>
        <v>69.8</v>
      </c>
      <c r="L11" s="9">
        <f>'Data''s'!AR4</f>
        <v>70.000000000000014</v>
      </c>
      <c r="M11" s="9">
        <f>'Data''s'!AS4</f>
        <v>70.000000000000014</v>
      </c>
      <c r="N11" s="9">
        <f>'Data''s'!AT4</f>
        <v>69.40000000000002</v>
      </c>
      <c r="O11" s="9">
        <f>'Data''s'!AU4</f>
        <v>69.40000000000002</v>
      </c>
      <c r="P11" s="9">
        <f>'Data''s'!AV4</f>
        <v>69.40000000000002</v>
      </c>
      <c r="Q11" s="9">
        <f>'Data''s'!AW4</f>
        <v>69.3</v>
      </c>
      <c r="R11" s="9">
        <f>'Data''s'!AX4</f>
        <v>69.40000000000002</v>
      </c>
      <c r="S11" s="9">
        <f>'Data''s'!AY4</f>
        <v>69.2</v>
      </c>
      <c r="T11" s="9">
        <f>'Data''s'!AZ4</f>
        <v>69.40000000000002</v>
      </c>
      <c r="U11" s="9">
        <f>'Data''s'!BA4</f>
        <v>69.8</v>
      </c>
      <c r="V11" s="9">
        <f>'Data''s'!BB4</f>
        <v>70.000000000000014</v>
      </c>
      <c r="W11" s="9">
        <f>'Data''s'!BC4</f>
        <v>69.90000000000002</v>
      </c>
      <c r="X11" s="9">
        <f>'Data''s'!BD4</f>
        <v>70.000000000000014</v>
      </c>
      <c r="Y11" s="9">
        <f>'Data''s'!BE4</f>
        <v>69.8</v>
      </c>
      <c r="Z11" s="9">
        <f>'Data''s'!BF4</f>
        <v>70.000000000000014</v>
      </c>
      <c r="AA11" s="9">
        <f>'Data''s'!BG4</f>
        <v>70.000000000000014</v>
      </c>
      <c r="AB11" s="9">
        <f>'Data''s'!BH4</f>
        <v>69.600000000000009</v>
      </c>
      <c r="AC11" s="9">
        <f>'Data''s'!BI4</f>
        <v>70.2</v>
      </c>
      <c r="AD11" s="9">
        <f>'Data''s'!BJ4</f>
        <v>69.40000000000002</v>
      </c>
      <c r="AE11" s="9">
        <f>'Data''s'!BK4</f>
        <v>69.3</v>
      </c>
      <c r="AF11" s="9">
        <f>'Data''s'!BL4</f>
        <v>69.2</v>
      </c>
      <c r="AG11" s="10">
        <f>'Data''s'!BM4</f>
        <v>69.40000000000002</v>
      </c>
    </row>
    <row r="12" spans="1:36" s="3" customFormat="1" ht="39" customHeight="1" x14ac:dyDescent="0.2">
      <c r="A12" s="8" t="s">
        <v>100</v>
      </c>
      <c r="B12" s="9">
        <f>'Data''s'!AH5</f>
        <v>70.400000000000006</v>
      </c>
      <c r="C12" s="9">
        <f>'Data''s'!AI5</f>
        <v>70.699999999999989</v>
      </c>
      <c r="D12" s="9">
        <f>'Data''s'!AJ5</f>
        <v>70.400000000000006</v>
      </c>
      <c r="E12" s="9">
        <f>'Data''s'!AK5</f>
        <v>69.40000000000002</v>
      </c>
      <c r="F12" s="9">
        <f>'Data''s'!AL5</f>
        <v>69.2</v>
      </c>
      <c r="G12" s="9">
        <f>'Data''s'!AM5</f>
        <v>69.3</v>
      </c>
      <c r="H12" s="9">
        <f>'Data''s'!AN5</f>
        <v>69.40000000000002</v>
      </c>
      <c r="I12" s="9">
        <f>'Data''s'!AO5</f>
        <v>69.2</v>
      </c>
      <c r="J12" s="9">
        <f>'Data''s'!AP5</f>
        <v>69.100000000000009</v>
      </c>
      <c r="K12" s="9">
        <f>'Data''s'!AQ5</f>
        <v>69.3</v>
      </c>
      <c r="L12" s="9">
        <f>'Data''s'!AR5</f>
        <v>70.40000000000002</v>
      </c>
      <c r="M12" s="9">
        <f>'Data''s'!AS5</f>
        <v>70.40000000000002</v>
      </c>
      <c r="N12" s="9">
        <f>'Data''s'!AT5</f>
        <v>69.000000000000014</v>
      </c>
      <c r="O12" s="9">
        <f>'Data''s'!AU5</f>
        <v>69.40000000000002</v>
      </c>
      <c r="P12" s="9">
        <f>'Data''s'!AV5</f>
        <v>70.000000000000014</v>
      </c>
      <c r="Q12" s="9">
        <f>'Data''s'!AW5</f>
        <v>69.8</v>
      </c>
      <c r="R12" s="9">
        <f>'Data''s'!AX5</f>
        <v>69.40000000000002</v>
      </c>
      <c r="S12" s="9">
        <f>'Data''s'!AY5</f>
        <v>70.000000000000014</v>
      </c>
      <c r="T12" s="9">
        <f>'Data''s'!AZ5</f>
        <v>70.000000000000014</v>
      </c>
      <c r="U12" s="9">
        <f>'Data''s'!BA5</f>
        <v>70.000000000000014</v>
      </c>
      <c r="V12" s="9">
        <f>'Data''s'!BB5</f>
        <v>69.8</v>
      </c>
      <c r="W12" s="9">
        <f>'Data''s'!BC5</f>
        <v>69.7</v>
      </c>
      <c r="X12" s="9">
        <f>'Data''s'!BD5</f>
        <v>70.000000000000014</v>
      </c>
      <c r="Y12" s="9">
        <f>'Data''s'!BE5</f>
        <v>69.8</v>
      </c>
      <c r="Z12" s="9">
        <f>'Data''s'!BF5</f>
        <v>69.600000000000009</v>
      </c>
      <c r="AA12" s="9">
        <f>'Data''s'!BG5</f>
        <v>70.000000000000014</v>
      </c>
      <c r="AB12" s="9">
        <f>'Data''s'!BH5</f>
        <v>68.90000000000002</v>
      </c>
      <c r="AC12" s="9">
        <f>'Data''s'!BI5</f>
        <v>69.40000000000002</v>
      </c>
      <c r="AD12" s="9">
        <f>'Data''s'!BJ5</f>
        <v>69.3</v>
      </c>
      <c r="AE12" s="9">
        <f>'Data''s'!BK5</f>
        <v>70.000000000000014</v>
      </c>
      <c r="AF12" s="9">
        <f>'Data''s'!BL5</f>
        <v>69.8</v>
      </c>
      <c r="AG12" s="10">
        <f>'Data''s'!BM5</f>
        <v>70.000000000000014</v>
      </c>
    </row>
    <row r="13" spans="1:36" s="3" customFormat="1" ht="39" customHeight="1" x14ac:dyDescent="0.2">
      <c r="A13" s="8" t="s">
        <v>101</v>
      </c>
      <c r="B13" s="9">
        <f>'Data''s'!AH6</f>
        <v>69.699999999999989</v>
      </c>
      <c r="C13" s="9">
        <f>'Data''s'!AI6</f>
        <v>69.800000000000011</v>
      </c>
      <c r="D13" s="9">
        <f>'Data''s'!AJ6</f>
        <v>69.599999999999994</v>
      </c>
      <c r="E13" s="9">
        <f>'Data''s'!AK6</f>
        <v>69.7</v>
      </c>
      <c r="F13" s="9">
        <f>'Data''s'!AL6</f>
        <v>69.40000000000002</v>
      </c>
      <c r="G13" s="9">
        <f>'Data''s'!AM6</f>
        <v>69.500000000000014</v>
      </c>
      <c r="H13" s="9">
        <f>'Data''s'!AN6</f>
        <v>70.2</v>
      </c>
      <c r="I13" s="9">
        <f>'Data''s'!AO6</f>
        <v>70.000000000000014</v>
      </c>
      <c r="J13" s="9">
        <f>'Data''s'!AP6</f>
        <v>69.500000000000014</v>
      </c>
      <c r="K13" s="9">
        <f>'Data''s'!AQ6</f>
        <v>70.3</v>
      </c>
      <c r="L13" s="9">
        <f>'Data''s'!AR6</f>
        <v>70.500000000000014</v>
      </c>
      <c r="M13" s="9">
        <f>'Data''s'!AS6</f>
        <v>70.000000000000014</v>
      </c>
      <c r="N13" s="9">
        <f>'Data''s'!AT6</f>
        <v>69.7</v>
      </c>
      <c r="O13" s="9">
        <f>'Data''s'!AU6</f>
        <v>70.000000000000014</v>
      </c>
      <c r="P13" s="9">
        <f>'Data''s'!AV6</f>
        <v>69.8</v>
      </c>
      <c r="Q13" s="9">
        <f>'Data''s'!AW6</f>
        <v>69.40000000000002</v>
      </c>
      <c r="R13" s="9">
        <f>'Data''s'!AX6</f>
        <v>69.3</v>
      </c>
      <c r="S13" s="9">
        <f>'Data''s'!AY6</f>
        <v>69.100000000000009</v>
      </c>
      <c r="T13" s="9">
        <f>'Data''s'!AZ6</f>
        <v>69.2</v>
      </c>
      <c r="U13" s="9">
        <f>'Data''s'!BA6</f>
        <v>69.3</v>
      </c>
      <c r="V13" s="9">
        <f>'Data''s'!BB6</f>
        <v>69.100000000000009</v>
      </c>
      <c r="W13" s="9">
        <f>'Data''s'!BC6</f>
        <v>69.000000000000014</v>
      </c>
      <c r="X13" s="9">
        <f>'Data''s'!BD6</f>
        <v>69.40000000000002</v>
      </c>
      <c r="Y13" s="9">
        <f>'Data''s'!BE6</f>
        <v>69.100000000000009</v>
      </c>
      <c r="Z13" s="9">
        <f>'Data''s'!BF6</f>
        <v>69.40000000000002</v>
      </c>
      <c r="AA13" s="9">
        <f>'Data''s'!BG6</f>
        <v>69.000000000000014</v>
      </c>
      <c r="AB13" s="9">
        <f>'Data''s'!BH6</f>
        <v>69.600000000000009</v>
      </c>
      <c r="AC13" s="9">
        <f>'Data''s'!BI6</f>
        <v>69.8</v>
      </c>
      <c r="AD13" s="9">
        <f>'Data''s'!BJ6</f>
        <v>70.000000000000014</v>
      </c>
      <c r="AE13" s="9">
        <f>'Data''s'!BK6</f>
        <v>69.8</v>
      </c>
      <c r="AF13" s="9">
        <f>'Data''s'!BL6</f>
        <v>69.90000000000002</v>
      </c>
      <c r="AG13" s="10">
        <f>'Data''s'!BM6</f>
        <v>69.7</v>
      </c>
    </row>
    <row r="14" spans="1:36" s="3" customFormat="1" ht="39" customHeight="1" x14ac:dyDescent="0.2">
      <c r="A14" s="8" t="s">
        <v>77</v>
      </c>
      <c r="B14" s="11">
        <f>AVERAGE(B9:B13)</f>
        <v>70.22</v>
      </c>
      <c r="C14" s="11">
        <f t="shared" ref="C14:AG14" si="0">AVERAGE(C9:C13)</f>
        <v>70.16</v>
      </c>
      <c r="D14" s="11">
        <f t="shared" si="0"/>
        <v>70.2</v>
      </c>
      <c r="E14" s="11">
        <f t="shared" si="0"/>
        <v>69.940000000000012</v>
      </c>
      <c r="F14" s="11">
        <f t="shared" si="0"/>
        <v>69.560000000000016</v>
      </c>
      <c r="G14" s="11">
        <f t="shared" si="0"/>
        <v>69.66</v>
      </c>
      <c r="H14" s="11">
        <f t="shared" si="0"/>
        <v>69.748000000000019</v>
      </c>
      <c r="I14" s="11">
        <f t="shared" si="0"/>
        <v>69.86</v>
      </c>
      <c r="J14" s="11">
        <f t="shared" si="0"/>
        <v>69.660000000000011</v>
      </c>
      <c r="K14" s="11">
        <f t="shared" si="0"/>
        <v>69.860000000000014</v>
      </c>
      <c r="L14" s="11">
        <f t="shared" si="0"/>
        <v>70.080000000000013</v>
      </c>
      <c r="M14" s="11">
        <f t="shared" si="0"/>
        <v>70.040000000000006</v>
      </c>
      <c r="N14" s="11">
        <f t="shared" si="0"/>
        <v>69.38000000000001</v>
      </c>
      <c r="O14" s="11">
        <f t="shared" si="0"/>
        <v>69.660000000000011</v>
      </c>
      <c r="P14" s="11">
        <f t="shared" si="0"/>
        <v>69.720000000000013</v>
      </c>
      <c r="Q14" s="11">
        <f t="shared" si="0"/>
        <v>69.560000000000016</v>
      </c>
      <c r="R14" s="11">
        <f t="shared" si="0"/>
        <v>69.54000000000002</v>
      </c>
      <c r="S14" s="11">
        <f t="shared" si="0"/>
        <v>69.320000000000007</v>
      </c>
      <c r="T14" s="11">
        <f t="shared" si="0"/>
        <v>69.400000000000006</v>
      </c>
      <c r="U14" s="11">
        <f t="shared" si="0"/>
        <v>69.62</v>
      </c>
      <c r="V14" s="11">
        <f t="shared" si="0"/>
        <v>69.52000000000001</v>
      </c>
      <c r="W14" s="11">
        <f t="shared" si="0"/>
        <v>69.440000000000012</v>
      </c>
      <c r="X14" s="11">
        <f t="shared" si="0"/>
        <v>69.680000000000007</v>
      </c>
      <c r="Y14" s="11">
        <f t="shared" si="0"/>
        <v>69.540000000000006</v>
      </c>
      <c r="Z14" s="11">
        <f t="shared" si="0"/>
        <v>69.640000000000015</v>
      </c>
      <c r="AA14" s="11">
        <f t="shared" si="0"/>
        <v>69.62</v>
      </c>
      <c r="AB14" s="11">
        <f t="shared" si="0"/>
        <v>69.480000000000018</v>
      </c>
      <c r="AC14" s="11">
        <f t="shared" si="0"/>
        <v>69.800000000000011</v>
      </c>
      <c r="AD14" s="11">
        <f t="shared" si="0"/>
        <v>69.680000000000007</v>
      </c>
      <c r="AE14" s="11">
        <f t="shared" si="0"/>
        <v>69.680000000000007</v>
      </c>
      <c r="AF14" s="11">
        <f t="shared" si="0"/>
        <v>69.580000000000013</v>
      </c>
      <c r="AG14" s="12">
        <f t="shared" si="0"/>
        <v>69.640000000000015</v>
      </c>
    </row>
    <row r="15" spans="1:36" s="3" customFormat="1" ht="39" customHeight="1" x14ac:dyDescent="0.2">
      <c r="A15" s="8" t="s">
        <v>34</v>
      </c>
      <c r="B15" s="11">
        <f>MAX(B9:B13)-MIN(B9:B13)</f>
        <v>1.1000000000000227</v>
      </c>
      <c r="C15" s="11">
        <f t="shared" ref="C15:AG15" si="1">MAX(C9:C13)-MIN(C9:C13)</f>
        <v>1</v>
      </c>
      <c r="D15" s="11">
        <f t="shared" si="1"/>
        <v>1.2000000000000171</v>
      </c>
      <c r="E15" s="11">
        <f t="shared" si="1"/>
        <v>1</v>
      </c>
      <c r="F15" s="11">
        <f t="shared" si="1"/>
        <v>0.80000000000001137</v>
      </c>
      <c r="G15" s="11">
        <f t="shared" si="1"/>
        <v>0.90000000000000568</v>
      </c>
      <c r="H15" s="11">
        <f t="shared" si="1"/>
        <v>0.93999999999999773</v>
      </c>
      <c r="I15" s="11">
        <f t="shared" si="1"/>
        <v>1.2000000000000171</v>
      </c>
      <c r="J15" s="11">
        <f t="shared" si="1"/>
        <v>1.1999999999999886</v>
      </c>
      <c r="K15" s="11">
        <f t="shared" si="1"/>
        <v>1.2000000000000171</v>
      </c>
      <c r="L15" s="11">
        <f t="shared" si="1"/>
        <v>1.3000000000000114</v>
      </c>
      <c r="M15" s="11">
        <f t="shared" si="1"/>
        <v>0.80000000000001137</v>
      </c>
      <c r="N15" s="11">
        <f t="shared" si="1"/>
        <v>1.2000000000000171</v>
      </c>
      <c r="O15" s="11">
        <f t="shared" si="1"/>
        <v>0.69999999999998863</v>
      </c>
      <c r="P15" s="11">
        <f t="shared" si="1"/>
        <v>0.59999999999999432</v>
      </c>
      <c r="Q15" s="11">
        <f t="shared" si="1"/>
        <v>0.70000000000001705</v>
      </c>
      <c r="R15" s="11">
        <f t="shared" si="1"/>
        <v>0.90000000000000568</v>
      </c>
      <c r="S15" s="11">
        <f t="shared" si="1"/>
        <v>0.90000000000000568</v>
      </c>
      <c r="T15" s="11">
        <f t="shared" si="1"/>
        <v>1</v>
      </c>
      <c r="U15" s="11">
        <f t="shared" si="1"/>
        <v>0.70000000000001705</v>
      </c>
      <c r="V15" s="11">
        <f t="shared" si="1"/>
        <v>0.90000000000000568</v>
      </c>
      <c r="W15" s="11">
        <f t="shared" si="1"/>
        <v>0.90000000000000568</v>
      </c>
      <c r="X15" s="11">
        <f t="shared" si="1"/>
        <v>0.80000000000001137</v>
      </c>
      <c r="Y15" s="11">
        <f t="shared" si="1"/>
        <v>0.69999999999998863</v>
      </c>
      <c r="Z15" s="11">
        <f t="shared" si="1"/>
        <v>0.80000000000001137</v>
      </c>
      <c r="AA15" s="11">
        <f t="shared" si="1"/>
        <v>1</v>
      </c>
      <c r="AB15" s="11">
        <f t="shared" si="1"/>
        <v>1.0999999999999943</v>
      </c>
      <c r="AC15" s="11">
        <f t="shared" si="1"/>
        <v>0.79999999999998295</v>
      </c>
      <c r="AD15" s="11">
        <f t="shared" si="1"/>
        <v>1</v>
      </c>
      <c r="AE15" s="11">
        <f t="shared" si="1"/>
        <v>0.70000000000001705</v>
      </c>
      <c r="AF15" s="11">
        <f t="shared" si="1"/>
        <v>0.70000000000001705</v>
      </c>
      <c r="AG15" s="12">
        <f t="shared" si="1"/>
        <v>0.59999999999999432</v>
      </c>
    </row>
    <row r="16" spans="1:36" s="1" customFormat="1" ht="18" customHeight="1" x14ac:dyDescent="0.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7"/>
    </row>
    <row r="17" spans="1:33" s="1" customFormat="1" ht="18" customHeight="1" x14ac:dyDescent="0.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7"/>
    </row>
    <row r="18" spans="1:33" s="1" customFormat="1" ht="18" customHeight="1" x14ac:dyDescent="0.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7"/>
    </row>
    <row r="19" spans="1:33" s="1" customFormat="1" ht="18" customHeight="1" x14ac:dyDescent="0.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7"/>
    </row>
    <row r="20" spans="1:33" s="1" customFormat="1" ht="18" customHeight="1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7"/>
    </row>
    <row r="21" spans="1:33" s="1" customFormat="1" ht="18" customHeight="1" x14ac:dyDescent="0.2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7"/>
    </row>
    <row r="22" spans="1:33" s="1" customFormat="1" ht="18" customHeight="1" x14ac:dyDescent="0.2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7"/>
    </row>
    <row r="23" spans="1:33" s="1" customFormat="1" ht="18" customHeight="1" x14ac:dyDescent="0.2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7"/>
    </row>
    <row r="24" spans="1:33" s="1" customFormat="1" ht="18" customHeight="1" x14ac:dyDescent="0.2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7"/>
    </row>
    <row r="25" spans="1:33" s="1" customFormat="1" ht="18" customHeight="1" x14ac:dyDescent="0.2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7"/>
    </row>
    <row r="26" spans="1:33" s="1" customFormat="1" ht="18" customHeight="1" x14ac:dyDescent="0.2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7"/>
    </row>
    <row r="27" spans="1:33" s="1" customFormat="1" ht="18" customHeight="1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7"/>
    </row>
    <row r="28" spans="1:33" s="1" customFormat="1" ht="18" customHeight="1" x14ac:dyDescent="0.2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7"/>
    </row>
    <row r="29" spans="1:33" s="1" customFormat="1" ht="18" customHeight="1" x14ac:dyDescent="0.2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7"/>
    </row>
    <row r="30" spans="1:33" s="1" customFormat="1" ht="12.75" customHeight="1" x14ac:dyDescent="0.2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7"/>
    </row>
    <row r="31" spans="1:33" s="1" customFormat="1" ht="18" customHeight="1" x14ac:dyDescent="0.2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7"/>
    </row>
    <row r="32" spans="1:33" s="1" customFormat="1" ht="18" customHeight="1" x14ac:dyDescent="0.2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7"/>
    </row>
    <row r="33" spans="1:33" s="1" customFormat="1" ht="18" customHeight="1" x14ac:dyDescent="0.2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7"/>
    </row>
    <row r="34" spans="1:33" s="1" customFormat="1" ht="18" customHeight="1" x14ac:dyDescent="0.2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7"/>
    </row>
    <row r="35" spans="1:33" s="1" customFormat="1" ht="18" customHeight="1" x14ac:dyDescent="0.2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7"/>
    </row>
    <row r="36" spans="1:33" s="1" customFormat="1" ht="21" customHeight="1" thickBot="1" x14ac:dyDescent="0.25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70"/>
    </row>
    <row r="37" spans="1:33" s="1" customFormat="1" ht="34.35" customHeight="1" x14ac:dyDescent="0.2">
      <c r="A37" s="87" t="s">
        <v>92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9"/>
    </row>
    <row r="38" spans="1:33" s="1" customFormat="1" ht="21" customHeight="1" x14ac:dyDescent="0.2">
      <c r="A38" s="57" t="s">
        <v>35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s="1" customFormat="1" ht="31.5" customHeight="1" x14ac:dyDescent="0.2">
      <c r="A39" s="57" t="s">
        <v>37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 t="s">
        <v>40</v>
      </c>
      <c r="P39" s="42"/>
      <c r="Q39" s="42"/>
      <c r="R39" s="42" t="s">
        <v>76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3"/>
    </row>
    <row r="40" spans="1:33" s="1" customFormat="1" ht="31.5" customHeight="1" x14ac:dyDescent="0.2">
      <c r="A40" s="39"/>
      <c r="B40" s="36"/>
      <c r="C40" s="36"/>
      <c r="D40" s="36"/>
      <c r="E40" s="36"/>
      <c r="F40" s="36"/>
      <c r="G40" s="44" t="s">
        <v>38</v>
      </c>
      <c r="H40" s="45"/>
      <c r="I40" s="45"/>
      <c r="J40" s="45"/>
      <c r="K40" s="45"/>
      <c r="L40" s="45"/>
      <c r="M40" s="45"/>
      <c r="N40" s="46"/>
      <c r="O40" s="42"/>
      <c r="P40" s="42"/>
      <c r="Q40" s="42"/>
      <c r="R40" s="42" t="s">
        <v>78</v>
      </c>
      <c r="S40" s="42"/>
      <c r="T40" s="42"/>
      <c r="U40" s="42"/>
      <c r="V40" s="42" t="s">
        <v>79</v>
      </c>
      <c r="W40" s="42"/>
      <c r="X40" s="42"/>
      <c r="Y40" s="42"/>
      <c r="Z40" s="42" t="s">
        <v>80</v>
      </c>
      <c r="AA40" s="42"/>
      <c r="AB40" s="42"/>
      <c r="AC40" s="42"/>
      <c r="AD40" s="42" t="s">
        <v>81</v>
      </c>
      <c r="AE40" s="42"/>
      <c r="AF40" s="42"/>
      <c r="AG40" s="43"/>
    </row>
    <row r="41" spans="1:33" s="1" customFormat="1" ht="31.5" customHeight="1" x14ac:dyDescent="0.2">
      <c r="A41" s="62" t="s">
        <v>82</v>
      </c>
      <c r="B41" s="63"/>
      <c r="C41" s="63"/>
      <c r="D41" s="63"/>
      <c r="E41" s="63"/>
      <c r="F41" s="63"/>
      <c r="G41" s="47">
        <f>AVERAGE(B14:AG14)</f>
        <v>69.702749999999995</v>
      </c>
      <c r="H41" s="48"/>
      <c r="I41" s="48"/>
      <c r="J41" s="48"/>
      <c r="K41" s="48"/>
      <c r="L41" s="48"/>
      <c r="M41" s="48"/>
      <c r="N41" s="49"/>
      <c r="O41" s="42">
        <v>2</v>
      </c>
      <c r="P41" s="42"/>
      <c r="Q41" s="42"/>
      <c r="R41" s="36">
        <v>1.88</v>
      </c>
      <c r="S41" s="36"/>
      <c r="T41" s="36"/>
      <c r="U41" s="36"/>
      <c r="V41" s="36">
        <v>1.1279999999999999</v>
      </c>
      <c r="W41" s="36"/>
      <c r="X41" s="36"/>
      <c r="Y41" s="36"/>
      <c r="Z41" s="36"/>
      <c r="AA41" s="36"/>
      <c r="AB41" s="36"/>
      <c r="AC41" s="36"/>
      <c r="AD41" s="36">
        <v>3.2669999999999999</v>
      </c>
      <c r="AE41" s="36"/>
      <c r="AF41" s="36"/>
      <c r="AG41" s="50"/>
    </row>
    <row r="42" spans="1:33" s="1" customFormat="1" ht="31.5" customHeight="1" x14ac:dyDescent="0.2">
      <c r="A42" s="62" t="s">
        <v>83</v>
      </c>
      <c r="B42" s="63"/>
      <c r="C42" s="63"/>
      <c r="D42" s="63"/>
      <c r="E42" s="63"/>
      <c r="F42" s="63"/>
      <c r="G42" s="47">
        <f>AVERAGE(B15:AG15)</f>
        <v>0.91687500000000544</v>
      </c>
      <c r="H42" s="48"/>
      <c r="I42" s="48"/>
      <c r="J42" s="48"/>
      <c r="K42" s="48"/>
      <c r="L42" s="48"/>
      <c r="M42" s="48"/>
      <c r="N42" s="49"/>
      <c r="O42" s="42">
        <v>3</v>
      </c>
      <c r="P42" s="42"/>
      <c r="Q42" s="42"/>
      <c r="R42" s="36">
        <v>1.0229999999999999</v>
      </c>
      <c r="S42" s="36"/>
      <c r="T42" s="36"/>
      <c r="U42" s="36"/>
      <c r="V42" s="36">
        <v>1.6930000000000001</v>
      </c>
      <c r="W42" s="36"/>
      <c r="X42" s="36"/>
      <c r="Y42" s="36"/>
      <c r="Z42" s="36"/>
      <c r="AA42" s="36"/>
      <c r="AB42" s="36"/>
      <c r="AC42" s="36"/>
      <c r="AD42" s="36">
        <v>2.5739999999999998</v>
      </c>
      <c r="AE42" s="36"/>
      <c r="AF42" s="36"/>
      <c r="AG42" s="50"/>
    </row>
    <row r="43" spans="1:33" s="1" customFormat="1" ht="31.5" customHeight="1" x14ac:dyDescent="0.2">
      <c r="A43" s="64" t="s">
        <v>0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42">
        <v>4</v>
      </c>
      <c r="P43" s="42"/>
      <c r="Q43" s="42"/>
      <c r="R43" s="36">
        <v>0.72899999999999998</v>
      </c>
      <c r="S43" s="36"/>
      <c r="T43" s="36"/>
      <c r="U43" s="36"/>
      <c r="V43" s="36">
        <v>2.0590000000000002</v>
      </c>
      <c r="W43" s="36"/>
      <c r="X43" s="36"/>
      <c r="Y43" s="36"/>
      <c r="Z43" s="36"/>
      <c r="AA43" s="36"/>
      <c r="AB43" s="36"/>
      <c r="AC43" s="36"/>
      <c r="AD43" s="36">
        <v>2.282</v>
      </c>
      <c r="AE43" s="36"/>
      <c r="AF43" s="36"/>
      <c r="AG43" s="50"/>
    </row>
    <row r="44" spans="1:33" s="1" customFormat="1" ht="31.5" customHeight="1" x14ac:dyDescent="0.2">
      <c r="A44" s="62" t="s">
        <v>84</v>
      </c>
      <c r="B44" s="63"/>
      <c r="C44" s="63"/>
      <c r="D44" s="63"/>
      <c r="E44" s="63"/>
      <c r="F44" s="63"/>
      <c r="G44" s="35">
        <f>(G41)+(R44*G42)</f>
        <v>70.231786874999997</v>
      </c>
      <c r="H44" s="35"/>
      <c r="I44" s="35"/>
      <c r="J44" s="35"/>
      <c r="K44" s="35"/>
      <c r="L44" s="35"/>
      <c r="M44" s="35"/>
      <c r="N44" s="35"/>
      <c r="O44" s="42">
        <v>5</v>
      </c>
      <c r="P44" s="42"/>
      <c r="Q44" s="42"/>
      <c r="R44" s="36">
        <v>0.57699999999999996</v>
      </c>
      <c r="S44" s="36"/>
      <c r="T44" s="36"/>
      <c r="U44" s="36"/>
      <c r="V44" s="36">
        <v>2.3260000000000001</v>
      </c>
      <c r="W44" s="36"/>
      <c r="X44" s="36"/>
      <c r="Y44" s="36"/>
      <c r="Z44" s="36"/>
      <c r="AA44" s="36"/>
      <c r="AB44" s="36"/>
      <c r="AC44" s="36"/>
      <c r="AD44" s="36">
        <v>2.1139999999999999</v>
      </c>
      <c r="AE44" s="36"/>
      <c r="AF44" s="36"/>
      <c r="AG44" s="50"/>
    </row>
    <row r="45" spans="1:33" s="1" customFormat="1" ht="31.5" customHeight="1" x14ac:dyDescent="0.2">
      <c r="A45" s="62" t="s">
        <v>85</v>
      </c>
      <c r="B45" s="63"/>
      <c r="C45" s="63"/>
      <c r="D45" s="63"/>
      <c r="E45" s="63"/>
      <c r="F45" s="63"/>
      <c r="G45" s="35">
        <f>(G41)-(R44*G42)</f>
        <v>69.173713124999992</v>
      </c>
      <c r="H45" s="35"/>
      <c r="I45" s="35"/>
      <c r="J45" s="35"/>
      <c r="K45" s="35"/>
      <c r="L45" s="35"/>
      <c r="M45" s="35"/>
      <c r="N45" s="35"/>
      <c r="O45" s="42">
        <v>6</v>
      </c>
      <c r="P45" s="42"/>
      <c r="Q45" s="42"/>
      <c r="R45" s="36">
        <v>0.48299999999999998</v>
      </c>
      <c r="S45" s="36"/>
      <c r="T45" s="36"/>
      <c r="U45" s="36"/>
      <c r="V45" s="36">
        <v>2.5339999999999998</v>
      </c>
      <c r="W45" s="36"/>
      <c r="X45" s="36"/>
      <c r="Y45" s="36"/>
      <c r="Z45" s="36"/>
      <c r="AA45" s="36"/>
      <c r="AB45" s="36"/>
      <c r="AC45" s="36"/>
      <c r="AD45" s="36">
        <v>2.004</v>
      </c>
      <c r="AE45" s="36"/>
      <c r="AF45" s="36"/>
      <c r="AG45" s="50"/>
    </row>
    <row r="46" spans="1:33" s="1" customFormat="1" ht="31.5" customHeight="1" x14ac:dyDescent="0.2">
      <c r="A46" s="62" t="s">
        <v>86</v>
      </c>
      <c r="B46" s="63"/>
      <c r="C46" s="63"/>
      <c r="D46" s="63"/>
      <c r="E46" s="63"/>
      <c r="F46" s="63"/>
      <c r="G46" s="35">
        <f>AD44*G42</f>
        <v>1.9382737500000113</v>
      </c>
      <c r="H46" s="35"/>
      <c r="I46" s="35"/>
      <c r="J46" s="35"/>
      <c r="K46" s="35"/>
      <c r="L46" s="35"/>
      <c r="M46" s="35"/>
      <c r="N46" s="35"/>
      <c r="O46" s="42">
        <v>7</v>
      </c>
      <c r="P46" s="42"/>
      <c r="Q46" s="42"/>
      <c r="R46" s="36">
        <v>0.41899999999999998</v>
      </c>
      <c r="S46" s="36"/>
      <c r="T46" s="36"/>
      <c r="U46" s="36"/>
      <c r="V46" s="36">
        <v>2.7040000000000002</v>
      </c>
      <c r="W46" s="36"/>
      <c r="X46" s="36"/>
      <c r="Y46" s="36"/>
      <c r="Z46" s="36">
        <v>7.5999999999999998E-2</v>
      </c>
      <c r="AA46" s="36"/>
      <c r="AB46" s="36"/>
      <c r="AC46" s="36"/>
      <c r="AD46" s="36">
        <v>1.9239999999999999</v>
      </c>
      <c r="AE46" s="36"/>
      <c r="AF46" s="36"/>
      <c r="AG46" s="50"/>
    </row>
    <row r="47" spans="1:33" s="1" customFormat="1" ht="31.5" customHeight="1" x14ac:dyDescent="0.2">
      <c r="A47" s="62" t="s">
        <v>87</v>
      </c>
      <c r="B47" s="63"/>
      <c r="C47" s="63"/>
      <c r="D47" s="63"/>
      <c r="E47" s="63"/>
      <c r="F47" s="63"/>
      <c r="G47" s="35">
        <f>Z44*G42</f>
        <v>0</v>
      </c>
      <c r="H47" s="35"/>
      <c r="I47" s="35"/>
      <c r="J47" s="35"/>
      <c r="K47" s="35"/>
      <c r="L47" s="35"/>
      <c r="M47" s="35"/>
      <c r="N47" s="35"/>
      <c r="O47" s="42">
        <v>8</v>
      </c>
      <c r="P47" s="42"/>
      <c r="Q47" s="42"/>
      <c r="R47" s="36">
        <v>0.373</v>
      </c>
      <c r="S47" s="36"/>
      <c r="T47" s="36"/>
      <c r="U47" s="36"/>
      <c r="V47" s="36">
        <v>2.8439999999999999</v>
      </c>
      <c r="W47" s="36"/>
      <c r="X47" s="36"/>
      <c r="Y47" s="36"/>
      <c r="Z47" s="36">
        <v>0.13600000000000001</v>
      </c>
      <c r="AA47" s="36"/>
      <c r="AB47" s="36"/>
      <c r="AC47" s="36"/>
      <c r="AD47" s="36">
        <v>1.8640000000000001</v>
      </c>
      <c r="AE47" s="36"/>
      <c r="AF47" s="36"/>
      <c r="AG47" s="50"/>
    </row>
    <row r="48" spans="1:33" s="1" customFormat="1" ht="31.5" customHeight="1" x14ac:dyDescent="0.2">
      <c r="A48" s="57" t="s">
        <v>39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>
        <v>9</v>
      </c>
      <c r="P48" s="42"/>
      <c r="Q48" s="42"/>
      <c r="R48" s="36">
        <v>0.33700000000000002</v>
      </c>
      <c r="S48" s="36"/>
      <c r="T48" s="36"/>
      <c r="U48" s="36"/>
      <c r="V48" s="36">
        <v>2.97</v>
      </c>
      <c r="W48" s="36"/>
      <c r="X48" s="36"/>
      <c r="Y48" s="36"/>
      <c r="Z48" s="36">
        <v>0.184</v>
      </c>
      <c r="AA48" s="36"/>
      <c r="AB48" s="36"/>
      <c r="AC48" s="36"/>
      <c r="AD48" s="36">
        <v>1.8160000000000001</v>
      </c>
      <c r="AE48" s="36"/>
      <c r="AF48" s="36"/>
      <c r="AG48" s="50"/>
    </row>
    <row r="49" spans="1:44" s="1" customFormat="1" ht="31.5" customHeight="1" x14ac:dyDescent="0.2">
      <c r="A49" s="58" t="s">
        <v>95</v>
      </c>
      <c r="B49" s="59"/>
      <c r="C49" s="59"/>
      <c r="D49" s="59"/>
      <c r="E49" s="59"/>
      <c r="F49" s="59"/>
      <c r="G49" s="35">
        <f>STDEV(B14:AG14)</f>
        <v>0.23618349891829687</v>
      </c>
      <c r="H49" s="35"/>
      <c r="I49" s="35"/>
      <c r="J49" s="35"/>
      <c r="K49" s="35"/>
      <c r="L49" s="35"/>
      <c r="M49" s="35"/>
      <c r="N49" s="35"/>
      <c r="O49" s="42">
        <v>10</v>
      </c>
      <c r="P49" s="42"/>
      <c r="Q49" s="42"/>
      <c r="R49" s="36">
        <v>0.308</v>
      </c>
      <c r="S49" s="36"/>
      <c r="T49" s="36"/>
      <c r="U49" s="36"/>
      <c r="V49" s="36">
        <v>3.0779999999999998</v>
      </c>
      <c r="W49" s="36"/>
      <c r="X49" s="36"/>
      <c r="Y49" s="36"/>
      <c r="Z49" s="36">
        <v>0.223</v>
      </c>
      <c r="AA49" s="36"/>
      <c r="AB49" s="36"/>
      <c r="AC49" s="36"/>
      <c r="AD49" s="36">
        <v>1.7769999999999999</v>
      </c>
      <c r="AE49" s="36"/>
      <c r="AF49" s="36"/>
      <c r="AG49" s="50"/>
    </row>
    <row r="50" spans="1:44" s="1" customFormat="1" ht="31.5" customHeight="1" x14ac:dyDescent="0.2">
      <c r="A50" s="60" t="s">
        <v>93</v>
      </c>
      <c r="B50" s="61"/>
      <c r="C50" s="61"/>
      <c r="D50" s="61"/>
      <c r="E50" s="61"/>
      <c r="F50" s="61"/>
      <c r="G50" s="35">
        <f>(AI52-AI53)/(6*G49)</f>
        <v>4.2339960436691255</v>
      </c>
      <c r="H50" s="35"/>
      <c r="I50" s="35"/>
      <c r="J50" s="35"/>
      <c r="K50" s="35"/>
      <c r="L50" s="35"/>
      <c r="M50" s="35"/>
      <c r="N50" s="35"/>
      <c r="O50" s="42">
        <v>15</v>
      </c>
      <c r="P50" s="42"/>
      <c r="Q50" s="42"/>
      <c r="R50" s="36">
        <v>0.223</v>
      </c>
      <c r="S50" s="36"/>
      <c r="T50" s="36"/>
      <c r="U50" s="36"/>
      <c r="V50" s="36">
        <v>3.472</v>
      </c>
      <c r="W50" s="36"/>
      <c r="X50" s="36"/>
      <c r="Y50" s="36"/>
      <c r="Z50" s="36">
        <v>0.34699999999999998</v>
      </c>
      <c r="AA50" s="36"/>
      <c r="AB50" s="36"/>
      <c r="AC50" s="36"/>
      <c r="AD50" s="36">
        <v>1.653</v>
      </c>
      <c r="AE50" s="36"/>
      <c r="AF50" s="36"/>
      <c r="AG50" s="50"/>
    </row>
    <row r="51" spans="1:44" s="1" customFormat="1" ht="38.25" customHeight="1" x14ac:dyDescent="0.2">
      <c r="A51" s="57" t="s">
        <v>94</v>
      </c>
      <c r="B51" s="61"/>
      <c r="C51" s="61"/>
      <c r="D51" s="61"/>
      <c r="E51" s="61"/>
      <c r="F51" s="61"/>
      <c r="G51" s="35">
        <f>MIN(AH55:AI55)</f>
        <v>3.8144776023422353</v>
      </c>
      <c r="H51" s="35"/>
      <c r="I51" s="35"/>
      <c r="J51" s="35"/>
      <c r="K51" s="35"/>
      <c r="L51" s="35"/>
      <c r="M51" s="35"/>
      <c r="N51" s="35"/>
      <c r="O51" s="42">
        <v>25</v>
      </c>
      <c r="P51" s="42"/>
      <c r="Q51" s="42"/>
      <c r="R51" s="36">
        <v>0.153</v>
      </c>
      <c r="S51" s="36"/>
      <c r="T51" s="36"/>
      <c r="U51" s="36"/>
      <c r="V51" s="36">
        <v>3.931</v>
      </c>
      <c r="W51" s="36"/>
      <c r="X51" s="36"/>
      <c r="Y51" s="36"/>
      <c r="Z51" s="36">
        <v>0.45900000000000002</v>
      </c>
      <c r="AA51" s="36"/>
      <c r="AB51" s="36"/>
      <c r="AC51" s="36"/>
      <c r="AD51" s="36">
        <v>1.5409999999999999</v>
      </c>
      <c r="AE51" s="36"/>
      <c r="AF51" s="36"/>
      <c r="AG51" s="50"/>
    </row>
    <row r="52" spans="1:44" s="1" customFormat="1" ht="21.75" customHeight="1" x14ac:dyDescent="0.2">
      <c r="A52" s="51" t="s">
        <v>0</v>
      </c>
      <c r="B52" s="52"/>
      <c r="C52" s="52"/>
      <c r="D52" s="52"/>
      <c r="E52" s="52"/>
      <c r="F52" s="52"/>
      <c r="G52" s="52"/>
      <c r="H52" s="52"/>
      <c r="I52" s="42" t="s">
        <v>33</v>
      </c>
      <c r="J52" s="42"/>
      <c r="K52" s="42"/>
      <c r="L52" s="42"/>
      <c r="M52" s="42" t="s">
        <v>36</v>
      </c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3"/>
      <c r="AH52" s="20" t="s">
        <v>1</v>
      </c>
      <c r="AI52" s="21">
        <f>J5+M5</f>
        <v>73</v>
      </c>
    </row>
    <row r="53" spans="1:44" s="1" customFormat="1" ht="27" customHeight="1" x14ac:dyDescent="0.2">
      <c r="A53" s="13"/>
      <c r="B53" s="52" t="s">
        <v>2</v>
      </c>
      <c r="C53" s="52"/>
      <c r="D53" s="52"/>
      <c r="E53" s="52"/>
      <c r="F53" s="52" t="s">
        <v>3</v>
      </c>
      <c r="G53" s="52"/>
      <c r="H53" s="5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3"/>
      <c r="AH53" s="20" t="s">
        <v>4</v>
      </c>
      <c r="AI53" s="21">
        <f>J5-P5</f>
        <v>67</v>
      </c>
    </row>
    <row r="54" spans="1:44" s="1" customFormat="1" ht="24.95" customHeight="1" x14ac:dyDescent="0.2">
      <c r="A54" s="14" t="s">
        <v>88</v>
      </c>
      <c r="B54" s="103" cm="1">
        <f t="array" ref="B54:D54">'21.01.21 to 13.04.21'!F54:H54</f>
        <v>70.561880625000001</v>
      </c>
      <c r="C54" s="104">
        <v>0</v>
      </c>
      <c r="D54" s="104">
        <v>0</v>
      </c>
      <c r="E54" s="31"/>
      <c r="F54" s="53">
        <f>G44</f>
        <v>70.231786874999997</v>
      </c>
      <c r="G54" s="53"/>
      <c r="H54" s="53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3"/>
      <c r="AH54" s="20"/>
      <c r="AI54" s="21"/>
    </row>
    <row r="55" spans="1:44" s="1" customFormat="1" ht="24.95" customHeight="1" x14ac:dyDescent="0.2">
      <c r="A55" s="14" t="s">
        <v>89</v>
      </c>
      <c r="B55" s="103" cm="1">
        <f t="array" ref="B55:D55">'21.01.21 to 13.04.21'!F55:H55</f>
        <v>69.539869375000009</v>
      </c>
      <c r="C55" s="104">
        <v>0</v>
      </c>
      <c r="D55" s="104">
        <v>0</v>
      </c>
      <c r="E55" s="31"/>
      <c r="F55" s="53">
        <f>G45</f>
        <v>69.173713124999992</v>
      </c>
      <c r="G55" s="53"/>
      <c r="H55" s="53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3"/>
      <c r="AH55" s="21">
        <f>(AI52-G41)/(3*G49)</f>
        <v>4.6535144849960153</v>
      </c>
      <c r="AI55" s="21">
        <f>(G41-AI53)/(3*G49)</f>
        <v>3.8144776023422353</v>
      </c>
    </row>
    <row r="56" spans="1:44" s="1" customFormat="1" ht="24.95" customHeight="1" x14ac:dyDescent="0.2">
      <c r="A56" s="14" t="s">
        <v>180</v>
      </c>
      <c r="B56" s="103" cm="1">
        <f t="array" ref="B56:D56">'21.01.21 to 13.04.21'!F56:H56</f>
        <v>1.8722112500000094</v>
      </c>
      <c r="C56" s="104">
        <v>0</v>
      </c>
      <c r="D56" s="104">
        <v>0</v>
      </c>
      <c r="E56" s="31"/>
      <c r="F56" s="53">
        <f>G46</f>
        <v>1.9382737500000113</v>
      </c>
      <c r="G56" s="53"/>
      <c r="H56" s="53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3"/>
    </row>
    <row r="57" spans="1:44" s="1" customFormat="1" ht="24.95" customHeight="1" x14ac:dyDescent="0.2">
      <c r="A57" s="14" t="s">
        <v>181</v>
      </c>
      <c r="B57" s="103" cm="1">
        <f t="array" ref="B57:D57">'21.01.21 to 13.04.21'!F57:H57</f>
        <v>0</v>
      </c>
      <c r="C57" s="104">
        <v>0</v>
      </c>
      <c r="D57" s="104">
        <v>0</v>
      </c>
      <c r="E57" s="32"/>
      <c r="F57" s="53">
        <f>G47</f>
        <v>0</v>
      </c>
      <c r="G57" s="53"/>
      <c r="H57" s="53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3"/>
    </row>
    <row r="58" spans="1:44" s="1" customFormat="1" ht="24.95" customHeight="1" x14ac:dyDescent="0.2">
      <c r="A58" s="55" t="s">
        <v>41</v>
      </c>
      <c r="B58" s="56"/>
      <c r="C58" s="56"/>
      <c r="D58" s="56"/>
      <c r="E58" s="56"/>
      <c r="F58" s="56"/>
      <c r="G58" s="56"/>
      <c r="H58" s="56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</row>
    <row r="59" spans="1:44" s="1" customFormat="1" ht="24.95" customHeight="1" x14ac:dyDescent="0.2">
      <c r="A59" s="55"/>
      <c r="B59" s="56"/>
      <c r="C59" s="56"/>
      <c r="D59" s="56"/>
      <c r="E59" s="56"/>
      <c r="F59" s="56"/>
      <c r="G59" s="56"/>
      <c r="H59" s="56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3"/>
    </row>
    <row r="60" spans="1:44" s="1" customFormat="1" ht="24.95" customHeight="1" x14ac:dyDescent="0.2">
      <c r="A60" s="55"/>
      <c r="B60" s="56"/>
      <c r="C60" s="56"/>
      <c r="D60" s="56"/>
      <c r="E60" s="56"/>
      <c r="F60" s="56"/>
      <c r="G60" s="56"/>
      <c r="H60" s="56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3"/>
    </row>
    <row r="61" spans="1:44" s="1" customFormat="1" ht="24.95" customHeight="1" x14ac:dyDescent="0.2">
      <c r="A61" s="57" t="s">
        <v>42</v>
      </c>
      <c r="B61" s="42"/>
      <c r="C61" s="42"/>
      <c r="D61" s="42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3"/>
    </row>
    <row r="62" spans="1:44" s="1" customFormat="1" ht="24.95" customHeight="1" x14ac:dyDescent="0.2">
      <c r="A62" s="15" t="s">
        <v>44</v>
      </c>
      <c r="B62" s="42" t="s">
        <v>45</v>
      </c>
      <c r="C62" s="42"/>
      <c r="D62" s="42" t="s">
        <v>44</v>
      </c>
      <c r="E62" s="42"/>
      <c r="F62" s="42" t="s">
        <v>45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3"/>
      <c r="AJ62" s="36"/>
      <c r="AK62" s="36"/>
      <c r="AL62" s="36"/>
      <c r="AM62" s="36"/>
      <c r="AN62" s="36"/>
      <c r="AO62" s="36"/>
      <c r="AP62" s="36"/>
      <c r="AQ62" s="36"/>
      <c r="AR62" s="36"/>
    </row>
    <row r="63" spans="1:44" s="1" customFormat="1" ht="24.95" customHeight="1" thickBot="1" x14ac:dyDescent="0.25">
      <c r="A63" s="16"/>
      <c r="B63" s="36"/>
      <c r="C63" s="36"/>
      <c r="D63" s="36"/>
      <c r="E63" s="36"/>
      <c r="F63" s="36"/>
      <c r="G63" s="36"/>
      <c r="H63" s="36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3"/>
      <c r="AJ63" s="41"/>
      <c r="AK63" s="41"/>
      <c r="AL63" s="41"/>
      <c r="AM63" s="41"/>
      <c r="AN63" s="41"/>
      <c r="AO63" s="41"/>
      <c r="AP63" s="41"/>
      <c r="AQ63" s="41"/>
      <c r="AR63" s="41"/>
    </row>
    <row r="64" spans="1:44" s="1" customFormat="1" ht="24.95" customHeight="1" x14ac:dyDescent="0.2">
      <c r="A64" s="16"/>
      <c r="B64" s="42" t="s">
        <v>46</v>
      </c>
      <c r="C64" s="42"/>
      <c r="D64" s="36"/>
      <c r="E64" s="36"/>
      <c r="F64" s="42" t="s">
        <v>46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3"/>
    </row>
    <row r="65" spans="1:33" s="1" customFormat="1" ht="42.75" customHeight="1" x14ac:dyDescent="0.2">
      <c r="A65" s="39" t="s">
        <v>74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8"/>
      <c r="Y65" s="38"/>
      <c r="Z65" s="38"/>
      <c r="AA65" s="38"/>
      <c r="AB65" s="38"/>
      <c r="AC65" s="36"/>
      <c r="AD65" s="36"/>
      <c r="AE65" s="36"/>
      <c r="AF65" s="36"/>
      <c r="AG65" s="50"/>
    </row>
    <row r="66" spans="1:33" s="1" customFormat="1" ht="45.75" customHeight="1" thickBot="1" x14ac:dyDescent="0.2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37" t="s">
        <v>47</v>
      </c>
      <c r="O66" s="37"/>
      <c r="P66" s="37"/>
      <c r="Q66" s="37"/>
      <c r="R66" s="37"/>
      <c r="S66" s="37" t="s">
        <v>72</v>
      </c>
      <c r="T66" s="37"/>
      <c r="U66" s="37"/>
      <c r="V66" s="37"/>
      <c r="W66" s="37"/>
      <c r="X66" s="37" t="s">
        <v>71</v>
      </c>
      <c r="Y66" s="37"/>
      <c r="Z66" s="37"/>
      <c r="AA66" s="37"/>
      <c r="AB66" s="37"/>
      <c r="AC66" s="37" t="s">
        <v>73</v>
      </c>
      <c r="AD66" s="37"/>
      <c r="AE66" s="37"/>
      <c r="AF66" s="37"/>
      <c r="AG66" s="76"/>
    </row>
    <row r="67" spans="1:33" s="1" customFormat="1" ht="37.35" customHeight="1" x14ac:dyDescent="0.2">
      <c r="A67" s="77"/>
      <c r="B67" s="77"/>
    </row>
    <row r="68" spans="1:33" s="1" customFormat="1" ht="12.75" customHeight="1" x14ac:dyDescent="0.2"/>
    <row r="69" spans="1:33" s="1" customFormat="1" ht="12.75" customHeight="1" x14ac:dyDescent="0.2">
      <c r="E69" s="17"/>
    </row>
    <row r="70" spans="1:33" s="1" customFormat="1" ht="12.75" customHeight="1" x14ac:dyDescent="0.2"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  <c r="N70" s="1">
        <v>13</v>
      </c>
      <c r="O70" s="1">
        <v>14</v>
      </c>
      <c r="P70" s="1">
        <v>15</v>
      </c>
      <c r="Q70" s="1">
        <v>16</v>
      </c>
      <c r="R70" s="1">
        <v>17</v>
      </c>
      <c r="S70" s="1">
        <v>18</v>
      </c>
      <c r="T70" s="1">
        <v>19</v>
      </c>
      <c r="U70" s="1">
        <v>20</v>
      </c>
      <c r="V70" s="1">
        <v>21</v>
      </c>
      <c r="W70" s="1">
        <v>22</v>
      </c>
      <c r="X70" s="1">
        <v>23</v>
      </c>
      <c r="Y70" s="1">
        <v>24</v>
      </c>
      <c r="Z70" s="1">
        <v>25</v>
      </c>
      <c r="AA70" s="1">
        <v>26</v>
      </c>
      <c r="AB70" s="1">
        <v>27</v>
      </c>
      <c r="AC70" s="1">
        <v>28</v>
      </c>
      <c r="AD70" s="1">
        <v>29</v>
      </c>
      <c r="AE70" s="1">
        <v>30</v>
      </c>
      <c r="AF70" s="1">
        <v>31</v>
      </c>
      <c r="AG70" s="1">
        <v>32</v>
      </c>
    </row>
    <row r="71" spans="1:33" s="18" customFormat="1" ht="42" customHeight="1" x14ac:dyDescent="0.2">
      <c r="B71" s="19">
        <f>B54</f>
        <v>70.561880625000001</v>
      </c>
      <c r="C71" s="19">
        <f>B71</f>
        <v>70.561880625000001</v>
      </c>
      <c r="D71" s="19">
        <f t="shared" ref="D71:S71" si="2">C71</f>
        <v>70.561880625000001</v>
      </c>
      <c r="E71" s="19">
        <f t="shared" si="2"/>
        <v>70.561880625000001</v>
      </c>
      <c r="F71" s="19">
        <f t="shared" si="2"/>
        <v>70.561880625000001</v>
      </c>
      <c r="G71" s="19">
        <f t="shared" si="2"/>
        <v>70.561880625000001</v>
      </c>
      <c r="H71" s="19">
        <f t="shared" si="2"/>
        <v>70.561880625000001</v>
      </c>
      <c r="I71" s="19">
        <f t="shared" si="2"/>
        <v>70.561880625000001</v>
      </c>
      <c r="J71" s="19">
        <f t="shared" si="2"/>
        <v>70.561880625000001</v>
      </c>
      <c r="K71" s="19">
        <f t="shared" si="2"/>
        <v>70.561880625000001</v>
      </c>
      <c r="L71" s="19">
        <f t="shared" si="2"/>
        <v>70.561880625000001</v>
      </c>
      <c r="M71" s="19">
        <f t="shared" si="2"/>
        <v>70.561880625000001</v>
      </c>
      <c r="N71" s="19">
        <f t="shared" si="2"/>
        <v>70.561880625000001</v>
      </c>
      <c r="O71" s="19">
        <f t="shared" si="2"/>
        <v>70.561880625000001</v>
      </c>
      <c r="P71" s="19">
        <f t="shared" si="2"/>
        <v>70.561880625000001</v>
      </c>
      <c r="Q71" s="19">
        <f t="shared" si="2"/>
        <v>70.561880625000001</v>
      </c>
      <c r="R71" s="19">
        <f t="shared" si="2"/>
        <v>70.561880625000001</v>
      </c>
      <c r="S71" s="19">
        <f t="shared" si="2"/>
        <v>70.561880625000001</v>
      </c>
      <c r="T71" s="19">
        <f t="shared" ref="S71:AG74" si="3">S71</f>
        <v>70.561880625000001</v>
      </c>
      <c r="U71" s="19">
        <f t="shared" si="3"/>
        <v>70.561880625000001</v>
      </c>
      <c r="V71" s="19">
        <f t="shared" si="3"/>
        <v>70.561880625000001</v>
      </c>
      <c r="W71" s="19">
        <f t="shared" si="3"/>
        <v>70.561880625000001</v>
      </c>
      <c r="X71" s="19">
        <f t="shared" si="3"/>
        <v>70.561880625000001</v>
      </c>
      <c r="Y71" s="19">
        <f t="shared" si="3"/>
        <v>70.561880625000001</v>
      </c>
      <c r="Z71" s="19">
        <f t="shared" si="3"/>
        <v>70.561880625000001</v>
      </c>
      <c r="AA71" s="19">
        <f t="shared" si="3"/>
        <v>70.561880625000001</v>
      </c>
      <c r="AB71" s="19">
        <f t="shared" si="3"/>
        <v>70.561880625000001</v>
      </c>
      <c r="AC71" s="19">
        <f t="shared" si="3"/>
        <v>70.561880625000001</v>
      </c>
      <c r="AD71" s="19">
        <f t="shared" si="3"/>
        <v>70.561880625000001</v>
      </c>
      <c r="AE71" s="19">
        <f t="shared" si="3"/>
        <v>70.561880625000001</v>
      </c>
      <c r="AF71" s="19">
        <f t="shared" si="3"/>
        <v>70.561880625000001</v>
      </c>
      <c r="AG71" s="19">
        <f t="shared" si="3"/>
        <v>70.561880625000001</v>
      </c>
    </row>
    <row r="72" spans="1:33" s="18" customFormat="1" ht="42" customHeight="1" x14ac:dyDescent="0.2">
      <c r="B72" s="19">
        <f>J5</f>
        <v>70</v>
      </c>
      <c r="C72" s="19">
        <f t="shared" ref="C72:R74" si="4">B72</f>
        <v>70</v>
      </c>
      <c r="D72" s="19">
        <f t="shared" si="4"/>
        <v>70</v>
      </c>
      <c r="E72" s="19">
        <f t="shared" si="4"/>
        <v>70</v>
      </c>
      <c r="F72" s="19">
        <f t="shared" si="4"/>
        <v>70</v>
      </c>
      <c r="G72" s="19">
        <f t="shared" si="4"/>
        <v>70</v>
      </c>
      <c r="H72" s="19">
        <f t="shared" si="4"/>
        <v>70</v>
      </c>
      <c r="I72" s="19">
        <f t="shared" si="4"/>
        <v>70</v>
      </c>
      <c r="J72" s="19">
        <f t="shared" si="4"/>
        <v>70</v>
      </c>
      <c r="K72" s="19">
        <f t="shared" si="4"/>
        <v>70</v>
      </c>
      <c r="L72" s="19">
        <f t="shared" si="4"/>
        <v>70</v>
      </c>
      <c r="M72" s="19">
        <f t="shared" si="4"/>
        <v>70</v>
      </c>
      <c r="N72" s="19">
        <f t="shared" si="4"/>
        <v>70</v>
      </c>
      <c r="O72" s="19">
        <f t="shared" si="4"/>
        <v>70</v>
      </c>
      <c r="P72" s="19">
        <f t="shared" si="4"/>
        <v>70</v>
      </c>
      <c r="Q72" s="19">
        <f t="shared" si="4"/>
        <v>70</v>
      </c>
      <c r="R72" s="19">
        <f t="shared" si="4"/>
        <v>70</v>
      </c>
      <c r="S72" s="19">
        <f t="shared" si="3"/>
        <v>70</v>
      </c>
      <c r="T72" s="19">
        <f t="shared" si="3"/>
        <v>70</v>
      </c>
      <c r="U72" s="19">
        <f t="shared" si="3"/>
        <v>70</v>
      </c>
      <c r="V72" s="19">
        <f t="shared" si="3"/>
        <v>70</v>
      </c>
      <c r="W72" s="19">
        <f t="shared" si="3"/>
        <v>70</v>
      </c>
      <c r="X72" s="19">
        <f t="shared" si="3"/>
        <v>70</v>
      </c>
      <c r="Y72" s="19">
        <f t="shared" si="3"/>
        <v>70</v>
      </c>
      <c r="Z72" s="19">
        <f t="shared" si="3"/>
        <v>70</v>
      </c>
      <c r="AA72" s="19">
        <f t="shared" si="3"/>
        <v>70</v>
      </c>
      <c r="AB72" s="19">
        <f t="shared" si="3"/>
        <v>70</v>
      </c>
      <c r="AC72" s="19">
        <f t="shared" si="3"/>
        <v>70</v>
      </c>
      <c r="AD72" s="19">
        <f t="shared" si="3"/>
        <v>70</v>
      </c>
      <c r="AE72" s="19">
        <f t="shared" si="3"/>
        <v>70</v>
      </c>
      <c r="AF72" s="19">
        <f t="shared" si="3"/>
        <v>70</v>
      </c>
      <c r="AG72" s="19">
        <f t="shared" si="3"/>
        <v>70</v>
      </c>
    </row>
    <row r="73" spans="1:33" s="18" customFormat="1" ht="42" customHeight="1" x14ac:dyDescent="0.2">
      <c r="B73" s="19">
        <f>B55</f>
        <v>69.539869375000009</v>
      </c>
      <c r="C73" s="19">
        <f t="shared" si="4"/>
        <v>69.539869375000009</v>
      </c>
      <c r="D73" s="19">
        <f t="shared" si="4"/>
        <v>69.539869375000009</v>
      </c>
      <c r="E73" s="19">
        <f t="shared" si="4"/>
        <v>69.539869375000009</v>
      </c>
      <c r="F73" s="19">
        <f t="shared" si="4"/>
        <v>69.539869375000009</v>
      </c>
      <c r="G73" s="19">
        <f t="shared" si="4"/>
        <v>69.539869375000009</v>
      </c>
      <c r="H73" s="19">
        <f t="shared" si="4"/>
        <v>69.539869375000009</v>
      </c>
      <c r="I73" s="19">
        <f t="shared" si="4"/>
        <v>69.539869375000009</v>
      </c>
      <c r="J73" s="19">
        <f t="shared" si="4"/>
        <v>69.539869375000009</v>
      </c>
      <c r="K73" s="19">
        <f t="shared" si="4"/>
        <v>69.539869375000009</v>
      </c>
      <c r="L73" s="19">
        <f t="shared" si="4"/>
        <v>69.539869375000009</v>
      </c>
      <c r="M73" s="19">
        <f t="shared" si="4"/>
        <v>69.539869375000009</v>
      </c>
      <c r="N73" s="19">
        <f t="shared" si="4"/>
        <v>69.539869375000009</v>
      </c>
      <c r="O73" s="19">
        <f t="shared" si="4"/>
        <v>69.539869375000009</v>
      </c>
      <c r="P73" s="19">
        <f t="shared" si="4"/>
        <v>69.539869375000009</v>
      </c>
      <c r="Q73" s="19">
        <f t="shared" si="4"/>
        <v>69.539869375000009</v>
      </c>
      <c r="R73" s="19">
        <f t="shared" si="4"/>
        <v>69.539869375000009</v>
      </c>
      <c r="S73" s="19">
        <f t="shared" si="3"/>
        <v>69.539869375000009</v>
      </c>
      <c r="T73" s="19">
        <f t="shared" si="3"/>
        <v>69.539869375000009</v>
      </c>
      <c r="U73" s="19">
        <f t="shared" si="3"/>
        <v>69.539869375000009</v>
      </c>
      <c r="V73" s="19">
        <f t="shared" si="3"/>
        <v>69.539869375000009</v>
      </c>
      <c r="W73" s="19">
        <f t="shared" si="3"/>
        <v>69.539869375000009</v>
      </c>
      <c r="X73" s="19">
        <f t="shared" si="3"/>
        <v>69.539869375000009</v>
      </c>
      <c r="Y73" s="19">
        <f t="shared" si="3"/>
        <v>69.539869375000009</v>
      </c>
      <c r="Z73" s="19">
        <f t="shared" si="3"/>
        <v>69.539869375000009</v>
      </c>
      <c r="AA73" s="19">
        <f t="shared" si="3"/>
        <v>69.539869375000009</v>
      </c>
      <c r="AB73" s="19">
        <f t="shared" si="3"/>
        <v>69.539869375000009</v>
      </c>
      <c r="AC73" s="19">
        <f t="shared" si="3"/>
        <v>69.539869375000009</v>
      </c>
      <c r="AD73" s="19">
        <f t="shared" si="3"/>
        <v>69.539869375000009</v>
      </c>
      <c r="AE73" s="19">
        <f t="shared" si="3"/>
        <v>69.539869375000009</v>
      </c>
      <c r="AF73" s="19">
        <f t="shared" si="3"/>
        <v>69.539869375000009</v>
      </c>
      <c r="AG73" s="19">
        <f t="shared" si="3"/>
        <v>69.539869375000009</v>
      </c>
    </row>
    <row r="74" spans="1:33" s="1" customFormat="1" ht="17.100000000000001" customHeight="1" x14ac:dyDescent="0.2">
      <c r="B74" s="34">
        <f>B56</f>
        <v>1.8722112500000094</v>
      </c>
      <c r="C74" s="1">
        <f>B74</f>
        <v>1.8722112500000094</v>
      </c>
      <c r="D74" s="1">
        <f t="shared" si="4"/>
        <v>1.8722112500000094</v>
      </c>
      <c r="E74" s="1">
        <f t="shared" si="4"/>
        <v>1.8722112500000094</v>
      </c>
      <c r="F74" s="1">
        <f t="shared" si="4"/>
        <v>1.8722112500000094</v>
      </c>
      <c r="G74" s="1">
        <f t="shared" si="4"/>
        <v>1.8722112500000094</v>
      </c>
      <c r="H74" s="1">
        <f t="shared" si="4"/>
        <v>1.8722112500000094</v>
      </c>
      <c r="I74" s="1">
        <f t="shared" si="4"/>
        <v>1.8722112500000094</v>
      </c>
      <c r="J74" s="1">
        <f t="shared" si="4"/>
        <v>1.8722112500000094</v>
      </c>
      <c r="K74" s="1">
        <f t="shared" si="4"/>
        <v>1.8722112500000094</v>
      </c>
      <c r="L74" s="1">
        <f t="shared" si="4"/>
        <v>1.8722112500000094</v>
      </c>
      <c r="M74" s="1">
        <f t="shared" si="4"/>
        <v>1.8722112500000094</v>
      </c>
      <c r="N74" s="1">
        <f t="shared" si="4"/>
        <v>1.8722112500000094</v>
      </c>
      <c r="O74" s="1">
        <f t="shared" si="4"/>
        <v>1.8722112500000094</v>
      </c>
      <c r="P74" s="1">
        <f t="shared" si="4"/>
        <v>1.8722112500000094</v>
      </c>
      <c r="Q74" s="1">
        <f t="shared" si="4"/>
        <v>1.8722112500000094</v>
      </c>
      <c r="R74" s="1">
        <f t="shared" si="4"/>
        <v>1.8722112500000094</v>
      </c>
      <c r="S74" s="1">
        <f t="shared" si="3"/>
        <v>1.8722112500000094</v>
      </c>
      <c r="T74" s="1">
        <f t="shared" si="3"/>
        <v>1.8722112500000094</v>
      </c>
      <c r="U74" s="1">
        <f t="shared" si="3"/>
        <v>1.8722112500000094</v>
      </c>
      <c r="V74" s="1">
        <f t="shared" si="3"/>
        <v>1.8722112500000094</v>
      </c>
      <c r="W74" s="1">
        <f t="shared" si="3"/>
        <v>1.8722112500000094</v>
      </c>
      <c r="X74" s="1">
        <f t="shared" si="3"/>
        <v>1.8722112500000094</v>
      </c>
      <c r="Y74" s="1">
        <f t="shared" si="3"/>
        <v>1.8722112500000094</v>
      </c>
      <c r="Z74" s="1">
        <f t="shared" si="3"/>
        <v>1.8722112500000094</v>
      </c>
      <c r="AA74" s="1">
        <f t="shared" si="3"/>
        <v>1.8722112500000094</v>
      </c>
      <c r="AB74" s="1">
        <f t="shared" si="3"/>
        <v>1.8722112500000094</v>
      </c>
      <c r="AC74" s="1">
        <f t="shared" si="3"/>
        <v>1.8722112500000094</v>
      </c>
      <c r="AD74" s="1">
        <f t="shared" si="3"/>
        <v>1.8722112500000094</v>
      </c>
      <c r="AE74" s="1">
        <f t="shared" si="3"/>
        <v>1.8722112500000094</v>
      </c>
      <c r="AF74" s="1">
        <f t="shared" si="3"/>
        <v>1.8722112500000094</v>
      </c>
      <c r="AG74" s="1">
        <f t="shared" si="3"/>
        <v>1.8722112500000094</v>
      </c>
    </row>
    <row r="75" spans="1:33" s="1" customFormat="1" ht="17.100000000000001" customHeight="1" x14ac:dyDescent="0.2"/>
    <row r="76" spans="1:33" s="1" customFormat="1" ht="17.100000000000001" customHeight="1" x14ac:dyDescent="0.2"/>
    <row r="77" spans="1:33" s="1" customFormat="1" ht="17.100000000000001" customHeight="1" x14ac:dyDescent="0.2"/>
    <row r="78" spans="1:33" s="1" customFormat="1" ht="17.100000000000001" customHeight="1" x14ac:dyDescent="0.2"/>
    <row r="79" spans="1:33" s="1" customFormat="1" ht="17.100000000000001" customHeight="1" x14ac:dyDescent="0.2"/>
    <row r="80" spans="1:33" s="1" customFormat="1" ht="17.100000000000001" customHeight="1" x14ac:dyDescent="0.2"/>
    <row r="81" s="1" customFormat="1" ht="17.100000000000001" customHeight="1" x14ac:dyDescent="0.2"/>
    <row r="82" s="1" customFormat="1" ht="17.100000000000001" customHeight="1" x14ac:dyDescent="0.2"/>
    <row r="83" s="1" customFormat="1" ht="17.100000000000001" customHeight="1" x14ac:dyDescent="0.2"/>
    <row r="84" s="1" customFormat="1" ht="17.100000000000001" customHeight="1" x14ac:dyDescent="0.2"/>
    <row r="85" s="1" customFormat="1" ht="17.100000000000001" customHeight="1" x14ac:dyDescent="0.2"/>
    <row r="86" s="1" customFormat="1" ht="17.100000000000001" customHeight="1" x14ac:dyDescent="0.2"/>
    <row r="87" s="1" customFormat="1" ht="17.100000000000001" customHeight="1" x14ac:dyDescent="0.2"/>
    <row r="88" s="1" customFormat="1" ht="17.100000000000001" customHeight="1" x14ac:dyDescent="0.2"/>
    <row r="89" s="1" customFormat="1" ht="17.100000000000001" customHeight="1" x14ac:dyDescent="0.2"/>
    <row r="90" s="1" customFormat="1" ht="17.100000000000001" customHeight="1" x14ac:dyDescent="0.2"/>
    <row r="91" s="1" customFormat="1" ht="17.100000000000001" customHeight="1" x14ac:dyDescent="0.2"/>
    <row r="92" s="1" customFormat="1" ht="17.100000000000001" customHeight="1" x14ac:dyDescent="0.2"/>
    <row r="93" s="1" customFormat="1" ht="17.100000000000001" customHeight="1" x14ac:dyDescent="0.2"/>
    <row r="94" s="1" customFormat="1" ht="33.4" customHeight="1" x14ac:dyDescent="0.2"/>
    <row r="95" s="1" customFormat="1" ht="33.4" customHeight="1" x14ac:dyDescent="0.2"/>
    <row r="96" s="1" customFormat="1" ht="33.4" customHeight="1" x14ac:dyDescent="0.2"/>
    <row r="97" s="1" customFormat="1" ht="33.4" customHeight="1" x14ac:dyDescent="0.2"/>
    <row r="98" s="1" customFormat="1" ht="33.4" customHeight="1" x14ac:dyDescent="0.2"/>
    <row r="99" s="1" customFormat="1" ht="33.4" customHeight="1" x14ac:dyDescent="0.2"/>
    <row r="100" s="1" customFormat="1" ht="33.4" customHeight="1" x14ac:dyDescent="0.2"/>
    <row r="101" s="1" customFormat="1" ht="33.4" customHeight="1" x14ac:dyDescent="0.2"/>
    <row r="102" s="1" customFormat="1" ht="33.4" customHeight="1" x14ac:dyDescent="0.2"/>
    <row r="103" s="1" customFormat="1" ht="33.4" customHeight="1" x14ac:dyDescent="0.2"/>
    <row r="104" s="1" customFormat="1" ht="33.4" customHeight="1" x14ac:dyDescent="0.2"/>
    <row r="105" s="1" customFormat="1" ht="33.4" customHeight="1" x14ac:dyDescent="0.2"/>
    <row r="106" s="1" customFormat="1" ht="33.4" customHeight="1" x14ac:dyDescent="0.2"/>
    <row r="107" s="1" customFormat="1" ht="33.4" customHeight="1" x14ac:dyDescent="0.2"/>
    <row r="108" s="1" customFormat="1" ht="33.4" customHeight="1" x14ac:dyDescent="0.2"/>
    <row r="109" s="1" customFormat="1" ht="33.4" customHeight="1" x14ac:dyDescent="0.2"/>
    <row r="110" s="1" customFormat="1" ht="33.4" customHeight="1" x14ac:dyDescent="0.2"/>
    <row r="111" s="1" customFormat="1" ht="33.4" customHeight="1" x14ac:dyDescent="0.2"/>
    <row r="112" s="1" customFormat="1" ht="33.4" customHeight="1" x14ac:dyDescent="0.2"/>
    <row r="113" s="1" customFormat="1" ht="33.4" customHeight="1" x14ac:dyDescent="0.2"/>
    <row r="114" s="1" customFormat="1" ht="33.4" customHeight="1" x14ac:dyDescent="0.2"/>
    <row r="115" s="1" customFormat="1" ht="33.4" customHeight="1" x14ac:dyDescent="0.2"/>
    <row r="116" s="1" customFormat="1" ht="33.4" customHeight="1" x14ac:dyDescent="0.2"/>
    <row r="117" s="1" customFormat="1" ht="33.4" customHeight="1" x14ac:dyDescent="0.2"/>
    <row r="118" s="1" customFormat="1" ht="33.4" customHeight="1" x14ac:dyDescent="0.2"/>
    <row r="119" s="1" customFormat="1" ht="33.4" customHeight="1" x14ac:dyDescent="0.2"/>
    <row r="120" s="1" customFormat="1" ht="33.4" customHeight="1" x14ac:dyDescent="0.2"/>
    <row r="121" s="1" customFormat="1" ht="33.4" customHeight="1" x14ac:dyDescent="0.2"/>
    <row r="122" s="1" customFormat="1" ht="33.4" customHeight="1" x14ac:dyDescent="0.2"/>
    <row r="123" s="1" customFormat="1" ht="33.4" customHeight="1" x14ac:dyDescent="0.2"/>
    <row r="124" s="1" customFormat="1" ht="33.4" customHeight="1" x14ac:dyDescent="0.2"/>
    <row r="125" s="1" customFormat="1" ht="33.4" customHeight="1" x14ac:dyDescent="0.2"/>
    <row r="126" s="1" customFormat="1" ht="33.4" customHeight="1" x14ac:dyDescent="0.2"/>
    <row r="127" s="1" customFormat="1" ht="33.4" customHeight="1" x14ac:dyDescent="0.2"/>
    <row r="128" s="1" customFormat="1" ht="33.4" customHeight="1" x14ac:dyDescent="0.2"/>
    <row r="129" s="1" customFormat="1" ht="33.4" customHeight="1" x14ac:dyDescent="0.2"/>
    <row r="130" s="1" customFormat="1" ht="33.4" customHeight="1" x14ac:dyDescent="0.2"/>
    <row r="131" s="1" customFormat="1" ht="33.4" customHeight="1" x14ac:dyDescent="0.2"/>
    <row r="132" s="1" customFormat="1" ht="33.4" customHeight="1" x14ac:dyDescent="0.2"/>
    <row r="133" s="1" customFormat="1" ht="33.4" customHeight="1" x14ac:dyDescent="0.2"/>
    <row r="134" s="1" customFormat="1" ht="33.4" customHeight="1" x14ac:dyDescent="0.2"/>
    <row r="135" s="1" customFormat="1" ht="33.4" customHeight="1" x14ac:dyDescent="0.2"/>
    <row r="136" s="1" customFormat="1" ht="33.4" customHeight="1" x14ac:dyDescent="0.2"/>
    <row r="137" s="1" customFormat="1" ht="33.4" customHeight="1" x14ac:dyDescent="0.2"/>
    <row r="138" s="1" customFormat="1" ht="33.4" customHeight="1" x14ac:dyDescent="0.2"/>
    <row r="139" s="1" customFormat="1" ht="33.4" customHeight="1" x14ac:dyDescent="0.2"/>
    <row r="140" s="1" customFormat="1" ht="33.4" customHeight="1" x14ac:dyDescent="0.2"/>
    <row r="141" s="1" customFormat="1" ht="33.4" customHeight="1" x14ac:dyDescent="0.2"/>
    <row r="142" s="1" customFormat="1" ht="33.4" customHeight="1" x14ac:dyDescent="0.2"/>
    <row r="143" s="1" customFormat="1" ht="33.4" customHeight="1" x14ac:dyDescent="0.2"/>
    <row r="144" s="1" customFormat="1" ht="33.4" customHeight="1" x14ac:dyDescent="0.2"/>
    <row r="145" s="1" customFormat="1" ht="33.4" customHeight="1" x14ac:dyDescent="0.2"/>
    <row r="146" s="1" customFormat="1" ht="33.4" customHeight="1" x14ac:dyDescent="0.2"/>
    <row r="147" s="1" customFormat="1" ht="33.4" customHeight="1" x14ac:dyDescent="0.2"/>
    <row r="148" s="1" customFormat="1" ht="33.4" customHeight="1" x14ac:dyDescent="0.2"/>
    <row r="149" s="1" customFormat="1" ht="33.4" customHeight="1" x14ac:dyDescent="0.2"/>
    <row r="150" s="1" customFormat="1" ht="33.4" customHeight="1" x14ac:dyDescent="0.2"/>
    <row r="151" s="1" customFormat="1" ht="33.4" customHeight="1" x14ac:dyDescent="0.2"/>
    <row r="152" s="1" customFormat="1" ht="33.4" customHeight="1" x14ac:dyDescent="0.2"/>
    <row r="153" s="1" customFormat="1" ht="33.4" customHeight="1" x14ac:dyDescent="0.2"/>
    <row r="154" s="1" customFormat="1" ht="33.4" customHeight="1" x14ac:dyDescent="0.2"/>
    <row r="155" s="1" customFormat="1" ht="33.4" customHeight="1" x14ac:dyDescent="0.2"/>
    <row r="156" s="1" customFormat="1" ht="33.4" customHeight="1" x14ac:dyDescent="0.2"/>
    <row r="157" s="1" customFormat="1" ht="33.4" customHeight="1" x14ac:dyDescent="0.2"/>
    <row r="158" s="1" customFormat="1" ht="33.4" customHeight="1" x14ac:dyDescent="0.2"/>
    <row r="159" s="1" customFormat="1" ht="33.4" customHeight="1" x14ac:dyDescent="0.2"/>
    <row r="160" s="1" customFormat="1" ht="33.4" customHeight="1" x14ac:dyDescent="0.2"/>
    <row r="161" s="1" customFormat="1" ht="33.4" customHeight="1" x14ac:dyDescent="0.2"/>
    <row r="162" s="1" customFormat="1" ht="33.4" customHeight="1" x14ac:dyDescent="0.2"/>
    <row r="163" s="1" customFormat="1" ht="33.4" customHeight="1" x14ac:dyDescent="0.2"/>
    <row r="164" s="1" customFormat="1" ht="33.4" customHeight="1" x14ac:dyDescent="0.2"/>
    <row r="165" s="1" customFormat="1" ht="33.4" customHeight="1" x14ac:dyDescent="0.2"/>
    <row r="166" s="1" customFormat="1" ht="33.4" customHeight="1" x14ac:dyDescent="0.2"/>
    <row r="167" s="1" customFormat="1" ht="33.4" customHeight="1" x14ac:dyDescent="0.2"/>
    <row r="168" s="1" customFormat="1" ht="33.4" customHeight="1" x14ac:dyDescent="0.2"/>
    <row r="169" s="1" customFormat="1" ht="33.4" customHeight="1" x14ac:dyDescent="0.2"/>
    <row r="170" s="1" customFormat="1" ht="33.4" customHeight="1" x14ac:dyDescent="0.2"/>
  </sheetData>
  <sheetProtection selectLockedCells="1" selectUnlockedCells="1"/>
  <mergeCells count="175">
    <mergeCell ref="A3:AG3"/>
    <mergeCell ref="B4:E4"/>
    <mergeCell ref="F4:I4"/>
    <mergeCell ref="J4:Q4"/>
    <mergeCell ref="R4:V4"/>
    <mergeCell ref="W4:Z4"/>
    <mergeCell ref="AA4:AD4"/>
    <mergeCell ref="AE4:AG4"/>
    <mergeCell ref="A1:C2"/>
    <mergeCell ref="D1:Y2"/>
    <mergeCell ref="Z1:AB1"/>
    <mergeCell ref="AC1:AG1"/>
    <mergeCell ref="Z2:AB2"/>
    <mergeCell ref="AC2:AG2"/>
    <mergeCell ref="W5:Z5"/>
    <mergeCell ref="AA5:AD6"/>
    <mergeCell ref="AE5:AG6"/>
    <mergeCell ref="B6:E6"/>
    <mergeCell ref="F6:I6"/>
    <mergeCell ref="J6:Q6"/>
    <mergeCell ref="R6:V6"/>
    <mergeCell ref="W6:Z6"/>
    <mergeCell ref="B5:E5"/>
    <mergeCell ref="F5:I5"/>
    <mergeCell ref="J5:K5"/>
    <mergeCell ref="M5:N5"/>
    <mergeCell ref="P5:Q5"/>
    <mergeCell ref="R5:V5"/>
    <mergeCell ref="A16:AG36"/>
    <mergeCell ref="A37:AG37"/>
    <mergeCell ref="A38:AG38"/>
    <mergeCell ref="A39:N39"/>
    <mergeCell ref="O39:Q40"/>
    <mergeCell ref="R39:AG39"/>
    <mergeCell ref="A40:F40"/>
    <mergeCell ref="G40:N40"/>
    <mergeCell ref="R40:U40"/>
    <mergeCell ref="V40:Y40"/>
    <mergeCell ref="Z40:AC40"/>
    <mergeCell ref="AD40:AG40"/>
    <mergeCell ref="A41:F41"/>
    <mergeCell ref="G41:N41"/>
    <mergeCell ref="O41:Q41"/>
    <mergeCell ref="R41:U41"/>
    <mergeCell ref="V41:Y41"/>
    <mergeCell ref="Z41:AC41"/>
    <mergeCell ref="AD41:AG41"/>
    <mergeCell ref="AD42:AG42"/>
    <mergeCell ref="A43:N43"/>
    <mergeCell ref="O43:Q43"/>
    <mergeCell ref="R43:U43"/>
    <mergeCell ref="V43:Y43"/>
    <mergeCell ref="Z43:AC43"/>
    <mergeCell ref="AD43:AG43"/>
    <mergeCell ref="A42:F42"/>
    <mergeCell ref="G42:N42"/>
    <mergeCell ref="O42:Q42"/>
    <mergeCell ref="R42:U42"/>
    <mergeCell ref="V42:Y42"/>
    <mergeCell ref="Z42:AC42"/>
    <mergeCell ref="AD44:AG44"/>
    <mergeCell ref="A45:F45"/>
    <mergeCell ref="G45:N45"/>
    <mergeCell ref="O45:Q45"/>
    <mergeCell ref="R45:U45"/>
    <mergeCell ref="V45:Y45"/>
    <mergeCell ref="Z45:AC45"/>
    <mergeCell ref="AD45:AG45"/>
    <mergeCell ref="A44:F44"/>
    <mergeCell ref="G44:N44"/>
    <mergeCell ref="O44:Q44"/>
    <mergeCell ref="R44:U44"/>
    <mergeCell ref="V44:Y44"/>
    <mergeCell ref="Z44:AC44"/>
    <mergeCell ref="A48:N48"/>
    <mergeCell ref="O48:Q48"/>
    <mergeCell ref="R48:U48"/>
    <mergeCell ref="V48:Y48"/>
    <mergeCell ref="Z48:AC48"/>
    <mergeCell ref="AD48:AG48"/>
    <mergeCell ref="AD46:AG46"/>
    <mergeCell ref="A47:F47"/>
    <mergeCell ref="G47:N47"/>
    <mergeCell ref="O47:Q47"/>
    <mergeCell ref="R47:U47"/>
    <mergeCell ref="V47:Y47"/>
    <mergeCell ref="Z47:AC47"/>
    <mergeCell ref="AD47:AG47"/>
    <mergeCell ref="A46:F46"/>
    <mergeCell ref="G46:N46"/>
    <mergeCell ref="O46:Q46"/>
    <mergeCell ref="R46:U46"/>
    <mergeCell ref="V46:Y46"/>
    <mergeCell ref="Z46:AC46"/>
    <mergeCell ref="AD49:AG49"/>
    <mergeCell ref="A50:F50"/>
    <mergeCell ref="G50:N50"/>
    <mergeCell ref="O50:Q50"/>
    <mergeCell ref="R50:U50"/>
    <mergeCell ref="V50:Y50"/>
    <mergeCell ref="Z50:AC50"/>
    <mergeCell ref="AD50:AG50"/>
    <mergeCell ref="A49:F49"/>
    <mergeCell ref="G49:N49"/>
    <mergeCell ref="O49:Q49"/>
    <mergeCell ref="R49:U49"/>
    <mergeCell ref="V49:Y49"/>
    <mergeCell ref="Z49:AC49"/>
    <mergeCell ref="F54:H54"/>
    <mergeCell ref="I54:L54"/>
    <mergeCell ref="M54:AG54"/>
    <mergeCell ref="F55:H55"/>
    <mergeCell ref="I55:L55"/>
    <mergeCell ref="M55:AG55"/>
    <mergeCell ref="B54:D54"/>
    <mergeCell ref="B55:D55"/>
    <mergeCell ref="AD51:AG51"/>
    <mergeCell ref="A52:H52"/>
    <mergeCell ref="I52:L52"/>
    <mergeCell ref="M52:AG52"/>
    <mergeCell ref="B53:E53"/>
    <mergeCell ref="F53:H53"/>
    <mergeCell ref="I53:L53"/>
    <mergeCell ref="M53:AG53"/>
    <mergeCell ref="A51:F51"/>
    <mergeCell ref="G51:N51"/>
    <mergeCell ref="O51:Q51"/>
    <mergeCell ref="R51:U51"/>
    <mergeCell ref="V51:Y51"/>
    <mergeCell ref="Z51:AC51"/>
    <mergeCell ref="A58:H60"/>
    <mergeCell ref="I58:L58"/>
    <mergeCell ref="M58:AG58"/>
    <mergeCell ref="I59:L59"/>
    <mergeCell ref="M59:AG59"/>
    <mergeCell ref="I60:L60"/>
    <mergeCell ref="M60:AG60"/>
    <mergeCell ref="F56:H56"/>
    <mergeCell ref="I56:L56"/>
    <mergeCell ref="M56:AG56"/>
    <mergeCell ref="F57:H57"/>
    <mergeCell ref="I57:L57"/>
    <mergeCell ref="M57:AG57"/>
    <mergeCell ref="B56:D56"/>
    <mergeCell ref="B57:D57"/>
    <mergeCell ref="AJ62:AR63"/>
    <mergeCell ref="B63:C63"/>
    <mergeCell ref="D63:E63"/>
    <mergeCell ref="F63:H63"/>
    <mergeCell ref="I63:L63"/>
    <mergeCell ref="M63:AG63"/>
    <mergeCell ref="A61:C61"/>
    <mergeCell ref="D61:H61"/>
    <mergeCell ref="I61:L61"/>
    <mergeCell ref="M61:AG61"/>
    <mergeCell ref="B62:C62"/>
    <mergeCell ref="D62:E62"/>
    <mergeCell ref="F62:H62"/>
    <mergeCell ref="I62:L62"/>
    <mergeCell ref="M62:AG62"/>
    <mergeCell ref="N66:R66"/>
    <mergeCell ref="S66:W66"/>
    <mergeCell ref="X66:AB66"/>
    <mergeCell ref="AC66:AG66"/>
    <mergeCell ref="A67:B67"/>
    <mergeCell ref="B64:C64"/>
    <mergeCell ref="D64:E64"/>
    <mergeCell ref="F64:H64"/>
    <mergeCell ref="I64:L64"/>
    <mergeCell ref="M64:AG64"/>
    <mergeCell ref="A65:M66"/>
    <mergeCell ref="N65:R65"/>
    <mergeCell ref="S65:W65"/>
    <mergeCell ref="X65:AB65"/>
    <mergeCell ref="AC65:AG65"/>
  </mergeCells>
  <conditionalFormatting sqref="B14:AG15">
    <cfRule type="cellIs" dxfId="1" priority="1" stopIfTrue="1" operator="lessThan">
      <formula>0</formula>
    </cfRule>
  </conditionalFormatting>
  <printOptions horizontalCentered="1" verticalCentered="1"/>
  <pageMargins left="0.17" right="0.17" top="0.17" bottom="0.17" header="0.17" footer="0.17"/>
  <pageSetup paperSize="9" scale="66" firstPageNumber="0" orientation="landscape" r:id="rId1"/>
  <headerFooter alignWithMargins="0"/>
  <rowBreaks count="1" manualBreakCount="1">
    <brk id="3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0C10-B839-4490-AB70-0031F065A6AC}">
  <dimension ref="A1:FN170"/>
  <sheetViews>
    <sheetView zoomScale="70" zoomScaleNormal="70" zoomScaleSheetLayoutView="70" workbookViewId="0">
      <selection activeCell="AH8" sqref="AH8"/>
    </sheetView>
  </sheetViews>
  <sheetFormatPr defaultColWidth="7" defaultRowHeight="12.75" x14ac:dyDescent="0.2"/>
  <cols>
    <col min="1" max="1" width="14.140625" style="1" customWidth="1"/>
    <col min="2" max="33" width="6.5703125" style="1" customWidth="1"/>
    <col min="34" max="35" width="8.7109375" style="1" customWidth="1"/>
    <col min="36" max="36" width="5.140625" style="1" customWidth="1"/>
    <col min="37" max="170" width="7" style="1"/>
    <col min="171" max="16384" width="7" style="2"/>
  </cols>
  <sheetData>
    <row r="1" spans="1:36" ht="23.25" customHeight="1" x14ac:dyDescent="0.2">
      <c r="A1" s="97"/>
      <c r="B1" s="98"/>
      <c r="C1" s="99"/>
      <c r="D1" s="79" t="s">
        <v>48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81" t="s">
        <v>49</v>
      </c>
      <c r="AA1" s="81"/>
      <c r="AB1" s="81"/>
      <c r="AC1" s="83"/>
      <c r="AD1" s="83"/>
      <c r="AE1" s="83"/>
      <c r="AF1" s="83"/>
      <c r="AG1" s="84"/>
    </row>
    <row r="2" spans="1:36" ht="23.25" customHeight="1" x14ac:dyDescent="0.2">
      <c r="A2" s="100"/>
      <c r="B2" s="101"/>
      <c r="C2" s="102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2" t="s">
        <v>50</v>
      </c>
      <c r="AA2" s="82"/>
      <c r="AB2" s="82"/>
      <c r="AC2" s="85"/>
      <c r="AD2" s="85"/>
      <c r="AE2" s="85"/>
      <c r="AF2" s="85"/>
      <c r="AG2" s="86"/>
    </row>
    <row r="3" spans="1:36" ht="33" customHeight="1" x14ac:dyDescent="0.2">
      <c r="A3" s="73" t="s">
        <v>96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5"/>
    </row>
    <row r="4" spans="1:36" s="22" customFormat="1" ht="30.75" customHeight="1" x14ac:dyDescent="0.25">
      <c r="A4" s="24" t="s">
        <v>51</v>
      </c>
      <c r="B4" s="90" t="s">
        <v>127</v>
      </c>
      <c r="C4" s="90"/>
      <c r="D4" s="90"/>
      <c r="E4" s="90"/>
      <c r="F4" s="71" t="s">
        <v>6</v>
      </c>
      <c r="G4" s="71"/>
      <c r="H4" s="71"/>
      <c r="I4" s="71"/>
      <c r="J4" s="90" t="s">
        <v>129</v>
      </c>
      <c r="K4" s="90"/>
      <c r="L4" s="90"/>
      <c r="M4" s="90"/>
      <c r="N4" s="90"/>
      <c r="O4" s="90"/>
      <c r="P4" s="90"/>
      <c r="Q4" s="90"/>
      <c r="R4" s="71" t="s">
        <v>7</v>
      </c>
      <c r="S4" s="71"/>
      <c r="T4" s="71"/>
      <c r="U4" s="71"/>
      <c r="V4" s="71"/>
      <c r="W4" s="71">
        <v>5</v>
      </c>
      <c r="X4" s="71"/>
      <c r="Y4" s="71"/>
      <c r="Z4" s="71"/>
      <c r="AA4" s="71" t="s">
        <v>91</v>
      </c>
      <c r="AB4" s="71"/>
      <c r="AC4" s="71"/>
      <c r="AD4" s="71"/>
      <c r="AE4" s="91" t="s">
        <v>179</v>
      </c>
      <c r="AF4" s="91"/>
      <c r="AG4" s="92"/>
      <c r="AJ4" s="23"/>
    </row>
    <row r="5" spans="1:36" s="22" customFormat="1" ht="30.75" customHeight="1" x14ac:dyDescent="0.25">
      <c r="A5" s="24" t="s">
        <v>5</v>
      </c>
      <c r="B5" s="96" t="s">
        <v>128</v>
      </c>
      <c r="C5" s="90"/>
      <c r="D5" s="90"/>
      <c r="E5" s="90"/>
      <c r="F5" s="71" t="s">
        <v>8</v>
      </c>
      <c r="G5" s="71"/>
      <c r="H5" s="71"/>
      <c r="I5" s="71"/>
      <c r="J5" s="72">
        <v>70</v>
      </c>
      <c r="K5" s="72"/>
      <c r="L5" s="25" t="s">
        <v>9</v>
      </c>
      <c r="M5" s="72">
        <v>3</v>
      </c>
      <c r="N5" s="72"/>
      <c r="O5" s="26" t="s">
        <v>10</v>
      </c>
      <c r="P5" s="72">
        <f>M5</f>
        <v>3</v>
      </c>
      <c r="Q5" s="72"/>
      <c r="R5" s="71" t="s">
        <v>11</v>
      </c>
      <c r="S5" s="71"/>
      <c r="T5" s="71"/>
      <c r="U5" s="71"/>
      <c r="V5" s="71"/>
      <c r="W5" s="71" t="s">
        <v>183</v>
      </c>
      <c r="X5" s="71"/>
      <c r="Y5" s="71"/>
      <c r="Z5" s="71"/>
      <c r="AA5" s="71" t="s">
        <v>12</v>
      </c>
      <c r="AB5" s="71"/>
      <c r="AC5" s="71"/>
      <c r="AD5" s="71"/>
      <c r="AE5" s="93" t="s">
        <v>13</v>
      </c>
      <c r="AF5" s="93"/>
      <c r="AG5" s="94"/>
      <c r="AJ5" s="23"/>
    </row>
    <row r="6" spans="1:36" s="22" customFormat="1" ht="30.75" customHeight="1" x14ac:dyDescent="0.25">
      <c r="A6" s="24" t="s">
        <v>70</v>
      </c>
      <c r="B6" s="90">
        <v>29095702</v>
      </c>
      <c r="C6" s="90"/>
      <c r="D6" s="90"/>
      <c r="E6" s="90"/>
      <c r="F6" s="95" t="s">
        <v>75</v>
      </c>
      <c r="G6" s="95"/>
      <c r="H6" s="95"/>
      <c r="I6" s="95"/>
      <c r="J6" s="90" t="s">
        <v>14</v>
      </c>
      <c r="K6" s="90"/>
      <c r="L6" s="90"/>
      <c r="M6" s="90"/>
      <c r="N6" s="90"/>
      <c r="O6" s="90"/>
      <c r="P6" s="90"/>
      <c r="Q6" s="90"/>
      <c r="R6" s="71" t="s">
        <v>15</v>
      </c>
      <c r="S6" s="71"/>
      <c r="T6" s="71"/>
      <c r="U6" s="71"/>
      <c r="V6" s="71"/>
      <c r="W6" s="71" t="s">
        <v>16</v>
      </c>
      <c r="X6" s="71"/>
      <c r="Y6" s="71"/>
      <c r="Z6" s="71"/>
      <c r="AA6" s="71"/>
      <c r="AB6" s="71"/>
      <c r="AC6" s="71"/>
      <c r="AD6" s="71"/>
      <c r="AE6" s="93"/>
      <c r="AF6" s="93"/>
      <c r="AG6" s="94"/>
      <c r="AJ6" s="23"/>
    </row>
    <row r="7" spans="1:36" s="7" customFormat="1" ht="24" customHeight="1" x14ac:dyDescent="0.2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  <c r="P7" s="5" t="s">
        <v>32</v>
      </c>
      <c r="Q7" s="5" t="s">
        <v>52</v>
      </c>
      <c r="R7" s="5" t="s">
        <v>53</v>
      </c>
      <c r="S7" s="5" t="s">
        <v>54</v>
      </c>
      <c r="T7" s="5" t="s">
        <v>55</v>
      </c>
      <c r="U7" s="5" t="s">
        <v>56</v>
      </c>
      <c r="V7" s="5" t="s">
        <v>57</v>
      </c>
      <c r="W7" s="5" t="s">
        <v>58</v>
      </c>
      <c r="X7" s="5" t="s">
        <v>59</v>
      </c>
      <c r="Y7" s="5" t="s">
        <v>60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6" t="s">
        <v>68</v>
      </c>
    </row>
    <row r="8" spans="1:36" s="3" customFormat="1" ht="45" customHeight="1" x14ac:dyDescent="0.2">
      <c r="A8" s="8" t="s">
        <v>182</v>
      </c>
      <c r="B8" s="9" t="str">
        <f>'Data''s'!BN1</f>
        <v>080721</v>
      </c>
      <c r="C8" s="9" t="str">
        <f>'Data''s'!BO1</f>
        <v>120721</v>
      </c>
      <c r="D8" s="9" t="str">
        <f>'Data''s'!BP1</f>
        <v>140721</v>
      </c>
      <c r="E8" s="9" t="str">
        <f>'Data''s'!BQ1</f>
        <v>160721</v>
      </c>
      <c r="F8" s="9" t="str">
        <f>'Data''s'!BR1</f>
        <v>190721</v>
      </c>
      <c r="G8" s="9" t="str">
        <f>'Data''s'!BS1</f>
        <v>200721</v>
      </c>
      <c r="H8" s="9" t="str">
        <f>'Data''s'!BT1</f>
        <v>280721</v>
      </c>
      <c r="I8" s="9" t="str">
        <f>'Data''s'!BU1</f>
        <v>290721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6" s="3" customFormat="1" ht="39" customHeight="1" x14ac:dyDescent="0.2">
      <c r="A9" s="8" t="s">
        <v>97</v>
      </c>
      <c r="B9" s="9">
        <f>'Data''s'!BN2</f>
        <v>69.8</v>
      </c>
      <c r="C9" s="9">
        <f>'Data''s'!BO2</f>
        <v>70.000000000000014</v>
      </c>
      <c r="D9" s="9">
        <f>'Data''s'!BP2</f>
        <v>70.000000000000014</v>
      </c>
      <c r="E9" s="9">
        <f>'Data''s'!BQ2</f>
        <v>70.40000000000002</v>
      </c>
      <c r="F9" s="9">
        <f>'Data''s'!BR2</f>
        <v>70.000000000000014</v>
      </c>
      <c r="G9" s="9">
        <f>'Data''s'!BS2</f>
        <v>70.40000000000002</v>
      </c>
      <c r="H9" s="9">
        <f>'Data''s'!BT2</f>
        <v>70.000000000000014</v>
      </c>
      <c r="I9" s="9">
        <f>'Data''s'!BU2</f>
        <v>69.8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6" s="3" customFormat="1" ht="39" customHeight="1" x14ac:dyDescent="0.2">
      <c r="A10" s="8" t="s">
        <v>98</v>
      </c>
      <c r="B10" s="9">
        <f>'Data''s'!BN3</f>
        <v>69.3</v>
      </c>
      <c r="C10" s="9">
        <f>'Data''s'!BO3</f>
        <v>69.8</v>
      </c>
      <c r="D10" s="9">
        <f>'Data''s'!BP3</f>
        <v>69.7</v>
      </c>
      <c r="E10" s="9">
        <f>'Data''s'!BQ3</f>
        <v>70.000000000000014</v>
      </c>
      <c r="F10" s="9">
        <f>'Data''s'!BR3</f>
        <v>69.8</v>
      </c>
      <c r="G10" s="9">
        <f>'Data''s'!BS3</f>
        <v>69.40000000000002</v>
      </c>
      <c r="H10" s="9">
        <f>'Data''s'!BT3</f>
        <v>69.3</v>
      </c>
      <c r="I10" s="9">
        <f>'Data''s'!BU3</f>
        <v>69.2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6" s="3" customFormat="1" ht="39" customHeight="1" x14ac:dyDescent="0.2">
      <c r="A11" s="8" t="s">
        <v>99</v>
      </c>
      <c r="B11" s="9">
        <f>'Data''s'!BN4</f>
        <v>69.40000000000002</v>
      </c>
      <c r="C11" s="9">
        <f>'Data''s'!BO4</f>
        <v>69.40000000000002</v>
      </c>
      <c r="D11" s="9">
        <f>'Data''s'!BP4</f>
        <v>69.40000000000002</v>
      </c>
      <c r="E11" s="9">
        <f>'Data''s'!BQ4</f>
        <v>69.40000000000002</v>
      </c>
      <c r="F11" s="9">
        <f>'Data''s'!BR4</f>
        <v>69.3</v>
      </c>
      <c r="G11" s="9">
        <f>'Data''s'!BS4</f>
        <v>70.000000000000014</v>
      </c>
      <c r="H11" s="9">
        <f>'Data''s'!BT4</f>
        <v>69.600000000000009</v>
      </c>
      <c r="I11" s="9">
        <f>'Data''s'!BU4</f>
        <v>69.2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6" s="3" customFormat="1" ht="39" customHeight="1" x14ac:dyDescent="0.2">
      <c r="A12" s="8" t="s">
        <v>100</v>
      </c>
      <c r="B12" s="9">
        <f>'Data''s'!BN5</f>
        <v>70.000000000000014</v>
      </c>
      <c r="C12" s="9">
        <f>'Data''s'!BO5</f>
        <v>69.8</v>
      </c>
      <c r="D12" s="9">
        <f>'Data''s'!BP5</f>
        <v>70.000000000000014</v>
      </c>
      <c r="E12" s="9">
        <f>'Data''s'!BQ5</f>
        <v>70.000000000000014</v>
      </c>
      <c r="F12" s="9">
        <f>'Data''s'!BR5</f>
        <v>70.3</v>
      </c>
      <c r="G12" s="9">
        <f>'Data''s'!BS5</f>
        <v>70.000000000000014</v>
      </c>
      <c r="H12" s="9">
        <f>'Data''s'!BT5</f>
        <v>68.90000000000002</v>
      </c>
      <c r="I12" s="9">
        <f>'Data''s'!BU5</f>
        <v>69.8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6" s="3" customFormat="1" ht="39" customHeight="1" x14ac:dyDescent="0.2">
      <c r="A13" s="8" t="s">
        <v>101</v>
      </c>
      <c r="B13" s="9">
        <f>'Data''s'!BN6</f>
        <v>69.600000000000009</v>
      </c>
      <c r="C13" s="9">
        <f>'Data''s'!BO6</f>
        <v>69.40000000000002</v>
      </c>
      <c r="D13" s="9">
        <f>'Data''s'!BP6</f>
        <v>69.000000000000014</v>
      </c>
      <c r="E13" s="9">
        <f>'Data''s'!BQ6</f>
        <v>69.3</v>
      </c>
      <c r="F13" s="9">
        <f>'Data''s'!BR6</f>
        <v>69.40000000000002</v>
      </c>
      <c r="G13" s="9">
        <f>'Data''s'!BS6</f>
        <v>69.2</v>
      </c>
      <c r="H13" s="9">
        <f>'Data''s'!BT6</f>
        <v>69.600000000000009</v>
      </c>
      <c r="I13" s="9">
        <f>'Data''s'!BU6</f>
        <v>69.90000000000002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6" s="3" customFormat="1" ht="39" customHeight="1" x14ac:dyDescent="0.2">
      <c r="A14" s="8" t="s">
        <v>77</v>
      </c>
      <c r="B14" s="11">
        <f>AVERAGE(B9:B13)</f>
        <v>69.62</v>
      </c>
      <c r="C14" s="11">
        <f t="shared" ref="C14:I14" si="0">AVERAGE(C9:C13)</f>
        <v>69.680000000000021</v>
      </c>
      <c r="D14" s="11">
        <f t="shared" si="0"/>
        <v>69.62</v>
      </c>
      <c r="E14" s="11">
        <f t="shared" si="0"/>
        <v>69.820000000000022</v>
      </c>
      <c r="F14" s="11">
        <f t="shared" si="0"/>
        <v>69.760000000000019</v>
      </c>
      <c r="G14" s="11">
        <f t="shared" si="0"/>
        <v>69.800000000000011</v>
      </c>
      <c r="H14" s="11">
        <f t="shared" si="0"/>
        <v>69.480000000000018</v>
      </c>
      <c r="I14" s="11">
        <f t="shared" si="0"/>
        <v>69.580000000000013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1:36" s="3" customFormat="1" ht="39" customHeight="1" x14ac:dyDescent="0.2">
      <c r="A15" s="8" t="s">
        <v>34</v>
      </c>
      <c r="B15" s="11">
        <f>MAX(B9:B13)-MIN(B9:B13)</f>
        <v>0.70000000000001705</v>
      </c>
      <c r="C15" s="11">
        <f t="shared" ref="C15:I15" si="1">MAX(C9:C13)-MIN(C9:C13)</f>
        <v>0.59999999999999432</v>
      </c>
      <c r="D15" s="11">
        <f t="shared" si="1"/>
        <v>1</v>
      </c>
      <c r="E15" s="11">
        <f t="shared" si="1"/>
        <v>1.1000000000000227</v>
      </c>
      <c r="F15" s="11">
        <f t="shared" si="1"/>
        <v>1</v>
      </c>
      <c r="G15" s="11">
        <f t="shared" si="1"/>
        <v>1.2000000000000171</v>
      </c>
      <c r="H15" s="11">
        <f t="shared" si="1"/>
        <v>1.0999999999999943</v>
      </c>
      <c r="I15" s="11">
        <f t="shared" si="1"/>
        <v>0.70000000000001705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spans="1:36" s="1" customFormat="1" ht="18" customHeight="1" x14ac:dyDescent="0.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7"/>
    </row>
    <row r="17" spans="1:33" s="1" customFormat="1" ht="18" customHeight="1" x14ac:dyDescent="0.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7"/>
    </row>
    <row r="18" spans="1:33" s="1" customFormat="1" ht="18" customHeight="1" x14ac:dyDescent="0.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7"/>
    </row>
    <row r="19" spans="1:33" s="1" customFormat="1" ht="18" customHeight="1" x14ac:dyDescent="0.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7"/>
    </row>
    <row r="20" spans="1:33" s="1" customFormat="1" ht="18" customHeight="1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7"/>
    </row>
    <row r="21" spans="1:33" s="1" customFormat="1" ht="18" customHeight="1" x14ac:dyDescent="0.2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7"/>
    </row>
    <row r="22" spans="1:33" s="1" customFormat="1" ht="18" customHeight="1" x14ac:dyDescent="0.2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7"/>
    </row>
    <row r="23" spans="1:33" s="1" customFormat="1" ht="18" customHeight="1" x14ac:dyDescent="0.2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7"/>
    </row>
    <row r="24" spans="1:33" s="1" customFormat="1" ht="18" customHeight="1" x14ac:dyDescent="0.2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7"/>
    </row>
    <row r="25" spans="1:33" s="1" customFormat="1" ht="18" customHeight="1" x14ac:dyDescent="0.2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7"/>
    </row>
    <row r="26" spans="1:33" s="1" customFormat="1" ht="18" customHeight="1" x14ac:dyDescent="0.2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7"/>
    </row>
    <row r="27" spans="1:33" s="1" customFormat="1" ht="18" customHeight="1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7"/>
    </row>
    <row r="28" spans="1:33" s="1" customFormat="1" ht="18" customHeight="1" x14ac:dyDescent="0.2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7"/>
    </row>
    <row r="29" spans="1:33" s="1" customFormat="1" ht="18" customHeight="1" x14ac:dyDescent="0.2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7"/>
    </row>
    <row r="30" spans="1:33" s="1" customFormat="1" ht="12.75" customHeight="1" x14ac:dyDescent="0.2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7"/>
    </row>
    <row r="31" spans="1:33" s="1" customFormat="1" ht="18" customHeight="1" x14ac:dyDescent="0.2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7"/>
    </row>
    <row r="32" spans="1:33" s="1" customFormat="1" ht="18" customHeight="1" x14ac:dyDescent="0.2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7"/>
    </row>
    <row r="33" spans="1:33" s="1" customFormat="1" ht="18" customHeight="1" x14ac:dyDescent="0.2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7"/>
    </row>
    <row r="34" spans="1:33" s="1" customFormat="1" ht="18" customHeight="1" x14ac:dyDescent="0.2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7"/>
    </row>
    <row r="35" spans="1:33" s="1" customFormat="1" ht="18" customHeight="1" x14ac:dyDescent="0.2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7"/>
    </row>
    <row r="36" spans="1:33" s="1" customFormat="1" ht="21" customHeight="1" thickBot="1" x14ac:dyDescent="0.25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70"/>
    </row>
    <row r="37" spans="1:33" s="1" customFormat="1" ht="34.35" customHeight="1" x14ac:dyDescent="0.2">
      <c r="A37" s="87" t="s">
        <v>92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9"/>
    </row>
    <row r="38" spans="1:33" s="1" customFormat="1" ht="21" customHeight="1" x14ac:dyDescent="0.2">
      <c r="A38" s="57" t="s">
        <v>35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s="1" customFormat="1" ht="31.5" customHeight="1" x14ac:dyDescent="0.2">
      <c r="A39" s="57" t="s">
        <v>37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 t="s">
        <v>40</v>
      </c>
      <c r="P39" s="42"/>
      <c r="Q39" s="42"/>
      <c r="R39" s="42" t="s">
        <v>76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3"/>
    </row>
    <row r="40" spans="1:33" s="1" customFormat="1" ht="31.5" customHeight="1" x14ac:dyDescent="0.2">
      <c r="A40" s="39"/>
      <c r="B40" s="36"/>
      <c r="C40" s="36"/>
      <c r="D40" s="36"/>
      <c r="E40" s="36"/>
      <c r="F40" s="36"/>
      <c r="G40" s="44" t="s">
        <v>38</v>
      </c>
      <c r="H40" s="45"/>
      <c r="I40" s="45"/>
      <c r="J40" s="45"/>
      <c r="K40" s="45"/>
      <c r="L40" s="45"/>
      <c r="M40" s="45"/>
      <c r="N40" s="46"/>
      <c r="O40" s="42"/>
      <c r="P40" s="42"/>
      <c r="Q40" s="42"/>
      <c r="R40" s="42" t="s">
        <v>78</v>
      </c>
      <c r="S40" s="42"/>
      <c r="T40" s="42"/>
      <c r="U40" s="42"/>
      <c r="V40" s="42" t="s">
        <v>79</v>
      </c>
      <c r="W40" s="42"/>
      <c r="X40" s="42"/>
      <c r="Y40" s="42"/>
      <c r="Z40" s="42" t="s">
        <v>80</v>
      </c>
      <c r="AA40" s="42"/>
      <c r="AB40" s="42"/>
      <c r="AC40" s="42"/>
      <c r="AD40" s="42" t="s">
        <v>81</v>
      </c>
      <c r="AE40" s="42"/>
      <c r="AF40" s="42"/>
      <c r="AG40" s="43"/>
    </row>
    <row r="41" spans="1:33" s="1" customFormat="1" ht="31.5" customHeight="1" x14ac:dyDescent="0.2">
      <c r="A41" s="62" t="s">
        <v>82</v>
      </c>
      <c r="B41" s="63"/>
      <c r="C41" s="63"/>
      <c r="D41" s="63"/>
      <c r="E41" s="63"/>
      <c r="F41" s="63"/>
      <c r="G41" s="47">
        <f>AVERAGE(B14:AG14)</f>
        <v>69.67</v>
      </c>
      <c r="H41" s="48"/>
      <c r="I41" s="48"/>
      <c r="J41" s="48"/>
      <c r="K41" s="48"/>
      <c r="L41" s="48"/>
      <c r="M41" s="48"/>
      <c r="N41" s="49"/>
      <c r="O41" s="42">
        <v>2</v>
      </c>
      <c r="P41" s="42"/>
      <c r="Q41" s="42"/>
      <c r="R41" s="36">
        <v>1.88</v>
      </c>
      <c r="S41" s="36"/>
      <c r="T41" s="36"/>
      <c r="U41" s="36"/>
      <c r="V41" s="36">
        <v>1.1279999999999999</v>
      </c>
      <c r="W41" s="36"/>
      <c r="X41" s="36"/>
      <c r="Y41" s="36"/>
      <c r="Z41" s="36"/>
      <c r="AA41" s="36"/>
      <c r="AB41" s="36"/>
      <c r="AC41" s="36"/>
      <c r="AD41" s="36">
        <v>3.2669999999999999</v>
      </c>
      <c r="AE41" s="36"/>
      <c r="AF41" s="36"/>
      <c r="AG41" s="50"/>
    </row>
    <row r="42" spans="1:33" s="1" customFormat="1" ht="31.5" customHeight="1" x14ac:dyDescent="0.2">
      <c r="A42" s="62" t="s">
        <v>83</v>
      </c>
      <c r="B42" s="63"/>
      <c r="C42" s="63"/>
      <c r="D42" s="63"/>
      <c r="E42" s="63"/>
      <c r="F42" s="63"/>
      <c r="G42" s="47">
        <f>AVERAGE(B15:AG15)</f>
        <v>0.92500000000000782</v>
      </c>
      <c r="H42" s="48"/>
      <c r="I42" s="48"/>
      <c r="J42" s="48"/>
      <c r="K42" s="48"/>
      <c r="L42" s="48"/>
      <c r="M42" s="48"/>
      <c r="N42" s="49"/>
      <c r="O42" s="42">
        <v>3</v>
      </c>
      <c r="P42" s="42"/>
      <c r="Q42" s="42"/>
      <c r="R42" s="36">
        <v>1.0229999999999999</v>
      </c>
      <c r="S42" s="36"/>
      <c r="T42" s="36"/>
      <c r="U42" s="36"/>
      <c r="V42" s="36">
        <v>1.6930000000000001</v>
      </c>
      <c r="W42" s="36"/>
      <c r="X42" s="36"/>
      <c r="Y42" s="36"/>
      <c r="Z42" s="36"/>
      <c r="AA42" s="36"/>
      <c r="AB42" s="36"/>
      <c r="AC42" s="36"/>
      <c r="AD42" s="36">
        <v>2.5739999999999998</v>
      </c>
      <c r="AE42" s="36"/>
      <c r="AF42" s="36"/>
      <c r="AG42" s="50"/>
    </row>
    <row r="43" spans="1:33" s="1" customFormat="1" ht="31.5" customHeight="1" x14ac:dyDescent="0.2">
      <c r="A43" s="64" t="s">
        <v>0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42">
        <v>4</v>
      </c>
      <c r="P43" s="42"/>
      <c r="Q43" s="42"/>
      <c r="R43" s="36">
        <v>0.72899999999999998</v>
      </c>
      <c r="S43" s="36"/>
      <c r="T43" s="36"/>
      <c r="U43" s="36"/>
      <c r="V43" s="36">
        <v>2.0590000000000002</v>
      </c>
      <c r="W43" s="36"/>
      <c r="X43" s="36"/>
      <c r="Y43" s="36"/>
      <c r="Z43" s="36"/>
      <c r="AA43" s="36"/>
      <c r="AB43" s="36"/>
      <c r="AC43" s="36"/>
      <c r="AD43" s="36">
        <v>2.282</v>
      </c>
      <c r="AE43" s="36"/>
      <c r="AF43" s="36"/>
      <c r="AG43" s="50"/>
    </row>
    <row r="44" spans="1:33" s="1" customFormat="1" ht="31.5" customHeight="1" x14ac:dyDescent="0.2">
      <c r="A44" s="62" t="s">
        <v>84</v>
      </c>
      <c r="B44" s="63"/>
      <c r="C44" s="63"/>
      <c r="D44" s="63"/>
      <c r="E44" s="63"/>
      <c r="F44" s="63"/>
      <c r="G44" s="35">
        <f>(G41)+(R44*G42)</f>
        <v>70.203725000000006</v>
      </c>
      <c r="H44" s="35"/>
      <c r="I44" s="35"/>
      <c r="J44" s="35"/>
      <c r="K44" s="35"/>
      <c r="L44" s="35"/>
      <c r="M44" s="35"/>
      <c r="N44" s="35"/>
      <c r="O44" s="42">
        <v>5</v>
      </c>
      <c r="P44" s="42"/>
      <c r="Q44" s="42"/>
      <c r="R44" s="36">
        <v>0.57699999999999996</v>
      </c>
      <c r="S44" s="36"/>
      <c r="T44" s="36"/>
      <c r="U44" s="36"/>
      <c r="V44" s="36">
        <v>2.3260000000000001</v>
      </c>
      <c r="W44" s="36"/>
      <c r="X44" s="36"/>
      <c r="Y44" s="36"/>
      <c r="Z44" s="36"/>
      <c r="AA44" s="36"/>
      <c r="AB44" s="36"/>
      <c r="AC44" s="36"/>
      <c r="AD44" s="36">
        <v>2.1139999999999999</v>
      </c>
      <c r="AE44" s="36"/>
      <c r="AF44" s="36"/>
      <c r="AG44" s="50"/>
    </row>
    <row r="45" spans="1:33" s="1" customFormat="1" ht="31.5" customHeight="1" x14ac:dyDescent="0.2">
      <c r="A45" s="62" t="s">
        <v>85</v>
      </c>
      <c r="B45" s="63"/>
      <c r="C45" s="63"/>
      <c r="D45" s="63"/>
      <c r="E45" s="63"/>
      <c r="F45" s="63"/>
      <c r="G45" s="35">
        <f>(G41)-(R44*G42)</f>
        <v>69.136274999999998</v>
      </c>
      <c r="H45" s="35"/>
      <c r="I45" s="35"/>
      <c r="J45" s="35"/>
      <c r="K45" s="35"/>
      <c r="L45" s="35"/>
      <c r="M45" s="35"/>
      <c r="N45" s="35"/>
      <c r="O45" s="42">
        <v>6</v>
      </c>
      <c r="P45" s="42"/>
      <c r="Q45" s="42"/>
      <c r="R45" s="36">
        <v>0.48299999999999998</v>
      </c>
      <c r="S45" s="36"/>
      <c r="T45" s="36"/>
      <c r="U45" s="36"/>
      <c r="V45" s="36">
        <v>2.5339999999999998</v>
      </c>
      <c r="W45" s="36"/>
      <c r="X45" s="36"/>
      <c r="Y45" s="36"/>
      <c r="Z45" s="36"/>
      <c r="AA45" s="36"/>
      <c r="AB45" s="36"/>
      <c r="AC45" s="36"/>
      <c r="AD45" s="36">
        <v>2.004</v>
      </c>
      <c r="AE45" s="36"/>
      <c r="AF45" s="36"/>
      <c r="AG45" s="50"/>
    </row>
    <row r="46" spans="1:33" s="1" customFormat="1" ht="31.5" customHeight="1" x14ac:dyDescent="0.2">
      <c r="A46" s="62" t="s">
        <v>86</v>
      </c>
      <c r="B46" s="63"/>
      <c r="C46" s="63"/>
      <c r="D46" s="63"/>
      <c r="E46" s="63"/>
      <c r="F46" s="63"/>
      <c r="G46" s="35">
        <f>AD44*G42</f>
        <v>1.9554500000000163</v>
      </c>
      <c r="H46" s="35"/>
      <c r="I46" s="35"/>
      <c r="J46" s="35"/>
      <c r="K46" s="35"/>
      <c r="L46" s="35"/>
      <c r="M46" s="35"/>
      <c r="N46" s="35"/>
      <c r="O46" s="42">
        <v>7</v>
      </c>
      <c r="P46" s="42"/>
      <c r="Q46" s="42"/>
      <c r="R46" s="36">
        <v>0.41899999999999998</v>
      </c>
      <c r="S46" s="36"/>
      <c r="T46" s="36"/>
      <c r="U46" s="36"/>
      <c r="V46" s="36">
        <v>2.7040000000000002</v>
      </c>
      <c r="W46" s="36"/>
      <c r="X46" s="36"/>
      <c r="Y46" s="36"/>
      <c r="Z46" s="36">
        <v>7.5999999999999998E-2</v>
      </c>
      <c r="AA46" s="36"/>
      <c r="AB46" s="36"/>
      <c r="AC46" s="36"/>
      <c r="AD46" s="36">
        <v>1.9239999999999999</v>
      </c>
      <c r="AE46" s="36"/>
      <c r="AF46" s="36"/>
      <c r="AG46" s="50"/>
    </row>
    <row r="47" spans="1:33" s="1" customFormat="1" ht="31.5" customHeight="1" x14ac:dyDescent="0.2">
      <c r="A47" s="62" t="s">
        <v>87</v>
      </c>
      <c r="B47" s="63"/>
      <c r="C47" s="63"/>
      <c r="D47" s="63"/>
      <c r="E47" s="63"/>
      <c r="F47" s="63"/>
      <c r="G47" s="35">
        <f>Z44*G42</f>
        <v>0</v>
      </c>
      <c r="H47" s="35"/>
      <c r="I47" s="35"/>
      <c r="J47" s="35"/>
      <c r="K47" s="35"/>
      <c r="L47" s="35"/>
      <c r="M47" s="35"/>
      <c r="N47" s="35"/>
      <c r="O47" s="42">
        <v>8</v>
      </c>
      <c r="P47" s="42"/>
      <c r="Q47" s="42"/>
      <c r="R47" s="36">
        <v>0.373</v>
      </c>
      <c r="S47" s="36"/>
      <c r="T47" s="36"/>
      <c r="U47" s="36"/>
      <c r="V47" s="36">
        <v>2.8439999999999999</v>
      </c>
      <c r="W47" s="36"/>
      <c r="X47" s="36"/>
      <c r="Y47" s="36"/>
      <c r="Z47" s="36">
        <v>0.13600000000000001</v>
      </c>
      <c r="AA47" s="36"/>
      <c r="AB47" s="36"/>
      <c r="AC47" s="36"/>
      <c r="AD47" s="36">
        <v>1.8640000000000001</v>
      </c>
      <c r="AE47" s="36"/>
      <c r="AF47" s="36"/>
      <c r="AG47" s="50"/>
    </row>
    <row r="48" spans="1:33" s="1" customFormat="1" ht="31.5" customHeight="1" x14ac:dyDescent="0.2">
      <c r="A48" s="57" t="s">
        <v>39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>
        <v>9</v>
      </c>
      <c r="P48" s="42"/>
      <c r="Q48" s="42"/>
      <c r="R48" s="36">
        <v>0.33700000000000002</v>
      </c>
      <c r="S48" s="36"/>
      <c r="T48" s="36"/>
      <c r="U48" s="36"/>
      <c r="V48" s="36">
        <v>2.97</v>
      </c>
      <c r="W48" s="36"/>
      <c r="X48" s="36"/>
      <c r="Y48" s="36"/>
      <c r="Z48" s="36">
        <v>0.184</v>
      </c>
      <c r="AA48" s="36"/>
      <c r="AB48" s="36"/>
      <c r="AC48" s="36"/>
      <c r="AD48" s="36">
        <v>1.8160000000000001</v>
      </c>
      <c r="AE48" s="36"/>
      <c r="AF48" s="36"/>
      <c r="AG48" s="50"/>
    </row>
    <row r="49" spans="1:44" s="1" customFormat="1" ht="31.5" customHeight="1" x14ac:dyDescent="0.2">
      <c r="A49" s="58" t="s">
        <v>95</v>
      </c>
      <c r="B49" s="59"/>
      <c r="C49" s="59"/>
      <c r="D49" s="59"/>
      <c r="E49" s="59"/>
      <c r="F49" s="59"/>
      <c r="G49" s="35">
        <f>STDEV(B14:AG14)</f>
        <v>0.11759494644146871</v>
      </c>
      <c r="H49" s="35"/>
      <c r="I49" s="35"/>
      <c r="J49" s="35"/>
      <c r="K49" s="35"/>
      <c r="L49" s="35"/>
      <c r="M49" s="35"/>
      <c r="N49" s="35"/>
      <c r="O49" s="42">
        <v>10</v>
      </c>
      <c r="P49" s="42"/>
      <c r="Q49" s="42"/>
      <c r="R49" s="36">
        <v>0.308</v>
      </c>
      <c r="S49" s="36"/>
      <c r="T49" s="36"/>
      <c r="U49" s="36"/>
      <c r="V49" s="36">
        <v>3.0779999999999998</v>
      </c>
      <c r="W49" s="36"/>
      <c r="X49" s="36"/>
      <c r="Y49" s="36"/>
      <c r="Z49" s="36">
        <v>0.223</v>
      </c>
      <c r="AA49" s="36"/>
      <c r="AB49" s="36"/>
      <c r="AC49" s="36"/>
      <c r="AD49" s="36">
        <v>1.7769999999999999</v>
      </c>
      <c r="AE49" s="36"/>
      <c r="AF49" s="36"/>
      <c r="AG49" s="50"/>
    </row>
    <row r="50" spans="1:44" s="1" customFormat="1" ht="31.5" customHeight="1" x14ac:dyDescent="0.2">
      <c r="A50" s="60" t="s">
        <v>93</v>
      </c>
      <c r="B50" s="61"/>
      <c r="C50" s="61"/>
      <c r="D50" s="61"/>
      <c r="E50" s="61"/>
      <c r="F50" s="61"/>
      <c r="G50" s="35">
        <f>(AI52-AI53)/(6*G49)</f>
        <v>8.5037667881224515</v>
      </c>
      <c r="H50" s="35"/>
      <c r="I50" s="35"/>
      <c r="J50" s="35"/>
      <c r="K50" s="35"/>
      <c r="L50" s="35"/>
      <c r="M50" s="35"/>
      <c r="N50" s="35"/>
      <c r="O50" s="42">
        <v>15</v>
      </c>
      <c r="P50" s="42"/>
      <c r="Q50" s="42"/>
      <c r="R50" s="36">
        <v>0.223</v>
      </c>
      <c r="S50" s="36"/>
      <c r="T50" s="36"/>
      <c r="U50" s="36"/>
      <c r="V50" s="36">
        <v>3.472</v>
      </c>
      <c r="W50" s="36"/>
      <c r="X50" s="36"/>
      <c r="Y50" s="36"/>
      <c r="Z50" s="36">
        <v>0.34699999999999998</v>
      </c>
      <c r="AA50" s="36"/>
      <c r="AB50" s="36"/>
      <c r="AC50" s="36"/>
      <c r="AD50" s="36">
        <v>1.653</v>
      </c>
      <c r="AE50" s="36"/>
      <c r="AF50" s="36"/>
      <c r="AG50" s="50"/>
    </row>
    <row r="51" spans="1:44" s="1" customFormat="1" ht="38.25" customHeight="1" x14ac:dyDescent="0.2">
      <c r="A51" s="57" t="s">
        <v>94</v>
      </c>
      <c r="B51" s="61"/>
      <c r="C51" s="61"/>
      <c r="D51" s="61"/>
      <c r="E51" s="61"/>
      <c r="F51" s="61"/>
      <c r="G51" s="35">
        <f>MIN(AH55:AI55)</f>
        <v>7.5683524414289858</v>
      </c>
      <c r="H51" s="35"/>
      <c r="I51" s="35"/>
      <c r="J51" s="35"/>
      <c r="K51" s="35"/>
      <c r="L51" s="35"/>
      <c r="M51" s="35"/>
      <c r="N51" s="35"/>
      <c r="O51" s="42">
        <v>25</v>
      </c>
      <c r="P51" s="42"/>
      <c r="Q51" s="42"/>
      <c r="R51" s="36">
        <v>0.153</v>
      </c>
      <c r="S51" s="36"/>
      <c r="T51" s="36"/>
      <c r="U51" s="36"/>
      <c r="V51" s="36">
        <v>3.931</v>
      </c>
      <c r="W51" s="36"/>
      <c r="X51" s="36"/>
      <c r="Y51" s="36"/>
      <c r="Z51" s="36">
        <v>0.45900000000000002</v>
      </c>
      <c r="AA51" s="36"/>
      <c r="AB51" s="36"/>
      <c r="AC51" s="36"/>
      <c r="AD51" s="36">
        <v>1.5409999999999999</v>
      </c>
      <c r="AE51" s="36"/>
      <c r="AF51" s="36"/>
      <c r="AG51" s="50"/>
    </row>
    <row r="52" spans="1:44" s="1" customFormat="1" ht="21.75" customHeight="1" x14ac:dyDescent="0.2">
      <c r="A52" s="51" t="s">
        <v>0</v>
      </c>
      <c r="B52" s="52"/>
      <c r="C52" s="52"/>
      <c r="D52" s="52"/>
      <c r="E52" s="52"/>
      <c r="F52" s="52"/>
      <c r="G52" s="52"/>
      <c r="H52" s="52"/>
      <c r="I52" s="42" t="s">
        <v>33</v>
      </c>
      <c r="J52" s="42"/>
      <c r="K52" s="42"/>
      <c r="L52" s="42"/>
      <c r="M52" s="42" t="s">
        <v>36</v>
      </c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3"/>
      <c r="AH52" s="20" t="s">
        <v>1</v>
      </c>
      <c r="AI52" s="21">
        <f>J5+M5</f>
        <v>73</v>
      </c>
    </row>
    <row r="53" spans="1:44" s="1" customFormat="1" ht="27" customHeight="1" x14ac:dyDescent="0.2">
      <c r="A53" s="13"/>
      <c r="B53" s="52" t="s">
        <v>2</v>
      </c>
      <c r="C53" s="52"/>
      <c r="D53" s="52"/>
      <c r="E53" s="52"/>
      <c r="F53" s="52" t="s">
        <v>3</v>
      </c>
      <c r="G53" s="52"/>
      <c r="H53" s="5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3"/>
      <c r="AH53" s="20" t="s">
        <v>4</v>
      </c>
      <c r="AI53" s="21">
        <f>J5-P5</f>
        <v>67</v>
      </c>
    </row>
    <row r="54" spans="1:44" s="1" customFormat="1" ht="24.95" customHeight="1" x14ac:dyDescent="0.2">
      <c r="A54" s="14" t="s">
        <v>88</v>
      </c>
      <c r="B54" s="103" cm="1">
        <f t="array" ref="B54:D54">'14.04.21 to 07.07.21'!F54:H54</f>
        <v>70.231786874999997</v>
      </c>
      <c r="C54" s="104">
        <v>0</v>
      </c>
      <c r="D54" s="104">
        <v>0</v>
      </c>
      <c r="E54" s="33"/>
      <c r="F54" s="53">
        <f>G44</f>
        <v>70.203725000000006</v>
      </c>
      <c r="G54" s="53"/>
      <c r="H54" s="53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3"/>
      <c r="AH54" s="20"/>
      <c r="AI54" s="21"/>
    </row>
    <row r="55" spans="1:44" s="1" customFormat="1" ht="24.95" customHeight="1" x14ac:dyDescent="0.2">
      <c r="A55" s="14" t="s">
        <v>89</v>
      </c>
      <c r="B55" s="103" cm="1">
        <f t="array" ref="B55:D55">'14.04.21 to 07.07.21'!F55:H55</f>
        <v>69.173713124999992</v>
      </c>
      <c r="C55" s="104">
        <v>0</v>
      </c>
      <c r="D55" s="104">
        <v>0</v>
      </c>
      <c r="E55" s="33"/>
      <c r="F55" s="53">
        <f>G45</f>
        <v>69.136274999999998</v>
      </c>
      <c r="G55" s="53"/>
      <c r="H55" s="53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3"/>
      <c r="AH55" s="21">
        <f>(AI52-G41)/(3*G49)</f>
        <v>9.4391811348159163</v>
      </c>
      <c r="AI55" s="21">
        <f>(G41-AI53)/(3*G49)</f>
        <v>7.5683524414289858</v>
      </c>
    </row>
    <row r="56" spans="1:44" s="1" customFormat="1" ht="24.95" customHeight="1" x14ac:dyDescent="0.2">
      <c r="A56" s="14" t="s">
        <v>180</v>
      </c>
      <c r="B56" s="103" cm="1">
        <f t="array" ref="B56:D56">'14.04.21 to 07.07.21'!F56:H56</f>
        <v>1.9382737500000113</v>
      </c>
      <c r="C56" s="104">
        <v>0</v>
      </c>
      <c r="D56" s="104">
        <v>0</v>
      </c>
      <c r="E56" s="33"/>
      <c r="F56" s="53">
        <f>G46</f>
        <v>1.9554500000000163</v>
      </c>
      <c r="G56" s="53"/>
      <c r="H56" s="53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3"/>
    </row>
    <row r="57" spans="1:44" s="1" customFormat="1" ht="24.95" customHeight="1" x14ac:dyDescent="0.2">
      <c r="A57" s="14" t="s">
        <v>181</v>
      </c>
      <c r="B57" s="103" cm="1">
        <f t="array" ref="B57:D57">'14.04.21 to 07.07.21'!F57:H57</f>
        <v>0</v>
      </c>
      <c r="C57" s="104">
        <v>0</v>
      </c>
      <c r="D57" s="104">
        <v>0</v>
      </c>
      <c r="E57" s="33"/>
      <c r="F57" s="53">
        <f>G47</f>
        <v>0</v>
      </c>
      <c r="G57" s="53"/>
      <c r="H57" s="53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3"/>
    </row>
    <row r="58" spans="1:44" s="1" customFormat="1" ht="24.95" customHeight="1" x14ac:dyDescent="0.2">
      <c r="A58" s="55" t="s">
        <v>41</v>
      </c>
      <c r="B58" s="56"/>
      <c r="C58" s="56"/>
      <c r="D58" s="56"/>
      <c r="E58" s="56"/>
      <c r="F58" s="56"/>
      <c r="G58" s="56"/>
      <c r="H58" s="56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</row>
    <row r="59" spans="1:44" s="1" customFormat="1" ht="24.95" customHeight="1" x14ac:dyDescent="0.2">
      <c r="A59" s="55"/>
      <c r="B59" s="56"/>
      <c r="C59" s="56"/>
      <c r="D59" s="56"/>
      <c r="E59" s="56"/>
      <c r="F59" s="56"/>
      <c r="G59" s="56"/>
      <c r="H59" s="56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3"/>
    </row>
    <row r="60" spans="1:44" s="1" customFormat="1" ht="24.95" customHeight="1" x14ac:dyDescent="0.2">
      <c r="A60" s="55"/>
      <c r="B60" s="56"/>
      <c r="C60" s="56"/>
      <c r="D60" s="56"/>
      <c r="E60" s="56"/>
      <c r="F60" s="56"/>
      <c r="G60" s="56"/>
      <c r="H60" s="56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3"/>
    </row>
    <row r="61" spans="1:44" s="1" customFormat="1" ht="24.95" customHeight="1" x14ac:dyDescent="0.2">
      <c r="A61" s="57" t="s">
        <v>42</v>
      </c>
      <c r="B61" s="42"/>
      <c r="C61" s="42"/>
      <c r="D61" s="42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3"/>
    </row>
    <row r="62" spans="1:44" s="1" customFormat="1" ht="24.95" customHeight="1" x14ac:dyDescent="0.2">
      <c r="A62" s="15" t="s">
        <v>44</v>
      </c>
      <c r="B62" s="42" t="s">
        <v>45</v>
      </c>
      <c r="C62" s="42"/>
      <c r="D62" s="42" t="s">
        <v>44</v>
      </c>
      <c r="E62" s="42"/>
      <c r="F62" s="42" t="s">
        <v>45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3"/>
      <c r="AJ62" s="36"/>
      <c r="AK62" s="36"/>
      <c r="AL62" s="36"/>
      <c r="AM62" s="36"/>
      <c r="AN62" s="36"/>
      <c r="AO62" s="36"/>
      <c r="AP62" s="36"/>
      <c r="AQ62" s="36"/>
      <c r="AR62" s="36"/>
    </row>
    <row r="63" spans="1:44" s="1" customFormat="1" ht="24.95" customHeight="1" thickBot="1" x14ac:dyDescent="0.25">
      <c r="A63" s="16"/>
      <c r="B63" s="36"/>
      <c r="C63" s="36"/>
      <c r="D63" s="36"/>
      <c r="E63" s="36"/>
      <c r="F63" s="36"/>
      <c r="G63" s="36"/>
      <c r="H63" s="36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3"/>
      <c r="AJ63" s="41"/>
      <c r="AK63" s="41"/>
      <c r="AL63" s="41"/>
      <c r="AM63" s="41"/>
      <c r="AN63" s="41"/>
      <c r="AO63" s="41"/>
      <c r="AP63" s="41"/>
      <c r="AQ63" s="41"/>
      <c r="AR63" s="41"/>
    </row>
    <row r="64" spans="1:44" s="1" customFormat="1" ht="24.95" customHeight="1" x14ac:dyDescent="0.2">
      <c r="A64" s="16"/>
      <c r="B64" s="42" t="s">
        <v>46</v>
      </c>
      <c r="C64" s="42"/>
      <c r="D64" s="36"/>
      <c r="E64" s="36"/>
      <c r="F64" s="42" t="s">
        <v>46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3"/>
    </row>
    <row r="65" spans="1:33" s="1" customFormat="1" ht="42.75" customHeight="1" x14ac:dyDescent="0.2">
      <c r="A65" s="39" t="s">
        <v>74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8"/>
      <c r="Y65" s="38"/>
      <c r="Z65" s="38"/>
      <c r="AA65" s="38"/>
      <c r="AB65" s="38"/>
      <c r="AC65" s="36"/>
      <c r="AD65" s="36"/>
      <c r="AE65" s="36"/>
      <c r="AF65" s="36"/>
      <c r="AG65" s="50"/>
    </row>
    <row r="66" spans="1:33" s="1" customFormat="1" ht="45.75" customHeight="1" thickBot="1" x14ac:dyDescent="0.2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37" t="s">
        <v>47</v>
      </c>
      <c r="O66" s="37"/>
      <c r="P66" s="37"/>
      <c r="Q66" s="37"/>
      <c r="R66" s="37"/>
      <c r="S66" s="37" t="s">
        <v>72</v>
      </c>
      <c r="T66" s="37"/>
      <c r="U66" s="37"/>
      <c r="V66" s="37"/>
      <c r="W66" s="37"/>
      <c r="X66" s="37" t="s">
        <v>71</v>
      </c>
      <c r="Y66" s="37"/>
      <c r="Z66" s="37"/>
      <c r="AA66" s="37"/>
      <c r="AB66" s="37"/>
      <c r="AC66" s="37" t="s">
        <v>73</v>
      </c>
      <c r="AD66" s="37"/>
      <c r="AE66" s="37"/>
      <c r="AF66" s="37"/>
      <c r="AG66" s="76"/>
    </row>
    <row r="67" spans="1:33" s="1" customFormat="1" ht="37.35" customHeight="1" x14ac:dyDescent="0.2">
      <c r="A67" s="77"/>
      <c r="B67" s="77"/>
    </row>
    <row r="68" spans="1:33" s="1" customFormat="1" ht="12.75" customHeight="1" x14ac:dyDescent="0.2"/>
    <row r="69" spans="1:33" s="1" customFormat="1" ht="12.75" customHeight="1" x14ac:dyDescent="0.2">
      <c r="E69" s="17"/>
    </row>
    <row r="70" spans="1:33" s="1" customFormat="1" ht="12.75" customHeight="1" x14ac:dyDescent="0.2"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  <c r="N70" s="1">
        <v>13</v>
      </c>
      <c r="O70" s="1">
        <v>14</v>
      </c>
      <c r="P70" s="1">
        <v>15</v>
      </c>
      <c r="Q70" s="1">
        <v>16</v>
      </c>
      <c r="R70" s="1">
        <v>17</v>
      </c>
      <c r="S70" s="1">
        <v>18</v>
      </c>
      <c r="T70" s="1">
        <v>19</v>
      </c>
      <c r="U70" s="1">
        <v>20</v>
      </c>
      <c r="V70" s="1">
        <v>21</v>
      </c>
      <c r="W70" s="1">
        <v>22</v>
      </c>
      <c r="X70" s="1">
        <v>23</v>
      </c>
      <c r="Y70" s="1">
        <v>24</v>
      </c>
      <c r="Z70" s="1">
        <v>25</v>
      </c>
      <c r="AA70" s="1">
        <v>26</v>
      </c>
      <c r="AB70" s="1">
        <v>27</v>
      </c>
      <c r="AC70" s="1">
        <v>28</v>
      </c>
      <c r="AD70" s="1">
        <v>29</v>
      </c>
      <c r="AE70" s="1">
        <v>30</v>
      </c>
      <c r="AF70" s="1">
        <v>31</v>
      </c>
      <c r="AG70" s="1">
        <v>32</v>
      </c>
    </row>
    <row r="71" spans="1:33" s="18" customFormat="1" ht="42" customHeight="1" x14ac:dyDescent="0.2">
      <c r="B71" s="19">
        <f>B54</f>
        <v>70.231786874999997</v>
      </c>
      <c r="C71" s="19">
        <f>B71</f>
        <v>70.231786874999997</v>
      </c>
      <c r="D71" s="19">
        <f t="shared" ref="D71:AG74" si="2">C71</f>
        <v>70.231786874999997</v>
      </c>
      <c r="E71" s="19">
        <f t="shared" si="2"/>
        <v>70.231786874999997</v>
      </c>
      <c r="F71" s="19">
        <f t="shared" si="2"/>
        <v>70.231786874999997</v>
      </c>
      <c r="G71" s="19">
        <f t="shared" si="2"/>
        <v>70.231786874999997</v>
      </c>
      <c r="H71" s="19">
        <f t="shared" si="2"/>
        <v>70.231786874999997</v>
      </c>
      <c r="I71" s="19">
        <f t="shared" si="2"/>
        <v>70.231786874999997</v>
      </c>
      <c r="J71" s="19">
        <f t="shared" si="2"/>
        <v>70.231786874999997</v>
      </c>
      <c r="K71" s="19">
        <f t="shared" si="2"/>
        <v>70.231786874999997</v>
      </c>
      <c r="L71" s="19">
        <f t="shared" si="2"/>
        <v>70.231786874999997</v>
      </c>
      <c r="M71" s="19">
        <f t="shared" si="2"/>
        <v>70.231786874999997</v>
      </c>
      <c r="N71" s="19">
        <f t="shared" si="2"/>
        <v>70.231786874999997</v>
      </c>
      <c r="O71" s="19">
        <f t="shared" si="2"/>
        <v>70.231786874999997</v>
      </c>
      <c r="P71" s="19">
        <f t="shared" si="2"/>
        <v>70.231786874999997</v>
      </c>
      <c r="Q71" s="19">
        <f t="shared" si="2"/>
        <v>70.231786874999997</v>
      </c>
      <c r="R71" s="19">
        <f t="shared" si="2"/>
        <v>70.231786874999997</v>
      </c>
      <c r="S71" s="19">
        <f t="shared" si="2"/>
        <v>70.231786874999997</v>
      </c>
      <c r="T71" s="19">
        <f t="shared" si="2"/>
        <v>70.231786874999997</v>
      </c>
      <c r="U71" s="19">
        <f t="shared" si="2"/>
        <v>70.231786874999997</v>
      </c>
      <c r="V71" s="19">
        <f t="shared" si="2"/>
        <v>70.231786874999997</v>
      </c>
      <c r="W71" s="19">
        <f t="shared" si="2"/>
        <v>70.231786874999997</v>
      </c>
      <c r="X71" s="19">
        <f t="shared" si="2"/>
        <v>70.231786874999997</v>
      </c>
      <c r="Y71" s="19">
        <f t="shared" si="2"/>
        <v>70.231786874999997</v>
      </c>
      <c r="Z71" s="19">
        <f t="shared" si="2"/>
        <v>70.231786874999997</v>
      </c>
      <c r="AA71" s="19">
        <f t="shared" si="2"/>
        <v>70.231786874999997</v>
      </c>
      <c r="AB71" s="19">
        <f t="shared" si="2"/>
        <v>70.231786874999997</v>
      </c>
      <c r="AC71" s="19">
        <f t="shared" si="2"/>
        <v>70.231786874999997</v>
      </c>
      <c r="AD71" s="19">
        <f t="shared" si="2"/>
        <v>70.231786874999997</v>
      </c>
      <c r="AE71" s="19">
        <f t="shared" si="2"/>
        <v>70.231786874999997</v>
      </c>
      <c r="AF71" s="19">
        <f t="shared" si="2"/>
        <v>70.231786874999997</v>
      </c>
      <c r="AG71" s="19">
        <f t="shared" si="2"/>
        <v>70.231786874999997</v>
      </c>
    </row>
    <row r="72" spans="1:33" s="18" customFormat="1" ht="42" customHeight="1" x14ac:dyDescent="0.2">
      <c r="B72" s="19">
        <f>J5</f>
        <v>70</v>
      </c>
      <c r="C72" s="19">
        <f t="shared" ref="C72:R74" si="3">B72</f>
        <v>70</v>
      </c>
      <c r="D72" s="19">
        <f t="shared" si="3"/>
        <v>70</v>
      </c>
      <c r="E72" s="19">
        <f t="shared" si="3"/>
        <v>70</v>
      </c>
      <c r="F72" s="19">
        <f t="shared" si="3"/>
        <v>70</v>
      </c>
      <c r="G72" s="19">
        <f t="shared" si="3"/>
        <v>70</v>
      </c>
      <c r="H72" s="19">
        <f t="shared" si="3"/>
        <v>70</v>
      </c>
      <c r="I72" s="19">
        <f t="shared" si="3"/>
        <v>70</v>
      </c>
      <c r="J72" s="19">
        <f t="shared" si="3"/>
        <v>70</v>
      </c>
      <c r="K72" s="19">
        <f t="shared" si="3"/>
        <v>70</v>
      </c>
      <c r="L72" s="19">
        <f t="shared" si="3"/>
        <v>70</v>
      </c>
      <c r="M72" s="19">
        <f t="shared" si="3"/>
        <v>70</v>
      </c>
      <c r="N72" s="19">
        <f t="shared" si="3"/>
        <v>70</v>
      </c>
      <c r="O72" s="19">
        <f t="shared" si="3"/>
        <v>70</v>
      </c>
      <c r="P72" s="19">
        <f t="shared" si="3"/>
        <v>70</v>
      </c>
      <c r="Q72" s="19">
        <f t="shared" si="3"/>
        <v>70</v>
      </c>
      <c r="R72" s="19">
        <f t="shared" si="3"/>
        <v>70</v>
      </c>
      <c r="S72" s="19">
        <f t="shared" si="2"/>
        <v>70</v>
      </c>
      <c r="T72" s="19">
        <f t="shared" si="2"/>
        <v>70</v>
      </c>
      <c r="U72" s="19">
        <f t="shared" si="2"/>
        <v>70</v>
      </c>
      <c r="V72" s="19">
        <f t="shared" si="2"/>
        <v>70</v>
      </c>
      <c r="W72" s="19">
        <f t="shared" si="2"/>
        <v>70</v>
      </c>
      <c r="X72" s="19">
        <f t="shared" si="2"/>
        <v>70</v>
      </c>
      <c r="Y72" s="19">
        <f t="shared" si="2"/>
        <v>70</v>
      </c>
      <c r="Z72" s="19">
        <f t="shared" si="2"/>
        <v>70</v>
      </c>
      <c r="AA72" s="19">
        <f t="shared" si="2"/>
        <v>70</v>
      </c>
      <c r="AB72" s="19">
        <f t="shared" si="2"/>
        <v>70</v>
      </c>
      <c r="AC72" s="19">
        <f t="shared" si="2"/>
        <v>70</v>
      </c>
      <c r="AD72" s="19">
        <f t="shared" si="2"/>
        <v>70</v>
      </c>
      <c r="AE72" s="19">
        <f t="shared" si="2"/>
        <v>70</v>
      </c>
      <c r="AF72" s="19">
        <f t="shared" si="2"/>
        <v>70</v>
      </c>
      <c r="AG72" s="19">
        <f t="shared" si="2"/>
        <v>70</v>
      </c>
    </row>
    <row r="73" spans="1:33" s="18" customFormat="1" ht="42" customHeight="1" x14ac:dyDescent="0.2">
      <c r="B73" s="19">
        <f>B55</f>
        <v>69.173713124999992</v>
      </c>
      <c r="C73" s="19">
        <f t="shared" si="3"/>
        <v>69.173713124999992</v>
      </c>
      <c r="D73" s="19">
        <f t="shared" si="3"/>
        <v>69.173713124999992</v>
      </c>
      <c r="E73" s="19">
        <f t="shared" si="3"/>
        <v>69.173713124999992</v>
      </c>
      <c r="F73" s="19">
        <f t="shared" si="3"/>
        <v>69.173713124999992</v>
      </c>
      <c r="G73" s="19">
        <f t="shared" si="3"/>
        <v>69.173713124999992</v>
      </c>
      <c r="H73" s="19">
        <f t="shared" si="3"/>
        <v>69.173713124999992</v>
      </c>
      <c r="I73" s="19">
        <f t="shared" si="3"/>
        <v>69.173713124999992</v>
      </c>
      <c r="J73" s="19">
        <f t="shared" si="3"/>
        <v>69.173713124999992</v>
      </c>
      <c r="K73" s="19">
        <f t="shared" si="3"/>
        <v>69.173713124999992</v>
      </c>
      <c r="L73" s="19">
        <f t="shared" si="3"/>
        <v>69.173713124999992</v>
      </c>
      <c r="M73" s="19">
        <f t="shared" si="3"/>
        <v>69.173713124999992</v>
      </c>
      <c r="N73" s="19">
        <f t="shared" si="3"/>
        <v>69.173713124999992</v>
      </c>
      <c r="O73" s="19">
        <f t="shared" si="3"/>
        <v>69.173713124999992</v>
      </c>
      <c r="P73" s="19">
        <f t="shared" si="3"/>
        <v>69.173713124999992</v>
      </c>
      <c r="Q73" s="19">
        <f t="shared" si="3"/>
        <v>69.173713124999992</v>
      </c>
      <c r="R73" s="19">
        <f t="shared" si="3"/>
        <v>69.173713124999992</v>
      </c>
      <c r="S73" s="19">
        <f t="shared" si="2"/>
        <v>69.173713124999992</v>
      </c>
      <c r="T73" s="19">
        <f t="shared" si="2"/>
        <v>69.173713124999992</v>
      </c>
      <c r="U73" s="19">
        <f t="shared" si="2"/>
        <v>69.173713124999992</v>
      </c>
      <c r="V73" s="19">
        <f t="shared" si="2"/>
        <v>69.173713124999992</v>
      </c>
      <c r="W73" s="19">
        <f t="shared" si="2"/>
        <v>69.173713124999992</v>
      </c>
      <c r="X73" s="19">
        <f t="shared" si="2"/>
        <v>69.173713124999992</v>
      </c>
      <c r="Y73" s="19">
        <f t="shared" si="2"/>
        <v>69.173713124999992</v>
      </c>
      <c r="Z73" s="19">
        <f t="shared" si="2"/>
        <v>69.173713124999992</v>
      </c>
      <c r="AA73" s="19">
        <f t="shared" si="2"/>
        <v>69.173713124999992</v>
      </c>
      <c r="AB73" s="19">
        <f t="shared" si="2"/>
        <v>69.173713124999992</v>
      </c>
      <c r="AC73" s="19">
        <f t="shared" si="2"/>
        <v>69.173713124999992</v>
      </c>
      <c r="AD73" s="19">
        <f t="shared" si="2"/>
        <v>69.173713124999992</v>
      </c>
      <c r="AE73" s="19">
        <f t="shared" si="2"/>
        <v>69.173713124999992</v>
      </c>
      <c r="AF73" s="19">
        <f t="shared" si="2"/>
        <v>69.173713124999992</v>
      </c>
      <c r="AG73" s="19">
        <f t="shared" si="2"/>
        <v>69.173713124999992</v>
      </c>
    </row>
    <row r="74" spans="1:33" s="1" customFormat="1" ht="17.100000000000001" customHeight="1" x14ac:dyDescent="0.2">
      <c r="B74" s="34">
        <f>B56</f>
        <v>1.9382737500000113</v>
      </c>
      <c r="C74" s="1">
        <f>B74</f>
        <v>1.9382737500000113</v>
      </c>
      <c r="D74" s="1">
        <f t="shared" si="3"/>
        <v>1.9382737500000113</v>
      </c>
      <c r="E74" s="1">
        <f t="shared" si="3"/>
        <v>1.9382737500000113</v>
      </c>
      <c r="F74" s="1">
        <f t="shared" si="3"/>
        <v>1.9382737500000113</v>
      </c>
      <c r="G74" s="1">
        <f t="shared" si="3"/>
        <v>1.9382737500000113</v>
      </c>
      <c r="H74" s="1">
        <f t="shared" si="3"/>
        <v>1.9382737500000113</v>
      </c>
      <c r="I74" s="1">
        <f t="shared" si="3"/>
        <v>1.9382737500000113</v>
      </c>
      <c r="J74" s="1">
        <f t="shared" si="3"/>
        <v>1.9382737500000113</v>
      </c>
      <c r="K74" s="1">
        <f t="shared" si="3"/>
        <v>1.9382737500000113</v>
      </c>
      <c r="L74" s="1">
        <f t="shared" si="3"/>
        <v>1.9382737500000113</v>
      </c>
      <c r="M74" s="1">
        <f t="shared" si="3"/>
        <v>1.9382737500000113</v>
      </c>
      <c r="N74" s="1">
        <f t="shared" si="3"/>
        <v>1.9382737500000113</v>
      </c>
      <c r="O74" s="1">
        <f t="shared" si="3"/>
        <v>1.9382737500000113</v>
      </c>
      <c r="P74" s="1">
        <f t="shared" si="3"/>
        <v>1.9382737500000113</v>
      </c>
      <c r="Q74" s="1">
        <f t="shared" si="3"/>
        <v>1.9382737500000113</v>
      </c>
      <c r="R74" s="1">
        <f t="shared" si="3"/>
        <v>1.9382737500000113</v>
      </c>
      <c r="S74" s="1">
        <f t="shared" si="2"/>
        <v>1.9382737500000113</v>
      </c>
      <c r="T74" s="1">
        <f t="shared" si="2"/>
        <v>1.9382737500000113</v>
      </c>
      <c r="U74" s="1">
        <f t="shared" si="2"/>
        <v>1.9382737500000113</v>
      </c>
      <c r="V74" s="1">
        <f t="shared" si="2"/>
        <v>1.9382737500000113</v>
      </c>
      <c r="W74" s="1">
        <f t="shared" si="2"/>
        <v>1.9382737500000113</v>
      </c>
      <c r="X74" s="1">
        <f t="shared" si="2"/>
        <v>1.9382737500000113</v>
      </c>
      <c r="Y74" s="1">
        <f t="shared" si="2"/>
        <v>1.9382737500000113</v>
      </c>
      <c r="Z74" s="1">
        <f t="shared" si="2"/>
        <v>1.9382737500000113</v>
      </c>
      <c r="AA74" s="1">
        <f t="shared" si="2"/>
        <v>1.9382737500000113</v>
      </c>
      <c r="AB74" s="1">
        <f t="shared" si="2"/>
        <v>1.9382737500000113</v>
      </c>
      <c r="AC74" s="1">
        <f t="shared" si="2"/>
        <v>1.9382737500000113</v>
      </c>
      <c r="AD74" s="1">
        <f t="shared" si="2"/>
        <v>1.9382737500000113</v>
      </c>
      <c r="AE74" s="1">
        <f t="shared" si="2"/>
        <v>1.9382737500000113</v>
      </c>
      <c r="AF74" s="1">
        <f t="shared" si="2"/>
        <v>1.9382737500000113</v>
      </c>
      <c r="AG74" s="1">
        <f t="shared" si="2"/>
        <v>1.9382737500000113</v>
      </c>
    </row>
    <row r="75" spans="1:33" s="1" customFormat="1" ht="17.100000000000001" customHeight="1" x14ac:dyDescent="0.2"/>
    <row r="76" spans="1:33" s="1" customFormat="1" ht="17.100000000000001" customHeight="1" x14ac:dyDescent="0.2"/>
    <row r="77" spans="1:33" s="1" customFormat="1" ht="17.100000000000001" customHeight="1" x14ac:dyDescent="0.2"/>
    <row r="78" spans="1:33" s="1" customFormat="1" ht="17.100000000000001" customHeight="1" x14ac:dyDescent="0.2"/>
    <row r="79" spans="1:33" s="1" customFormat="1" ht="17.100000000000001" customHeight="1" x14ac:dyDescent="0.2"/>
    <row r="80" spans="1:33" s="1" customFormat="1" ht="17.100000000000001" customHeight="1" x14ac:dyDescent="0.2"/>
    <row r="81" s="1" customFormat="1" ht="17.100000000000001" customHeight="1" x14ac:dyDescent="0.2"/>
    <row r="82" s="1" customFormat="1" ht="17.100000000000001" customHeight="1" x14ac:dyDescent="0.2"/>
    <row r="83" s="1" customFormat="1" ht="17.100000000000001" customHeight="1" x14ac:dyDescent="0.2"/>
    <row r="84" s="1" customFormat="1" ht="17.100000000000001" customHeight="1" x14ac:dyDescent="0.2"/>
    <row r="85" s="1" customFormat="1" ht="17.100000000000001" customHeight="1" x14ac:dyDescent="0.2"/>
    <row r="86" s="1" customFormat="1" ht="17.100000000000001" customHeight="1" x14ac:dyDescent="0.2"/>
    <row r="87" s="1" customFormat="1" ht="17.100000000000001" customHeight="1" x14ac:dyDescent="0.2"/>
    <row r="88" s="1" customFormat="1" ht="17.100000000000001" customHeight="1" x14ac:dyDescent="0.2"/>
    <row r="89" s="1" customFormat="1" ht="17.100000000000001" customHeight="1" x14ac:dyDescent="0.2"/>
    <row r="90" s="1" customFormat="1" ht="17.100000000000001" customHeight="1" x14ac:dyDescent="0.2"/>
    <row r="91" s="1" customFormat="1" ht="17.100000000000001" customHeight="1" x14ac:dyDescent="0.2"/>
    <row r="92" s="1" customFormat="1" ht="17.100000000000001" customHeight="1" x14ac:dyDescent="0.2"/>
    <row r="93" s="1" customFormat="1" ht="17.100000000000001" customHeight="1" x14ac:dyDescent="0.2"/>
    <row r="94" s="1" customFormat="1" ht="33.4" customHeight="1" x14ac:dyDescent="0.2"/>
    <row r="95" s="1" customFormat="1" ht="33.4" customHeight="1" x14ac:dyDescent="0.2"/>
    <row r="96" s="1" customFormat="1" ht="33.4" customHeight="1" x14ac:dyDescent="0.2"/>
    <row r="97" s="1" customFormat="1" ht="33.4" customHeight="1" x14ac:dyDescent="0.2"/>
    <row r="98" s="1" customFormat="1" ht="33.4" customHeight="1" x14ac:dyDescent="0.2"/>
    <row r="99" s="1" customFormat="1" ht="33.4" customHeight="1" x14ac:dyDescent="0.2"/>
    <row r="100" s="1" customFormat="1" ht="33.4" customHeight="1" x14ac:dyDescent="0.2"/>
    <row r="101" s="1" customFormat="1" ht="33.4" customHeight="1" x14ac:dyDescent="0.2"/>
    <row r="102" s="1" customFormat="1" ht="33.4" customHeight="1" x14ac:dyDescent="0.2"/>
    <row r="103" s="1" customFormat="1" ht="33.4" customHeight="1" x14ac:dyDescent="0.2"/>
    <row r="104" s="1" customFormat="1" ht="33.4" customHeight="1" x14ac:dyDescent="0.2"/>
    <row r="105" s="1" customFormat="1" ht="33.4" customHeight="1" x14ac:dyDescent="0.2"/>
    <row r="106" s="1" customFormat="1" ht="33.4" customHeight="1" x14ac:dyDescent="0.2"/>
    <row r="107" s="1" customFormat="1" ht="33.4" customHeight="1" x14ac:dyDescent="0.2"/>
    <row r="108" s="1" customFormat="1" ht="33.4" customHeight="1" x14ac:dyDescent="0.2"/>
    <row r="109" s="1" customFormat="1" ht="33.4" customHeight="1" x14ac:dyDescent="0.2"/>
    <row r="110" s="1" customFormat="1" ht="33.4" customHeight="1" x14ac:dyDescent="0.2"/>
    <row r="111" s="1" customFormat="1" ht="33.4" customHeight="1" x14ac:dyDescent="0.2"/>
    <row r="112" s="1" customFormat="1" ht="33.4" customHeight="1" x14ac:dyDescent="0.2"/>
    <row r="113" s="1" customFormat="1" ht="33.4" customHeight="1" x14ac:dyDescent="0.2"/>
    <row r="114" s="1" customFormat="1" ht="33.4" customHeight="1" x14ac:dyDescent="0.2"/>
    <row r="115" s="1" customFormat="1" ht="33.4" customHeight="1" x14ac:dyDescent="0.2"/>
    <row r="116" s="1" customFormat="1" ht="33.4" customHeight="1" x14ac:dyDescent="0.2"/>
    <row r="117" s="1" customFormat="1" ht="33.4" customHeight="1" x14ac:dyDescent="0.2"/>
    <row r="118" s="1" customFormat="1" ht="33.4" customHeight="1" x14ac:dyDescent="0.2"/>
    <row r="119" s="1" customFormat="1" ht="33.4" customHeight="1" x14ac:dyDescent="0.2"/>
    <row r="120" s="1" customFormat="1" ht="33.4" customHeight="1" x14ac:dyDescent="0.2"/>
    <row r="121" s="1" customFormat="1" ht="33.4" customHeight="1" x14ac:dyDescent="0.2"/>
    <row r="122" s="1" customFormat="1" ht="33.4" customHeight="1" x14ac:dyDescent="0.2"/>
    <row r="123" s="1" customFormat="1" ht="33.4" customHeight="1" x14ac:dyDescent="0.2"/>
    <row r="124" s="1" customFormat="1" ht="33.4" customHeight="1" x14ac:dyDescent="0.2"/>
    <row r="125" s="1" customFormat="1" ht="33.4" customHeight="1" x14ac:dyDescent="0.2"/>
    <row r="126" s="1" customFormat="1" ht="33.4" customHeight="1" x14ac:dyDescent="0.2"/>
    <row r="127" s="1" customFormat="1" ht="33.4" customHeight="1" x14ac:dyDescent="0.2"/>
    <row r="128" s="1" customFormat="1" ht="33.4" customHeight="1" x14ac:dyDescent="0.2"/>
    <row r="129" s="1" customFormat="1" ht="33.4" customHeight="1" x14ac:dyDescent="0.2"/>
    <row r="130" s="1" customFormat="1" ht="33.4" customHeight="1" x14ac:dyDescent="0.2"/>
    <row r="131" s="1" customFormat="1" ht="33.4" customHeight="1" x14ac:dyDescent="0.2"/>
    <row r="132" s="1" customFormat="1" ht="33.4" customHeight="1" x14ac:dyDescent="0.2"/>
    <row r="133" s="1" customFormat="1" ht="33.4" customHeight="1" x14ac:dyDescent="0.2"/>
    <row r="134" s="1" customFormat="1" ht="33.4" customHeight="1" x14ac:dyDescent="0.2"/>
    <row r="135" s="1" customFormat="1" ht="33.4" customHeight="1" x14ac:dyDescent="0.2"/>
    <row r="136" s="1" customFormat="1" ht="33.4" customHeight="1" x14ac:dyDescent="0.2"/>
    <row r="137" s="1" customFormat="1" ht="33.4" customHeight="1" x14ac:dyDescent="0.2"/>
    <row r="138" s="1" customFormat="1" ht="33.4" customHeight="1" x14ac:dyDescent="0.2"/>
    <row r="139" s="1" customFormat="1" ht="33.4" customHeight="1" x14ac:dyDescent="0.2"/>
    <row r="140" s="1" customFormat="1" ht="33.4" customHeight="1" x14ac:dyDescent="0.2"/>
    <row r="141" s="1" customFormat="1" ht="33.4" customHeight="1" x14ac:dyDescent="0.2"/>
    <row r="142" s="1" customFormat="1" ht="33.4" customHeight="1" x14ac:dyDescent="0.2"/>
    <row r="143" s="1" customFormat="1" ht="33.4" customHeight="1" x14ac:dyDescent="0.2"/>
    <row r="144" s="1" customFormat="1" ht="33.4" customHeight="1" x14ac:dyDescent="0.2"/>
    <row r="145" s="1" customFormat="1" ht="33.4" customHeight="1" x14ac:dyDescent="0.2"/>
    <row r="146" s="1" customFormat="1" ht="33.4" customHeight="1" x14ac:dyDescent="0.2"/>
    <row r="147" s="1" customFormat="1" ht="33.4" customHeight="1" x14ac:dyDescent="0.2"/>
    <row r="148" s="1" customFormat="1" ht="33.4" customHeight="1" x14ac:dyDescent="0.2"/>
    <row r="149" s="1" customFormat="1" ht="33.4" customHeight="1" x14ac:dyDescent="0.2"/>
    <row r="150" s="1" customFormat="1" ht="33.4" customHeight="1" x14ac:dyDescent="0.2"/>
    <row r="151" s="1" customFormat="1" ht="33.4" customHeight="1" x14ac:dyDescent="0.2"/>
    <row r="152" s="1" customFormat="1" ht="33.4" customHeight="1" x14ac:dyDescent="0.2"/>
    <row r="153" s="1" customFormat="1" ht="33.4" customHeight="1" x14ac:dyDescent="0.2"/>
    <row r="154" s="1" customFormat="1" ht="33.4" customHeight="1" x14ac:dyDescent="0.2"/>
    <row r="155" s="1" customFormat="1" ht="33.4" customHeight="1" x14ac:dyDescent="0.2"/>
    <row r="156" s="1" customFormat="1" ht="33.4" customHeight="1" x14ac:dyDescent="0.2"/>
    <row r="157" s="1" customFormat="1" ht="33.4" customHeight="1" x14ac:dyDescent="0.2"/>
    <row r="158" s="1" customFormat="1" ht="33.4" customHeight="1" x14ac:dyDescent="0.2"/>
    <row r="159" s="1" customFormat="1" ht="33.4" customHeight="1" x14ac:dyDescent="0.2"/>
    <row r="160" s="1" customFormat="1" ht="33.4" customHeight="1" x14ac:dyDescent="0.2"/>
    <row r="161" s="1" customFormat="1" ht="33.4" customHeight="1" x14ac:dyDescent="0.2"/>
    <row r="162" s="1" customFormat="1" ht="33.4" customHeight="1" x14ac:dyDescent="0.2"/>
    <row r="163" s="1" customFormat="1" ht="33.4" customHeight="1" x14ac:dyDescent="0.2"/>
    <row r="164" s="1" customFormat="1" ht="33.4" customHeight="1" x14ac:dyDescent="0.2"/>
    <row r="165" s="1" customFormat="1" ht="33.4" customHeight="1" x14ac:dyDescent="0.2"/>
    <row r="166" s="1" customFormat="1" ht="33.4" customHeight="1" x14ac:dyDescent="0.2"/>
    <row r="167" s="1" customFormat="1" ht="33.4" customHeight="1" x14ac:dyDescent="0.2"/>
    <row r="168" s="1" customFormat="1" ht="33.4" customHeight="1" x14ac:dyDescent="0.2"/>
    <row r="169" s="1" customFormat="1" ht="33.4" customHeight="1" x14ac:dyDescent="0.2"/>
    <row r="170" s="1" customFormat="1" ht="33.4" customHeight="1" x14ac:dyDescent="0.2"/>
  </sheetData>
  <sheetProtection selectLockedCells="1" selectUnlockedCells="1"/>
  <mergeCells count="175">
    <mergeCell ref="N66:R66"/>
    <mergeCell ref="S66:W66"/>
    <mergeCell ref="X66:AB66"/>
    <mergeCell ref="AC66:AG66"/>
    <mergeCell ref="A67:B67"/>
    <mergeCell ref="B64:C64"/>
    <mergeCell ref="D64:E64"/>
    <mergeCell ref="F64:H64"/>
    <mergeCell ref="I64:L64"/>
    <mergeCell ref="M64:AG64"/>
    <mergeCell ref="A65:M66"/>
    <mergeCell ref="N65:R65"/>
    <mergeCell ref="S65:W65"/>
    <mergeCell ref="X65:AB65"/>
    <mergeCell ref="AC65:AG65"/>
    <mergeCell ref="AJ62:AR63"/>
    <mergeCell ref="B63:C63"/>
    <mergeCell ref="D63:E63"/>
    <mergeCell ref="F63:H63"/>
    <mergeCell ref="I63:L63"/>
    <mergeCell ref="M63:AG63"/>
    <mergeCell ref="A61:C61"/>
    <mergeCell ref="D61:H61"/>
    <mergeCell ref="I61:L61"/>
    <mergeCell ref="M61:AG61"/>
    <mergeCell ref="B62:C62"/>
    <mergeCell ref="D62:E62"/>
    <mergeCell ref="F62:H62"/>
    <mergeCell ref="I62:L62"/>
    <mergeCell ref="M62:AG62"/>
    <mergeCell ref="F54:H54"/>
    <mergeCell ref="I54:L54"/>
    <mergeCell ref="M54:AG54"/>
    <mergeCell ref="F55:H55"/>
    <mergeCell ref="I55:L55"/>
    <mergeCell ref="M55:AG55"/>
    <mergeCell ref="B54:D54"/>
    <mergeCell ref="B55:D55"/>
    <mergeCell ref="A58:H60"/>
    <mergeCell ref="I58:L58"/>
    <mergeCell ref="M58:AG58"/>
    <mergeCell ref="I59:L59"/>
    <mergeCell ref="M59:AG59"/>
    <mergeCell ref="I60:L60"/>
    <mergeCell ref="M60:AG60"/>
    <mergeCell ref="F56:H56"/>
    <mergeCell ref="I56:L56"/>
    <mergeCell ref="M56:AG56"/>
    <mergeCell ref="F57:H57"/>
    <mergeCell ref="I57:L57"/>
    <mergeCell ref="M57:AG57"/>
    <mergeCell ref="B56:D56"/>
    <mergeCell ref="B57:D57"/>
    <mergeCell ref="AD51:AG51"/>
    <mergeCell ref="A52:H52"/>
    <mergeCell ref="I52:L52"/>
    <mergeCell ref="M52:AG52"/>
    <mergeCell ref="B53:E53"/>
    <mergeCell ref="F53:H53"/>
    <mergeCell ref="I53:L53"/>
    <mergeCell ref="M53:AG53"/>
    <mergeCell ref="A51:F51"/>
    <mergeCell ref="G51:N51"/>
    <mergeCell ref="O51:Q51"/>
    <mergeCell ref="R51:U51"/>
    <mergeCell ref="V51:Y51"/>
    <mergeCell ref="Z51:AC51"/>
    <mergeCell ref="AD49:AG49"/>
    <mergeCell ref="A50:F50"/>
    <mergeCell ref="G50:N50"/>
    <mergeCell ref="O50:Q50"/>
    <mergeCell ref="R50:U50"/>
    <mergeCell ref="V50:Y50"/>
    <mergeCell ref="Z50:AC50"/>
    <mergeCell ref="AD50:AG50"/>
    <mergeCell ref="A49:F49"/>
    <mergeCell ref="G49:N49"/>
    <mergeCell ref="O49:Q49"/>
    <mergeCell ref="R49:U49"/>
    <mergeCell ref="V49:Y49"/>
    <mergeCell ref="Z49:AC49"/>
    <mergeCell ref="A48:N48"/>
    <mergeCell ref="O48:Q48"/>
    <mergeCell ref="R48:U48"/>
    <mergeCell ref="V48:Y48"/>
    <mergeCell ref="Z48:AC48"/>
    <mergeCell ref="AD48:AG48"/>
    <mergeCell ref="AD46:AG46"/>
    <mergeCell ref="A47:F47"/>
    <mergeCell ref="G47:N47"/>
    <mergeCell ref="O47:Q47"/>
    <mergeCell ref="R47:U47"/>
    <mergeCell ref="V47:Y47"/>
    <mergeCell ref="Z47:AC47"/>
    <mergeCell ref="AD47:AG47"/>
    <mergeCell ref="A46:F46"/>
    <mergeCell ref="G46:N46"/>
    <mergeCell ref="O46:Q46"/>
    <mergeCell ref="R46:U46"/>
    <mergeCell ref="V46:Y46"/>
    <mergeCell ref="Z46:AC46"/>
    <mergeCell ref="AD44:AG44"/>
    <mergeCell ref="A45:F45"/>
    <mergeCell ref="G45:N45"/>
    <mergeCell ref="O45:Q45"/>
    <mergeCell ref="R45:U45"/>
    <mergeCell ref="V45:Y45"/>
    <mergeCell ref="Z45:AC45"/>
    <mergeCell ref="AD45:AG45"/>
    <mergeCell ref="A44:F44"/>
    <mergeCell ref="G44:N44"/>
    <mergeCell ref="O44:Q44"/>
    <mergeCell ref="R44:U44"/>
    <mergeCell ref="V44:Y44"/>
    <mergeCell ref="Z44:AC44"/>
    <mergeCell ref="A41:F41"/>
    <mergeCell ref="G41:N41"/>
    <mergeCell ref="O41:Q41"/>
    <mergeCell ref="R41:U41"/>
    <mergeCell ref="V41:Y41"/>
    <mergeCell ref="Z41:AC41"/>
    <mergeCell ref="AD41:AG41"/>
    <mergeCell ref="AD42:AG42"/>
    <mergeCell ref="A43:N43"/>
    <mergeCell ref="O43:Q43"/>
    <mergeCell ref="R43:U43"/>
    <mergeCell ref="V43:Y43"/>
    <mergeCell ref="Z43:AC43"/>
    <mergeCell ref="AD43:AG43"/>
    <mergeCell ref="A42:F42"/>
    <mergeCell ref="G42:N42"/>
    <mergeCell ref="O42:Q42"/>
    <mergeCell ref="R42:U42"/>
    <mergeCell ref="V42:Y42"/>
    <mergeCell ref="Z42:AC42"/>
    <mergeCell ref="A16:AG36"/>
    <mergeCell ref="A37:AG37"/>
    <mergeCell ref="A38:AG38"/>
    <mergeCell ref="A39:N39"/>
    <mergeCell ref="O39:Q40"/>
    <mergeCell ref="R39:AG39"/>
    <mergeCell ref="A40:F40"/>
    <mergeCell ref="G40:N40"/>
    <mergeCell ref="R40:U40"/>
    <mergeCell ref="V40:Y40"/>
    <mergeCell ref="Z40:AC40"/>
    <mergeCell ref="AD40:AG40"/>
    <mergeCell ref="W5:Z5"/>
    <mergeCell ref="AA5:AD6"/>
    <mergeCell ref="AE5:AG6"/>
    <mergeCell ref="B6:E6"/>
    <mergeCell ref="F6:I6"/>
    <mergeCell ref="J6:Q6"/>
    <mergeCell ref="R6:V6"/>
    <mergeCell ref="W6:Z6"/>
    <mergeCell ref="B5:E5"/>
    <mergeCell ref="F5:I5"/>
    <mergeCell ref="J5:K5"/>
    <mergeCell ref="M5:N5"/>
    <mergeCell ref="P5:Q5"/>
    <mergeCell ref="R5:V5"/>
    <mergeCell ref="A3:AG3"/>
    <mergeCell ref="B4:E4"/>
    <mergeCell ref="F4:I4"/>
    <mergeCell ref="J4:Q4"/>
    <mergeCell ref="R4:V4"/>
    <mergeCell ref="W4:Z4"/>
    <mergeCell ref="AA4:AD4"/>
    <mergeCell ref="AE4:AG4"/>
    <mergeCell ref="A1:C2"/>
    <mergeCell ref="D1:Y2"/>
    <mergeCell ref="Z1:AB1"/>
    <mergeCell ref="AC1:AG1"/>
    <mergeCell ref="Z2:AB2"/>
    <mergeCell ref="AC2:AG2"/>
  </mergeCells>
  <conditionalFormatting sqref="B14:AG15">
    <cfRule type="cellIs" dxfId="0" priority="1" stopIfTrue="1" operator="lessThan">
      <formula>0</formula>
    </cfRule>
  </conditionalFormatting>
  <printOptions horizontalCentered="1" verticalCentered="1"/>
  <pageMargins left="0.17" right="0.17" top="0.17" bottom="0.17" header="0.17" footer="0.17"/>
  <pageSetup paperSize="9" scale="66" firstPageNumber="0" orientation="landscape" r:id="rId1"/>
  <headerFooter alignWithMargins="0"/>
  <rowBreaks count="1" manualBreakCount="1">
    <brk id="3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523-498B-402A-9D9A-FB68D0EA4FF1}">
  <dimension ref="A1:BU20"/>
  <sheetViews>
    <sheetView tabSelected="1" zoomScaleNormal="100" workbookViewId="0">
      <selection activeCell="BE16" sqref="BE16"/>
    </sheetView>
  </sheetViews>
  <sheetFormatPr defaultRowHeight="12.75" x14ac:dyDescent="0.2"/>
  <cols>
    <col min="1" max="16384" width="9.140625" style="28"/>
  </cols>
  <sheetData>
    <row r="1" spans="1:73" s="27" customFormat="1" ht="15" x14ac:dyDescent="0.25">
      <c r="A1" s="27" t="s">
        <v>90</v>
      </c>
      <c r="B1" s="27" t="s">
        <v>130</v>
      </c>
      <c r="C1" s="27" t="s">
        <v>131</v>
      </c>
      <c r="D1" s="27" t="s">
        <v>102</v>
      </c>
      <c r="E1" s="27" t="s">
        <v>132</v>
      </c>
      <c r="F1" s="27" t="s">
        <v>133</v>
      </c>
      <c r="G1" s="27" t="s">
        <v>134</v>
      </c>
      <c r="H1" s="27" t="s">
        <v>135</v>
      </c>
      <c r="I1" s="27" t="s">
        <v>136</v>
      </c>
      <c r="J1" s="27" t="s">
        <v>137</v>
      </c>
      <c r="K1" s="27" t="s">
        <v>103</v>
      </c>
      <c r="L1" s="27" t="s">
        <v>138</v>
      </c>
      <c r="M1" s="27" t="s">
        <v>139</v>
      </c>
      <c r="N1" s="27" t="s">
        <v>140</v>
      </c>
      <c r="O1" s="27" t="s">
        <v>141</v>
      </c>
      <c r="P1" s="27" t="s">
        <v>142</v>
      </c>
      <c r="Q1" s="27" t="s">
        <v>143</v>
      </c>
      <c r="R1" s="27" t="s">
        <v>104</v>
      </c>
      <c r="S1" s="27" t="s">
        <v>105</v>
      </c>
      <c r="T1" s="27" t="s">
        <v>144</v>
      </c>
      <c r="U1" s="27" t="s">
        <v>145</v>
      </c>
      <c r="V1" s="27" t="s">
        <v>106</v>
      </c>
      <c r="W1" s="27" t="s">
        <v>146</v>
      </c>
      <c r="X1" s="27" t="s">
        <v>147</v>
      </c>
      <c r="Y1" s="27" t="s">
        <v>148</v>
      </c>
      <c r="Z1" s="27" t="s">
        <v>149</v>
      </c>
      <c r="AA1" s="27" t="s">
        <v>150</v>
      </c>
      <c r="AB1" s="27" t="s">
        <v>107</v>
      </c>
      <c r="AC1" s="27" t="s">
        <v>108</v>
      </c>
      <c r="AD1" s="27" t="s">
        <v>109</v>
      </c>
      <c r="AE1" s="27" t="s">
        <v>151</v>
      </c>
      <c r="AF1" s="27" t="s">
        <v>152</v>
      </c>
      <c r="AG1" s="27" t="s">
        <v>122</v>
      </c>
      <c r="AH1" s="27" t="s">
        <v>110</v>
      </c>
      <c r="AI1" s="27" t="s">
        <v>153</v>
      </c>
      <c r="AJ1" s="27" t="s">
        <v>123</v>
      </c>
      <c r="AK1" s="27" t="s">
        <v>154</v>
      </c>
      <c r="AL1" s="27" t="s">
        <v>155</v>
      </c>
      <c r="AM1" s="27" t="s">
        <v>124</v>
      </c>
      <c r="AN1" s="27" t="s">
        <v>156</v>
      </c>
      <c r="AO1" s="27" t="s">
        <v>157</v>
      </c>
      <c r="AP1" s="27" t="s">
        <v>158</v>
      </c>
      <c r="AQ1" s="27" t="s">
        <v>159</v>
      </c>
      <c r="AR1" s="27" t="s">
        <v>160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164</v>
      </c>
      <c r="AX1" s="27" t="s">
        <v>111</v>
      </c>
      <c r="AY1" s="27" t="s">
        <v>165</v>
      </c>
      <c r="AZ1" s="27" t="s">
        <v>166</v>
      </c>
      <c r="BA1" s="27" t="s">
        <v>167</v>
      </c>
      <c r="BB1" s="27" t="s">
        <v>112</v>
      </c>
      <c r="BC1" s="27" t="s">
        <v>168</v>
      </c>
      <c r="BD1" s="27" t="s">
        <v>113</v>
      </c>
      <c r="BE1" s="27" t="s">
        <v>114</v>
      </c>
      <c r="BF1" s="27" t="s">
        <v>115</v>
      </c>
      <c r="BG1" s="27" t="s">
        <v>116</v>
      </c>
      <c r="BH1" s="27" t="s">
        <v>117</v>
      </c>
      <c r="BI1" s="27" t="s">
        <v>118</v>
      </c>
      <c r="BJ1" s="27" t="s">
        <v>120</v>
      </c>
      <c r="BK1" s="27" t="s">
        <v>125</v>
      </c>
      <c r="BL1" s="27" t="s">
        <v>169</v>
      </c>
      <c r="BM1" s="27" t="s">
        <v>170</v>
      </c>
      <c r="BN1" s="27" t="s">
        <v>171</v>
      </c>
      <c r="BO1" s="27" t="s">
        <v>172</v>
      </c>
      <c r="BP1" s="27" t="s">
        <v>173</v>
      </c>
      <c r="BQ1" s="27" t="s">
        <v>174</v>
      </c>
      <c r="BR1" s="27" t="s">
        <v>175</v>
      </c>
      <c r="BS1" s="27" t="s">
        <v>126</v>
      </c>
      <c r="BT1" s="27" t="s">
        <v>119</v>
      </c>
      <c r="BU1" s="27" t="s">
        <v>176</v>
      </c>
    </row>
    <row r="2" spans="1:73" s="27" customFormat="1" ht="15" x14ac:dyDescent="0.25">
      <c r="A2" s="27" t="s">
        <v>97</v>
      </c>
      <c r="B2" s="29">
        <v>70.800000000000011</v>
      </c>
      <c r="C2" s="29">
        <v>70.400000000000006</v>
      </c>
      <c r="D2" s="29">
        <v>70.599999999999994</v>
      </c>
      <c r="E2" s="29">
        <v>70.740000000000009</v>
      </c>
      <c r="F2" s="29">
        <v>70.800000000000011</v>
      </c>
      <c r="G2" s="29">
        <v>70.699999999999989</v>
      </c>
      <c r="H2" s="29">
        <v>70.900000000000006</v>
      </c>
      <c r="I2" s="29">
        <v>70.699999999999989</v>
      </c>
      <c r="J2" s="29">
        <v>70.599999999999994</v>
      </c>
      <c r="K2" s="29">
        <v>70.400000000000006</v>
      </c>
      <c r="L2" s="29">
        <v>70.5</v>
      </c>
      <c r="M2" s="29">
        <v>70.400000000000006</v>
      </c>
      <c r="N2" s="29">
        <v>70.400000000000006</v>
      </c>
      <c r="O2" s="29">
        <v>70.599999999999994</v>
      </c>
      <c r="P2" s="29">
        <v>69.5</v>
      </c>
      <c r="Q2" s="29">
        <v>69.400000000000006</v>
      </c>
      <c r="R2" s="29">
        <v>69.900000000000006</v>
      </c>
      <c r="S2" s="29">
        <v>69.699999999999989</v>
      </c>
      <c r="T2" s="29">
        <v>69.800000000000011</v>
      </c>
      <c r="U2" s="29">
        <v>70.199999999999989</v>
      </c>
      <c r="V2" s="29">
        <v>70.099999999999994</v>
      </c>
      <c r="W2" s="29">
        <v>70.400000000000006</v>
      </c>
      <c r="X2" s="29">
        <v>70.400000000000006</v>
      </c>
      <c r="Y2" s="29">
        <v>70.400000000000006</v>
      </c>
      <c r="Z2" s="29">
        <v>70.599999999999994</v>
      </c>
      <c r="AA2" s="29">
        <v>70.699999999999989</v>
      </c>
      <c r="AB2" s="29">
        <v>70.400000000000006</v>
      </c>
      <c r="AC2" s="29">
        <v>70.199999999999989</v>
      </c>
      <c r="AD2" s="29">
        <v>70.099999999999994</v>
      </c>
      <c r="AE2" s="29">
        <v>70.199999999999989</v>
      </c>
      <c r="AF2" s="29">
        <v>70.400000000000006</v>
      </c>
      <c r="AG2" s="29">
        <v>70.400000000000006</v>
      </c>
      <c r="AH2" s="29">
        <v>70.800000000000011</v>
      </c>
      <c r="AI2" s="29">
        <v>70.400000000000006</v>
      </c>
      <c r="AJ2" s="29">
        <v>70.800000000000011</v>
      </c>
      <c r="AK2" s="29">
        <v>70.40000000000002</v>
      </c>
      <c r="AL2" s="29">
        <v>70.000000000000014</v>
      </c>
      <c r="AM2" s="29">
        <v>70.2</v>
      </c>
      <c r="AN2" s="29">
        <v>70.340000000000018</v>
      </c>
      <c r="AO2" s="29">
        <v>70.40000000000002</v>
      </c>
      <c r="AP2" s="29">
        <v>70.3</v>
      </c>
      <c r="AQ2" s="29">
        <v>70.500000000000014</v>
      </c>
      <c r="AR2" s="29">
        <v>70.3</v>
      </c>
      <c r="AS2" s="29">
        <v>70.2</v>
      </c>
      <c r="AT2" s="29">
        <v>70.000000000000014</v>
      </c>
      <c r="AU2" s="29">
        <v>70.100000000000009</v>
      </c>
      <c r="AV2" s="29">
        <v>70.000000000000014</v>
      </c>
      <c r="AW2" s="29">
        <v>70.000000000000014</v>
      </c>
      <c r="AX2" s="29">
        <v>70.2</v>
      </c>
      <c r="AY2" s="29">
        <v>69.100000000000009</v>
      </c>
      <c r="AZ2" s="29">
        <v>69.000000000000014</v>
      </c>
      <c r="BA2" s="29">
        <v>69.500000000000014</v>
      </c>
      <c r="BB2" s="29">
        <v>69.3</v>
      </c>
      <c r="BC2" s="29">
        <v>69.40000000000002</v>
      </c>
      <c r="BD2" s="29">
        <v>69.8</v>
      </c>
      <c r="BE2" s="29">
        <v>69.7</v>
      </c>
      <c r="BF2" s="29">
        <v>70.000000000000014</v>
      </c>
      <c r="BG2" s="29">
        <v>70.000000000000014</v>
      </c>
      <c r="BH2" s="29">
        <v>70.000000000000014</v>
      </c>
      <c r="BI2" s="29">
        <v>70.2</v>
      </c>
      <c r="BJ2" s="29">
        <v>70.3</v>
      </c>
      <c r="BK2" s="29">
        <v>70.000000000000014</v>
      </c>
      <c r="BL2" s="29">
        <v>69.8</v>
      </c>
      <c r="BM2" s="29">
        <v>69.7</v>
      </c>
      <c r="BN2" s="29">
        <v>69.8</v>
      </c>
      <c r="BO2" s="29">
        <v>70.000000000000014</v>
      </c>
      <c r="BP2" s="29">
        <v>70.000000000000014</v>
      </c>
      <c r="BQ2" s="29">
        <v>70.40000000000002</v>
      </c>
      <c r="BR2" s="29">
        <v>70.000000000000014</v>
      </c>
      <c r="BS2" s="29">
        <v>70.40000000000002</v>
      </c>
      <c r="BT2" s="29">
        <v>70.000000000000014</v>
      </c>
      <c r="BU2" s="29">
        <v>69.8</v>
      </c>
    </row>
    <row r="3" spans="1:73" s="27" customFormat="1" ht="15" x14ac:dyDescent="0.25">
      <c r="A3" s="27" t="s">
        <v>98</v>
      </c>
      <c r="B3" s="29">
        <v>70.400000000000006</v>
      </c>
      <c r="C3" s="29">
        <v>70.199999999999989</v>
      </c>
      <c r="D3" s="29">
        <v>70.400000000000006</v>
      </c>
      <c r="E3" s="29">
        <v>69.800000000000011</v>
      </c>
      <c r="F3" s="29">
        <v>69.699999999999989</v>
      </c>
      <c r="G3" s="29">
        <v>69.800000000000011</v>
      </c>
      <c r="H3" s="29">
        <v>69.800000000000011</v>
      </c>
      <c r="I3" s="29">
        <v>69.599999999999994</v>
      </c>
      <c r="J3" s="29">
        <v>70</v>
      </c>
      <c r="K3" s="29">
        <v>69.199999999999989</v>
      </c>
      <c r="L3" s="29">
        <v>69.800000000000011</v>
      </c>
      <c r="M3" s="29">
        <v>69.800000000000011</v>
      </c>
      <c r="N3" s="29">
        <v>69.699999999999989</v>
      </c>
      <c r="O3" s="29">
        <v>69.800000000000011</v>
      </c>
      <c r="P3" s="29">
        <v>69.599999999999994</v>
      </c>
      <c r="Q3" s="29">
        <v>69.800000000000011</v>
      </c>
      <c r="R3" s="29">
        <v>69.900000000000006</v>
      </c>
      <c r="S3" s="29">
        <v>69.800000000000011</v>
      </c>
      <c r="T3" s="29">
        <v>69.599999999999994</v>
      </c>
      <c r="U3" s="29">
        <v>69.599999999999994</v>
      </c>
      <c r="V3" s="29">
        <v>69.699999999999989</v>
      </c>
      <c r="W3" s="29">
        <v>69.599999999999994</v>
      </c>
      <c r="X3" s="29">
        <v>69.5</v>
      </c>
      <c r="Y3" s="29">
        <v>69.699999999999989</v>
      </c>
      <c r="Z3" s="29">
        <v>69.800000000000011</v>
      </c>
      <c r="AA3" s="29">
        <v>69.800000000000011</v>
      </c>
      <c r="AB3" s="29">
        <v>69.699999999999989</v>
      </c>
      <c r="AC3" s="29">
        <v>69.599999999999994</v>
      </c>
      <c r="AD3" s="29">
        <v>69.800000000000011</v>
      </c>
      <c r="AE3" s="29">
        <v>69.699999999999989</v>
      </c>
      <c r="AF3" s="29">
        <v>70.199999999999989</v>
      </c>
      <c r="AG3" s="29">
        <v>70.099999999999994</v>
      </c>
      <c r="AH3" s="29">
        <v>70.400000000000006</v>
      </c>
      <c r="AI3" s="29">
        <v>70.199999999999989</v>
      </c>
      <c r="AJ3" s="29">
        <v>69.800000000000011</v>
      </c>
      <c r="AK3" s="29">
        <v>70.000000000000014</v>
      </c>
      <c r="AL3" s="29">
        <v>69.8</v>
      </c>
      <c r="AM3" s="29">
        <v>70.000000000000014</v>
      </c>
      <c r="AN3" s="29">
        <v>69.40000000000002</v>
      </c>
      <c r="AO3" s="29">
        <v>69.3</v>
      </c>
      <c r="AP3" s="29">
        <v>69.40000000000002</v>
      </c>
      <c r="AQ3" s="29">
        <v>69.40000000000002</v>
      </c>
      <c r="AR3" s="29">
        <v>69.2</v>
      </c>
      <c r="AS3" s="29">
        <v>69.600000000000009</v>
      </c>
      <c r="AT3" s="29">
        <v>68.8</v>
      </c>
      <c r="AU3" s="29">
        <v>69.40000000000002</v>
      </c>
      <c r="AV3" s="29">
        <v>69.40000000000002</v>
      </c>
      <c r="AW3" s="29">
        <v>69.3</v>
      </c>
      <c r="AX3" s="29">
        <v>69.40000000000002</v>
      </c>
      <c r="AY3" s="29">
        <v>69.2</v>
      </c>
      <c r="AZ3" s="29">
        <v>69.40000000000002</v>
      </c>
      <c r="BA3" s="29">
        <v>69.500000000000014</v>
      </c>
      <c r="BB3" s="29">
        <v>69.40000000000002</v>
      </c>
      <c r="BC3" s="29">
        <v>69.2</v>
      </c>
      <c r="BD3" s="29">
        <v>69.2</v>
      </c>
      <c r="BE3" s="29">
        <v>69.3</v>
      </c>
      <c r="BF3" s="29">
        <v>69.2</v>
      </c>
      <c r="BG3" s="29">
        <v>69.100000000000009</v>
      </c>
      <c r="BH3" s="29">
        <v>69.3</v>
      </c>
      <c r="BI3" s="29">
        <v>69.40000000000002</v>
      </c>
      <c r="BJ3" s="29">
        <v>69.40000000000002</v>
      </c>
      <c r="BK3" s="29">
        <v>69.3</v>
      </c>
      <c r="BL3" s="29">
        <v>69.2</v>
      </c>
      <c r="BM3" s="29">
        <v>69.40000000000002</v>
      </c>
      <c r="BN3" s="29">
        <v>69.3</v>
      </c>
      <c r="BO3" s="29">
        <v>69.8</v>
      </c>
      <c r="BP3" s="29">
        <v>69.7</v>
      </c>
      <c r="BQ3" s="29">
        <v>70.000000000000014</v>
      </c>
      <c r="BR3" s="29">
        <v>69.8</v>
      </c>
      <c r="BS3" s="29">
        <v>69.40000000000002</v>
      </c>
      <c r="BT3" s="29">
        <v>69.3</v>
      </c>
      <c r="BU3" s="29">
        <v>69.2</v>
      </c>
    </row>
    <row r="4" spans="1:73" s="27" customFormat="1" ht="15" x14ac:dyDescent="0.25">
      <c r="A4" s="27" t="s">
        <v>99</v>
      </c>
      <c r="B4" s="29">
        <v>70.599999999999994</v>
      </c>
      <c r="C4" s="29">
        <v>69.800000000000011</v>
      </c>
      <c r="D4" s="29">
        <v>69.699999999999989</v>
      </c>
      <c r="E4" s="29">
        <v>69.800000000000011</v>
      </c>
      <c r="F4" s="29">
        <v>70.800000000000011</v>
      </c>
      <c r="G4" s="29">
        <v>70.400000000000006</v>
      </c>
      <c r="H4" s="29">
        <v>70.199999999999989</v>
      </c>
      <c r="I4" s="29">
        <v>70.400000000000006</v>
      </c>
      <c r="J4" s="29">
        <v>70.400000000000006</v>
      </c>
      <c r="K4" s="29">
        <v>69.800000000000011</v>
      </c>
      <c r="L4" s="29">
        <v>69.800000000000011</v>
      </c>
      <c r="M4" s="29">
        <v>69.800000000000011</v>
      </c>
      <c r="N4" s="29">
        <v>69.699999999999989</v>
      </c>
      <c r="O4" s="29">
        <v>69.800000000000011</v>
      </c>
      <c r="P4" s="29">
        <v>69.599999999999994</v>
      </c>
      <c r="Q4" s="29">
        <v>69.800000000000011</v>
      </c>
      <c r="R4" s="29">
        <v>70.199999999999989</v>
      </c>
      <c r="S4" s="29">
        <v>70.400000000000006</v>
      </c>
      <c r="T4" s="29">
        <v>70.300000000000011</v>
      </c>
      <c r="U4" s="29">
        <v>70.400000000000006</v>
      </c>
      <c r="V4" s="29">
        <v>70.199999999999989</v>
      </c>
      <c r="W4" s="29">
        <v>70.400000000000006</v>
      </c>
      <c r="X4" s="29">
        <v>70.400000000000006</v>
      </c>
      <c r="Y4" s="29">
        <v>70</v>
      </c>
      <c r="Z4" s="29">
        <v>70.599999999999994</v>
      </c>
      <c r="AA4" s="29">
        <v>69.800000000000011</v>
      </c>
      <c r="AB4" s="29">
        <v>69.699999999999989</v>
      </c>
      <c r="AC4" s="29">
        <v>69.599999999999994</v>
      </c>
      <c r="AD4" s="29">
        <v>69.800000000000011</v>
      </c>
      <c r="AE4" s="29">
        <v>69.800000000000011</v>
      </c>
      <c r="AF4" s="29">
        <v>69.800000000000011</v>
      </c>
      <c r="AG4" s="29">
        <v>69.800000000000011</v>
      </c>
      <c r="AH4" s="29">
        <v>69.800000000000011</v>
      </c>
      <c r="AI4" s="29">
        <v>69.699999999999989</v>
      </c>
      <c r="AJ4" s="29">
        <v>70.400000000000006</v>
      </c>
      <c r="AK4" s="29">
        <v>70.2</v>
      </c>
      <c r="AL4" s="29">
        <v>69.40000000000002</v>
      </c>
      <c r="AM4" s="29">
        <v>69.3</v>
      </c>
      <c r="AN4" s="29">
        <v>69.40000000000002</v>
      </c>
      <c r="AO4" s="29">
        <v>70.40000000000002</v>
      </c>
      <c r="AP4" s="29">
        <v>70.000000000000014</v>
      </c>
      <c r="AQ4" s="29">
        <v>69.8</v>
      </c>
      <c r="AR4" s="29">
        <v>70.000000000000014</v>
      </c>
      <c r="AS4" s="29">
        <v>70.000000000000014</v>
      </c>
      <c r="AT4" s="29">
        <v>69.40000000000002</v>
      </c>
      <c r="AU4" s="29">
        <v>69.40000000000002</v>
      </c>
      <c r="AV4" s="29">
        <v>69.40000000000002</v>
      </c>
      <c r="AW4" s="29">
        <v>69.3</v>
      </c>
      <c r="AX4" s="29">
        <v>69.40000000000002</v>
      </c>
      <c r="AY4" s="29">
        <v>69.2</v>
      </c>
      <c r="AZ4" s="29">
        <v>69.40000000000002</v>
      </c>
      <c r="BA4" s="29">
        <v>69.8</v>
      </c>
      <c r="BB4" s="29">
        <v>70.000000000000014</v>
      </c>
      <c r="BC4" s="29">
        <v>69.90000000000002</v>
      </c>
      <c r="BD4" s="29">
        <v>70.000000000000014</v>
      </c>
      <c r="BE4" s="29">
        <v>69.8</v>
      </c>
      <c r="BF4" s="29">
        <v>70.000000000000014</v>
      </c>
      <c r="BG4" s="29">
        <v>70.000000000000014</v>
      </c>
      <c r="BH4" s="29">
        <v>69.600000000000009</v>
      </c>
      <c r="BI4" s="29">
        <v>70.2</v>
      </c>
      <c r="BJ4" s="29">
        <v>69.40000000000002</v>
      </c>
      <c r="BK4" s="29">
        <v>69.3</v>
      </c>
      <c r="BL4" s="29">
        <v>69.2</v>
      </c>
      <c r="BM4" s="29">
        <v>69.40000000000002</v>
      </c>
      <c r="BN4" s="29">
        <v>69.40000000000002</v>
      </c>
      <c r="BO4" s="29">
        <v>69.40000000000002</v>
      </c>
      <c r="BP4" s="29">
        <v>69.40000000000002</v>
      </c>
      <c r="BQ4" s="29">
        <v>69.40000000000002</v>
      </c>
      <c r="BR4" s="29">
        <v>69.3</v>
      </c>
      <c r="BS4" s="29">
        <v>70.000000000000014</v>
      </c>
      <c r="BT4" s="29">
        <v>69.600000000000009</v>
      </c>
      <c r="BU4" s="29">
        <v>69.2</v>
      </c>
    </row>
    <row r="5" spans="1:73" s="27" customFormat="1" ht="15" x14ac:dyDescent="0.25">
      <c r="A5" s="27" t="s">
        <v>100</v>
      </c>
      <c r="B5" s="29">
        <v>69.800000000000011</v>
      </c>
      <c r="C5" s="29">
        <v>69.599999999999994</v>
      </c>
      <c r="D5" s="29">
        <v>69.699999999999989</v>
      </c>
      <c r="E5" s="29">
        <v>69.800000000000011</v>
      </c>
      <c r="F5" s="29">
        <v>69.599999999999994</v>
      </c>
      <c r="G5" s="29">
        <v>69.5</v>
      </c>
      <c r="H5" s="29">
        <v>69.699999999999989</v>
      </c>
      <c r="I5" s="29">
        <v>70.800000000000011</v>
      </c>
      <c r="J5" s="29">
        <v>70.800000000000011</v>
      </c>
      <c r="K5" s="29">
        <v>69.400000000000006</v>
      </c>
      <c r="L5" s="29">
        <v>69.800000000000011</v>
      </c>
      <c r="M5" s="29">
        <v>70.400000000000006</v>
      </c>
      <c r="N5" s="29">
        <v>70.199999999999989</v>
      </c>
      <c r="O5" s="29">
        <v>69.800000000000011</v>
      </c>
      <c r="P5" s="29">
        <v>70.400000000000006</v>
      </c>
      <c r="Q5" s="29">
        <v>70.400000000000006</v>
      </c>
      <c r="R5" s="29">
        <v>70.400000000000006</v>
      </c>
      <c r="S5" s="29">
        <v>70.199999999999989</v>
      </c>
      <c r="T5" s="29">
        <v>70.099999999999994</v>
      </c>
      <c r="U5" s="29">
        <v>70.400000000000006</v>
      </c>
      <c r="V5" s="29">
        <v>70.199999999999989</v>
      </c>
      <c r="W5" s="29">
        <v>70</v>
      </c>
      <c r="X5" s="29">
        <v>70.400000000000006</v>
      </c>
      <c r="Y5" s="29">
        <v>69.300000000000011</v>
      </c>
      <c r="Z5" s="29">
        <v>69.800000000000011</v>
      </c>
      <c r="AA5" s="29">
        <v>69.699999999999989</v>
      </c>
      <c r="AB5" s="29">
        <v>70.400000000000006</v>
      </c>
      <c r="AC5" s="29">
        <v>70.199999999999989</v>
      </c>
      <c r="AD5" s="29">
        <v>70.400000000000006</v>
      </c>
      <c r="AE5" s="29">
        <v>70.400000000000006</v>
      </c>
      <c r="AF5" s="29">
        <v>70.199999999999989</v>
      </c>
      <c r="AG5" s="29">
        <v>70.400000000000006</v>
      </c>
      <c r="AH5" s="29">
        <v>70.400000000000006</v>
      </c>
      <c r="AI5" s="29">
        <v>70.699999999999989</v>
      </c>
      <c r="AJ5" s="29">
        <v>70.400000000000006</v>
      </c>
      <c r="AK5" s="29">
        <v>69.40000000000002</v>
      </c>
      <c r="AL5" s="29">
        <v>69.2</v>
      </c>
      <c r="AM5" s="29">
        <v>69.3</v>
      </c>
      <c r="AN5" s="29">
        <v>69.40000000000002</v>
      </c>
      <c r="AO5" s="29">
        <v>69.2</v>
      </c>
      <c r="AP5" s="29">
        <v>69.100000000000009</v>
      </c>
      <c r="AQ5" s="29">
        <v>69.3</v>
      </c>
      <c r="AR5" s="29">
        <v>70.40000000000002</v>
      </c>
      <c r="AS5" s="29">
        <v>70.40000000000002</v>
      </c>
      <c r="AT5" s="29">
        <v>69.000000000000014</v>
      </c>
      <c r="AU5" s="29">
        <v>69.40000000000002</v>
      </c>
      <c r="AV5" s="29">
        <v>70.000000000000014</v>
      </c>
      <c r="AW5" s="29">
        <v>69.8</v>
      </c>
      <c r="AX5" s="29">
        <v>69.40000000000002</v>
      </c>
      <c r="AY5" s="29">
        <v>70.000000000000014</v>
      </c>
      <c r="AZ5" s="29">
        <v>70.000000000000014</v>
      </c>
      <c r="BA5" s="29">
        <v>70.000000000000014</v>
      </c>
      <c r="BB5" s="29">
        <v>69.8</v>
      </c>
      <c r="BC5" s="29">
        <v>69.7</v>
      </c>
      <c r="BD5" s="29">
        <v>70.000000000000014</v>
      </c>
      <c r="BE5" s="29">
        <v>69.8</v>
      </c>
      <c r="BF5" s="29">
        <v>69.600000000000009</v>
      </c>
      <c r="BG5" s="29">
        <v>70.000000000000014</v>
      </c>
      <c r="BH5" s="29">
        <v>68.90000000000002</v>
      </c>
      <c r="BI5" s="29">
        <v>69.40000000000002</v>
      </c>
      <c r="BJ5" s="29">
        <v>69.3</v>
      </c>
      <c r="BK5" s="29">
        <v>70.000000000000014</v>
      </c>
      <c r="BL5" s="29">
        <v>69.8</v>
      </c>
      <c r="BM5" s="29">
        <v>70.000000000000014</v>
      </c>
      <c r="BN5" s="29">
        <v>70.000000000000014</v>
      </c>
      <c r="BO5" s="29">
        <v>69.8</v>
      </c>
      <c r="BP5" s="29">
        <v>70.000000000000014</v>
      </c>
      <c r="BQ5" s="29">
        <v>70.000000000000014</v>
      </c>
      <c r="BR5" s="29">
        <v>70.3</v>
      </c>
      <c r="BS5" s="29">
        <v>70.000000000000014</v>
      </c>
      <c r="BT5" s="29">
        <v>68.90000000000002</v>
      </c>
      <c r="BU5" s="29">
        <v>69.8</v>
      </c>
    </row>
    <row r="6" spans="1:73" s="27" customFormat="1" ht="15" x14ac:dyDescent="0.25">
      <c r="A6" s="27" t="s">
        <v>101</v>
      </c>
      <c r="B6" s="29">
        <v>70.099999999999994</v>
      </c>
      <c r="C6" s="29">
        <v>69.800000000000011</v>
      </c>
      <c r="D6" s="29">
        <v>69.900000000000006</v>
      </c>
      <c r="E6" s="29">
        <v>70.599999999999994</v>
      </c>
      <c r="F6" s="29">
        <v>70.400000000000006</v>
      </c>
      <c r="G6" s="29">
        <v>69.900000000000006</v>
      </c>
      <c r="H6" s="29">
        <v>70.699999999999989</v>
      </c>
      <c r="I6" s="29">
        <v>70.900000000000006</v>
      </c>
      <c r="J6" s="29">
        <v>70.400000000000006</v>
      </c>
      <c r="K6" s="29">
        <v>70.099999999999994</v>
      </c>
      <c r="L6" s="29">
        <v>70.400000000000006</v>
      </c>
      <c r="M6" s="29">
        <v>70.199999999999989</v>
      </c>
      <c r="N6" s="29">
        <v>69.800000000000011</v>
      </c>
      <c r="O6" s="29">
        <v>69.699999999999989</v>
      </c>
      <c r="P6" s="29">
        <v>69.5</v>
      </c>
      <c r="Q6" s="29">
        <v>69.599999999999994</v>
      </c>
      <c r="R6" s="29">
        <v>69.699999999999989</v>
      </c>
      <c r="S6" s="29">
        <v>69.5</v>
      </c>
      <c r="T6" s="29">
        <v>69.400000000000006</v>
      </c>
      <c r="U6" s="29">
        <v>69.800000000000011</v>
      </c>
      <c r="V6" s="29">
        <v>69.5</v>
      </c>
      <c r="W6" s="29">
        <v>69.800000000000011</v>
      </c>
      <c r="X6" s="29">
        <v>69.400000000000006</v>
      </c>
      <c r="Y6" s="29">
        <v>70</v>
      </c>
      <c r="Z6" s="29">
        <v>70.199999999999989</v>
      </c>
      <c r="AA6" s="29">
        <v>70.400000000000006</v>
      </c>
      <c r="AB6" s="29">
        <v>70.199999999999989</v>
      </c>
      <c r="AC6" s="29">
        <v>70.300000000000011</v>
      </c>
      <c r="AD6" s="29">
        <v>70.099999999999994</v>
      </c>
      <c r="AE6" s="29">
        <v>70</v>
      </c>
      <c r="AF6" s="29">
        <v>69.800000000000011</v>
      </c>
      <c r="AG6" s="29">
        <v>69.400000000000006</v>
      </c>
      <c r="AH6" s="29">
        <v>69.699999999999989</v>
      </c>
      <c r="AI6" s="29">
        <v>69.800000000000011</v>
      </c>
      <c r="AJ6" s="29">
        <v>69.599999999999994</v>
      </c>
      <c r="AK6" s="29">
        <v>69.7</v>
      </c>
      <c r="AL6" s="29">
        <v>69.40000000000002</v>
      </c>
      <c r="AM6" s="29">
        <v>69.500000000000014</v>
      </c>
      <c r="AN6" s="29">
        <v>70.2</v>
      </c>
      <c r="AO6" s="29">
        <v>70.000000000000014</v>
      </c>
      <c r="AP6" s="29">
        <v>69.500000000000014</v>
      </c>
      <c r="AQ6" s="29">
        <v>70.3</v>
      </c>
      <c r="AR6" s="29">
        <v>70.500000000000014</v>
      </c>
      <c r="AS6" s="29">
        <v>70.000000000000014</v>
      </c>
      <c r="AT6" s="29">
        <v>69.7</v>
      </c>
      <c r="AU6" s="29">
        <v>70.000000000000014</v>
      </c>
      <c r="AV6" s="29">
        <v>69.8</v>
      </c>
      <c r="AW6" s="29">
        <v>69.40000000000002</v>
      </c>
      <c r="AX6" s="29">
        <v>69.3</v>
      </c>
      <c r="AY6" s="29">
        <v>69.100000000000009</v>
      </c>
      <c r="AZ6" s="29">
        <v>69.2</v>
      </c>
      <c r="BA6" s="29">
        <v>69.3</v>
      </c>
      <c r="BB6" s="29">
        <v>69.100000000000009</v>
      </c>
      <c r="BC6" s="29">
        <v>69.000000000000014</v>
      </c>
      <c r="BD6" s="29">
        <v>69.40000000000002</v>
      </c>
      <c r="BE6" s="29">
        <v>69.100000000000009</v>
      </c>
      <c r="BF6" s="29">
        <v>69.40000000000002</v>
      </c>
      <c r="BG6" s="29">
        <v>69.000000000000014</v>
      </c>
      <c r="BH6" s="29">
        <v>69.600000000000009</v>
      </c>
      <c r="BI6" s="29">
        <v>69.8</v>
      </c>
      <c r="BJ6" s="29">
        <v>70.000000000000014</v>
      </c>
      <c r="BK6" s="29">
        <v>69.8</v>
      </c>
      <c r="BL6" s="29">
        <v>69.90000000000002</v>
      </c>
      <c r="BM6" s="29">
        <v>69.7</v>
      </c>
      <c r="BN6" s="29">
        <v>69.600000000000009</v>
      </c>
      <c r="BO6" s="29">
        <v>69.40000000000002</v>
      </c>
      <c r="BP6" s="29">
        <v>69.000000000000014</v>
      </c>
      <c r="BQ6" s="29">
        <v>69.3</v>
      </c>
      <c r="BR6" s="29">
        <v>69.40000000000002</v>
      </c>
      <c r="BS6" s="29">
        <v>69.2</v>
      </c>
      <c r="BT6" s="29">
        <v>69.600000000000009</v>
      </c>
      <c r="BU6" s="29">
        <v>69.90000000000002</v>
      </c>
    </row>
    <row r="7" spans="1:73" s="27" customFormat="1" ht="15" x14ac:dyDescent="0.25">
      <c r="B7" s="29">
        <f>AVERAGE(B2:B6)</f>
        <v>70.34</v>
      </c>
      <c r="C7" s="29">
        <f t="shared" ref="C7:BA7" si="0">AVERAGE(C2:C6)</f>
        <v>69.960000000000008</v>
      </c>
      <c r="D7" s="29">
        <f t="shared" si="0"/>
        <v>70.059999999999988</v>
      </c>
      <c r="E7" s="29">
        <f t="shared" si="0"/>
        <v>70.147999999999996</v>
      </c>
      <c r="F7" s="29">
        <f t="shared" si="0"/>
        <v>70.259999999999991</v>
      </c>
      <c r="G7" s="29">
        <f t="shared" si="0"/>
        <v>70.059999999999988</v>
      </c>
      <c r="H7" s="29">
        <f t="shared" si="0"/>
        <v>70.260000000000005</v>
      </c>
      <c r="I7" s="29">
        <f t="shared" si="0"/>
        <v>70.47999999999999</v>
      </c>
      <c r="J7" s="29">
        <f t="shared" si="0"/>
        <v>70.440000000000012</v>
      </c>
      <c r="K7" s="29">
        <f t="shared" si="0"/>
        <v>69.78</v>
      </c>
      <c r="L7" s="29">
        <f t="shared" si="0"/>
        <v>70.060000000000016</v>
      </c>
      <c r="M7" s="29">
        <f t="shared" si="0"/>
        <v>70.12</v>
      </c>
      <c r="N7" s="29">
        <f t="shared" si="0"/>
        <v>69.960000000000008</v>
      </c>
      <c r="O7" s="29">
        <f t="shared" si="0"/>
        <v>69.94</v>
      </c>
      <c r="P7" s="29">
        <f t="shared" si="0"/>
        <v>69.72</v>
      </c>
      <c r="Q7" s="29">
        <f t="shared" si="0"/>
        <v>69.8</v>
      </c>
      <c r="R7" s="29">
        <f t="shared" si="0"/>
        <v>70.02</v>
      </c>
      <c r="S7" s="29">
        <f t="shared" si="0"/>
        <v>69.92</v>
      </c>
      <c r="T7" s="29">
        <f t="shared" si="0"/>
        <v>69.84</v>
      </c>
      <c r="U7" s="29">
        <f t="shared" si="0"/>
        <v>70.080000000000013</v>
      </c>
      <c r="V7" s="29">
        <f t="shared" si="0"/>
        <v>69.939999999999984</v>
      </c>
      <c r="W7" s="29">
        <f t="shared" si="0"/>
        <v>70.039999999999992</v>
      </c>
      <c r="X7" s="29">
        <f t="shared" si="0"/>
        <v>70.02000000000001</v>
      </c>
      <c r="Y7" s="29">
        <f t="shared" si="0"/>
        <v>69.88</v>
      </c>
      <c r="Z7" s="29">
        <f t="shared" si="0"/>
        <v>70.2</v>
      </c>
      <c r="AA7" s="29">
        <f t="shared" si="0"/>
        <v>70.08</v>
      </c>
      <c r="AB7" s="29">
        <f t="shared" si="0"/>
        <v>70.08</v>
      </c>
      <c r="AC7" s="29">
        <f t="shared" si="0"/>
        <v>69.97999999999999</v>
      </c>
      <c r="AD7" s="29">
        <f t="shared" si="0"/>
        <v>70.040000000000006</v>
      </c>
      <c r="AE7" s="29">
        <f t="shared" si="0"/>
        <v>70.02000000000001</v>
      </c>
      <c r="AF7" s="29">
        <f t="shared" si="0"/>
        <v>70.080000000000013</v>
      </c>
      <c r="AG7" s="29">
        <f t="shared" si="0"/>
        <v>70.02000000000001</v>
      </c>
      <c r="AH7" s="29">
        <f t="shared" si="0"/>
        <v>70.22</v>
      </c>
      <c r="AI7" s="29">
        <f t="shared" si="0"/>
        <v>70.16</v>
      </c>
      <c r="AJ7" s="29">
        <f t="shared" si="0"/>
        <v>70.2</v>
      </c>
      <c r="AK7" s="29">
        <f t="shared" si="0"/>
        <v>69.940000000000012</v>
      </c>
      <c r="AL7" s="29">
        <f t="shared" si="0"/>
        <v>69.560000000000016</v>
      </c>
      <c r="AM7" s="29">
        <f t="shared" si="0"/>
        <v>69.66</v>
      </c>
      <c r="AN7" s="29">
        <f t="shared" si="0"/>
        <v>69.748000000000019</v>
      </c>
      <c r="AO7" s="29">
        <f t="shared" si="0"/>
        <v>69.86</v>
      </c>
      <c r="AP7" s="29">
        <f t="shared" si="0"/>
        <v>69.660000000000011</v>
      </c>
      <c r="AQ7" s="29">
        <f t="shared" si="0"/>
        <v>69.860000000000014</v>
      </c>
      <c r="AR7" s="29">
        <f t="shared" si="0"/>
        <v>70.080000000000013</v>
      </c>
      <c r="AS7" s="29">
        <f t="shared" si="0"/>
        <v>70.040000000000006</v>
      </c>
      <c r="AT7" s="29">
        <f t="shared" si="0"/>
        <v>69.38000000000001</v>
      </c>
      <c r="AU7" s="29">
        <f t="shared" si="0"/>
        <v>69.660000000000011</v>
      </c>
      <c r="AV7" s="29">
        <f t="shared" si="0"/>
        <v>69.720000000000013</v>
      </c>
      <c r="AW7" s="29">
        <f t="shared" si="0"/>
        <v>69.560000000000016</v>
      </c>
      <c r="AX7" s="29">
        <f t="shared" si="0"/>
        <v>69.54000000000002</v>
      </c>
      <c r="AY7" s="29">
        <f t="shared" si="0"/>
        <v>69.320000000000007</v>
      </c>
      <c r="AZ7" s="29">
        <f t="shared" si="0"/>
        <v>69.400000000000006</v>
      </c>
      <c r="BA7" s="29">
        <f t="shared" si="0"/>
        <v>69.62</v>
      </c>
      <c r="BB7" s="29">
        <f t="shared" ref="BB7:BS7" si="1">AVERAGE(BB2:BB6)</f>
        <v>69.52000000000001</v>
      </c>
      <c r="BC7" s="29">
        <f t="shared" si="1"/>
        <v>69.440000000000012</v>
      </c>
      <c r="BD7" s="29">
        <f t="shared" si="1"/>
        <v>69.680000000000007</v>
      </c>
      <c r="BE7" s="29">
        <f t="shared" si="1"/>
        <v>69.540000000000006</v>
      </c>
      <c r="BF7" s="29">
        <f t="shared" si="1"/>
        <v>69.640000000000015</v>
      </c>
      <c r="BG7" s="29">
        <f t="shared" si="1"/>
        <v>69.62</v>
      </c>
      <c r="BH7" s="29">
        <f t="shared" si="1"/>
        <v>69.480000000000018</v>
      </c>
      <c r="BI7" s="29">
        <f t="shared" si="1"/>
        <v>69.800000000000011</v>
      </c>
      <c r="BJ7" s="29">
        <f t="shared" si="1"/>
        <v>69.680000000000007</v>
      </c>
      <c r="BK7" s="29">
        <f t="shared" si="1"/>
        <v>69.680000000000007</v>
      </c>
      <c r="BL7" s="29">
        <f t="shared" si="1"/>
        <v>69.580000000000013</v>
      </c>
      <c r="BM7" s="29">
        <f t="shared" si="1"/>
        <v>69.640000000000015</v>
      </c>
      <c r="BN7" s="29">
        <f t="shared" si="1"/>
        <v>69.62</v>
      </c>
      <c r="BO7" s="29">
        <f t="shared" si="1"/>
        <v>69.680000000000021</v>
      </c>
      <c r="BP7" s="29">
        <f t="shared" si="1"/>
        <v>69.62</v>
      </c>
      <c r="BQ7" s="29">
        <f t="shared" si="1"/>
        <v>69.820000000000022</v>
      </c>
      <c r="BR7" s="29">
        <f t="shared" si="1"/>
        <v>69.760000000000019</v>
      </c>
      <c r="BS7" s="29">
        <f t="shared" si="1"/>
        <v>69.800000000000011</v>
      </c>
      <c r="BT7" s="29">
        <f t="shared" ref="BT7:BU7" si="2">AVERAGE(BT2:BT6)</f>
        <v>69.480000000000018</v>
      </c>
      <c r="BU7" s="29">
        <f t="shared" si="2"/>
        <v>69.580000000000013</v>
      </c>
    </row>
    <row r="8" spans="1:73" s="27" customFormat="1" ht="15" x14ac:dyDescent="0.25">
      <c r="B8" s="27">
        <f>MAX(B2:B6)-MIN(B2:B6)</f>
        <v>1</v>
      </c>
      <c r="C8" s="27">
        <f t="shared" ref="C8:BA8" si="3">MAX(C2:C6)-MIN(C2:C6)</f>
        <v>0.80000000000001137</v>
      </c>
      <c r="D8" s="27">
        <f t="shared" si="3"/>
        <v>0.90000000000000568</v>
      </c>
      <c r="E8" s="27">
        <f t="shared" si="3"/>
        <v>0.93999999999999773</v>
      </c>
      <c r="F8" s="27">
        <f t="shared" si="3"/>
        <v>1.2000000000000171</v>
      </c>
      <c r="G8" s="27">
        <f t="shared" si="3"/>
        <v>1.1999999999999886</v>
      </c>
      <c r="H8" s="27">
        <f t="shared" si="3"/>
        <v>1.2000000000000171</v>
      </c>
      <c r="I8" s="27">
        <f t="shared" si="3"/>
        <v>1.3000000000000114</v>
      </c>
      <c r="J8" s="27">
        <f t="shared" si="3"/>
        <v>0.80000000000001137</v>
      </c>
      <c r="K8" s="27">
        <f t="shared" si="3"/>
        <v>1.2000000000000171</v>
      </c>
      <c r="L8" s="27">
        <f t="shared" si="3"/>
        <v>0.69999999999998863</v>
      </c>
      <c r="M8" s="27">
        <f t="shared" si="3"/>
        <v>0.59999999999999432</v>
      </c>
      <c r="N8" s="27">
        <f t="shared" si="3"/>
        <v>0.70000000000001705</v>
      </c>
      <c r="O8" s="27">
        <f t="shared" si="3"/>
        <v>0.90000000000000568</v>
      </c>
      <c r="P8" s="27">
        <f t="shared" si="3"/>
        <v>0.90000000000000568</v>
      </c>
      <c r="Q8" s="27">
        <f t="shared" si="3"/>
        <v>1</v>
      </c>
      <c r="R8" s="27">
        <f t="shared" si="3"/>
        <v>0.70000000000001705</v>
      </c>
      <c r="S8" s="27">
        <f t="shared" si="3"/>
        <v>0.90000000000000568</v>
      </c>
      <c r="T8" s="27">
        <f t="shared" si="3"/>
        <v>0.90000000000000568</v>
      </c>
      <c r="U8" s="27">
        <f t="shared" si="3"/>
        <v>0.80000000000001137</v>
      </c>
      <c r="V8" s="27">
        <f t="shared" si="3"/>
        <v>0.69999999999998863</v>
      </c>
      <c r="W8" s="27">
        <f t="shared" si="3"/>
        <v>0.80000000000001137</v>
      </c>
      <c r="X8" s="27">
        <f t="shared" si="3"/>
        <v>1</v>
      </c>
      <c r="Y8" s="27">
        <f t="shared" si="3"/>
        <v>1.0999999999999943</v>
      </c>
      <c r="Z8" s="27">
        <f t="shared" si="3"/>
        <v>0.79999999999998295</v>
      </c>
      <c r="AA8" s="27">
        <f t="shared" si="3"/>
        <v>1</v>
      </c>
      <c r="AB8" s="27">
        <f t="shared" si="3"/>
        <v>0.70000000000001705</v>
      </c>
      <c r="AC8" s="27">
        <f t="shared" si="3"/>
        <v>0.70000000000001705</v>
      </c>
      <c r="AD8" s="27">
        <f t="shared" si="3"/>
        <v>0.59999999999999432</v>
      </c>
      <c r="AE8" s="27">
        <f t="shared" si="3"/>
        <v>0.70000000000001705</v>
      </c>
      <c r="AF8" s="27">
        <f t="shared" si="3"/>
        <v>0.59999999999999432</v>
      </c>
      <c r="AG8" s="27">
        <f t="shared" si="3"/>
        <v>1</v>
      </c>
      <c r="AH8" s="27">
        <f t="shared" si="3"/>
        <v>1.1000000000000227</v>
      </c>
      <c r="AI8" s="27">
        <f t="shared" si="3"/>
        <v>1</v>
      </c>
      <c r="AJ8" s="27">
        <f t="shared" si="3"/>
        <v>1.2000000000000171</v>
      </c>
      <c r="AK8" s="27">
        <f t="shared" si="3"/>
        <v>1</v>
      </c>
      <c r="AL8" s="27">
        <f t="shared" si="3"/>
        <v>0.80000000000001137</v>
      </c>
      <c r="AM8" s="27">
        <f t="shared" si="3"/>
        <v>0.90000000000000568</v>
      </c>
      <c r="AN8" s="27">
        <f t="shared" si="3"/>
        <v>0.93999999999999773</v>
      </c>
      <c r="AO8" s="27">
        <f t="shared" si="3"/>
        <v>1.2000000000000171</v>
      </c>
      <c r="AP8" s="27">
        <f t="shared" si="3"/>
        <v>1.1999999999999886</v>
      </c>
      <c r="AQ8" s="27">
        <f t="shared" si="3"/>
        <v>1.2000000000000171</v>
      </c>
      <c r="AR8" s="27">
        <f t="shared" si="3"/>
        <v>1.3000000000000114</v>
      </c>
      <c r="AS8" s="27">
        <f t="shared" si="3"/>
        <v>0.80000000000001137</v>
      </c>
      <c r="AT8" s="27">
        <f t="shared" si="3"/>
        <v>1.2000000000000171</v>
      </c>
      <c r="AU8" s="27">
        <f t="shared" si="3"/>
        <v>0.69999999999998863</v>
      </c>
      <c r="AV8" s="27">
        <f t="shared" si="3"/>
        <v>0.59999999999999432</v>
      </c>
      <c r="AW8" s="27">
        <f t="shared" si="3"/>
        <v>0.70000000000001705</v>
      </c>
      <c r="AX8" s="27">
        <f t="shared" si="3"/>
        <v>0.90000000000000568</v>
      </c>
      <c r="AY8" s="27">
        <f t="shared" si="3"/>
        <v>0.90000000000000568</v>
      </c>
      <c r="AZ8" s="27">
        <f t="shared" si="3"/>
        <v>1</v>
      </c>
      <c r="BA8" s="27">
        <f t="shared" si="3"/>
        <v>0.70000000000001705</v>
      </c>
      <c r="BB8" s="27">
        <f t="shared" ref="BB8:BU8" si="4">MAX(BB2:BB6)-MIN(BB2:BB6)</f>
        <v>0.90000000000000568</v>
      </c>
      <c r="BC8" s="27">
        <f t="shared" si="4"/>
        <v>0.90000000000000568</v>
      </c>
      <c r="BD8" s="27">
        <f t="shared" si="4"/>
        <v>0.80000000000001137</v>
      </c>
      <c r="BE8" s="27">
        <f t="shared" si="4"/>
        <v>0.69999999999998863</v>
      </c>
      <c r="BF8" s="27">
        <f t="shared" si="4"/>
        <v>0.80000000000001137</v>
      </c>
      <c r="BG8" s="27">
        <f t="shared" si="4"/>
        <v>1</v>
      </c>
      <c r="BH8" s="27">
        <f t="shared" si="4"/>
        <v>1.0999999999999943</v>
      </c>
      <c r="BI8" s="27">
        <f t="shared" si="4"/>
        <v>0.79999999999998295</v>
      </c>
      <c r="BJ8" s="27">
        <f t="shared" si="4"/>
        <v>1</v>
      </c>
      <c r="BK8" s="27">
        <f t="shared" si="4"/>
        <v>0.70000000000001705</v>
      </c>
      <c r="BL8" s="27">
        <f t="shared" si="4"/>
        <v>0.70000000000001705</v>
      </c>
      <c r="BM8" s="27">
        <f t="shared" si="4"/>
        <v>0.59999999999999432</v>
      </c>
      <c r="BN8" s="27">
        <f t="shared" si="4"/>
        <v>0.70000000000001705</v>
      </c>
      <c r="BO8" s="27">
        <f t="shared" si="4"/>
        <v>0.59999999999999432</v>
      </c>
      <c r="BP8" s="27">
        <f t="shared" si="4"/>
        <v>1</v>
      </c>
      <c r="BQ8" s="27">
        <f t="shared" si="4"/>
        <v>1.1000000000000227</v>
      </c>
      <c r="BR8" s="27">
        <f t="shared" si="4"/>
        <v>1</v>
      </c>
      <c r="BS8" s="27">
        <f t="shared" si="4"/>
        <v>1.2000000000000171</v>
      </c>
      <c r="BT8" s="27">
        <f t="shared" si="4"/>
        <v>1.0999999999999943</v>
      </c>
      <c r="BU8" s="27">
        <f t="shared" si="4"/>
        <v>0.70000000000001705</v>
      </c>
    </row>
    <row r="14" spans="1:73" x14ac:dyDescent="0.2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</row>
    <row r="15" spans="1:73" x14ac:dyDescent="0.2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</row>
    <row r="16" spans="1:73" x14ac:dyDescent="0.2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</row>
    <row r="17" spans="2:73" x14ac:dyDescent="0.2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</row>
    <row r="18" spans="2:73" x14ac:dyDescent="0.2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</row>
    <row r="19" spans="2:73" x14ac:dyDescent="0.2">
      <c r="B19" s="30"/>
    </row>
    <row r="20" spans="2:73" x14ac:dyDescent="0.2">
      <c r="B20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21.01.21 to 13.04.21</vt:lpstr>
      <vt:lpstr>14.04.21 to 07.07.21</vt:lpstr>
      <vt:lpstr>08.07.21 to XXXX</vt:lpstr>
      <vt:lpstr>Data's</vt:lpstr>
      <vt:lpstr>'08.07.21 to XXXX'!Excel_BuiltIn_Print_Area_1_1</vt:lpstr>
      <vt:lpstr>'14.04.21 to 07.07.21'!Excel_BuiltIn_Print_Area_1_1</vt:lpstr>
      <vt:lpstr>'21.01.21 to 13.04.21'!Excel_BuiltIn_Print_Area_1_1</vt:lpstr>
      <vt:lpstr>'08.07.21 to XXXX'!Excel_BuiltIn_Print_Area_1_1_1_1</vt:lpstr>
      <vt:lpstr>'14.04.21 to 07.07.21'!Excel_BuiltIn_Print_Area_1_1_1_1</vt:lpstr>
      <vt:lpstr>'21.01.21 to 13.04.21'!Excel_BuiltIn_Print_Area_1_1_1_1</vt:lpstr>
      <vt:lpstr>'08.07.21 to XXXX'!Print_Area</vt:lpstr>
      <vt:lpstr>'14.04.21 to 07.07.21'!Print_Area</vt:lpstr>
      <vt:lpstr>'21.01.21 to 13.04.21'!Print_Area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Petchimuthu</dc:creator>
  <cp:lastModifiedBy>Mohanasundaram Sadayappan</cp:lastModifiedBy>
  <cp:lastPrinted>2021-07-30T13:14:09Z</cp:lastPrinted>
  <dcterms:created xsi:type="dcterms:W3CDTF">2021-05-19T05:45:36Z</dcterms:created>
  <dcterms:modified xsi:type="dcterms:W3CDTF">2023-03-21T02:14:02Z</dcterms:modified>
</cp:coreProperties>
</file>