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Area Calculations" sheetId="2" state="visible" r:id="rId2"/>
    <sheet name="Cost Calculations" sheetId="3" state="visible" r:id="rId3"/>
    <sheet name="Profit &amp; Surplus" sheetId="4" state="visible" r:id="rId4"/>
    <sheet name="Summary Dashboard" sheetId="5" state="visible" r:id="rId5"/>
    <sheet name="Documentation" sheetId="6" state="visible" r:id="rId6"/>
  </sheets>
  <definedNames>
    <definedName name="land_area">'Inputs'!B5</definedName>
    <definedName name="total_members">'Inputs'!B6</definedName>
    <definedName name="carpet_area_per_member">'Inputs'!B7</definedName>
    <definedName name="extra_carpet_percentage">'Inputs'!B8</definedName>
    <definedName name="fsi">'Inputs'!B11</definedName>
    <definedName name="ancillary_percentage">'Inputs'!B12</definedName>
    <definedName name="green_building_bonus">'Inputs'!B13</definedName>
    <definedName name="self_redevelopment_bonus">'Inputs'!B14</definedName>
    <definedName name="monthly_rent">'Inputs'!B17</definedName>
    <definedName name="rent_duration">'Inputs'!B18</definedName>
    <definedName name="relocation_cost">'Inputs'!B19</definedName>
    <definedName name="construction_cost">'Inputs'!B20</definedName>
    <definedName name="tmc_premium">'Inputs'!B21</definedName>
    <definedName name="bank_interest">'Inputs'!B22</definedName>
    <definedName name="market_rate">'Inputs'!B25</definedName>
    <definedName name="avg_flat_size">'Inputs'!B26</definedName>
    <definedName name="is_self_redevelopment">'Inputs'!B29</definedName>
    <definedName name="profit_sharing">'Inputs'!B30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&quot;%&quot;"/>
  </numFmts>
  <fonts count="8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b val="1"/>
      <color rgb="00FFFFFF"/>
      <sz val="12"/>
    </font>
    <font>
      <name val="Calibri"/>
      <b val="1"/>
      <sz val="11"/>
    </font>
    <font>
      <b val="1"/>
      <color rgb="000000FF"/>
      <sz val="12"/>
    </font>
    <font>
      <b val="1"/>
      <color rgb="00FF0000"/>
      <sz val="12"/>
    </font>
    <font>
      <i val="1"/>
    </font>
    <font>
      <b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  <fill>
      <patternFill patternType="solid">
        <fgColor rgb="00FFEB9C"/>
        <bgColor rgb="00FFEB9C"/>
      </patternFill>
    </fill>
    <fill>
      <patternFill patternType="solid">
        <fgColor rgb="00E2EFDA"/>
        <bgColor rgb="00E2EFD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/>
    </xf>
    <xf numFmtId="0" fontId="0" fillId="6" borderId="1" applyAlignment="1" pivotButton="0" quotePrefix="0" xfId="0">
      <alignment horizontal="left" vertical="center"/>
    </xf>
    <xf numFmtId="3" fontId="0" fillId="6" borderId="1" applyAlignment="1" pivotButton="0" quotePrefix="0" xfId="0">
      <alignment horizontal="left" vertical="center"/>
    </xf>
    <xf numFmtId="0" fontId="3" fillId="3" borderId="0" pivotButton="0" quotePrefix="0" xfId="0"/>
    <xf numFmtId="4" fontId="0" fillId="6" borderId="1" applyAlignment="1" pivotButton="0" quotePrefix="0" xfId="0">
      <alignment horizontal="left" vertical="center"/>
    </xf>
    <xf numFmtId="0" fontId="3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Area Distribution (sqft)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'Area Calculations'!$B$4:$B$15</f>
            </numRef>
          </cat>
          <val>
            <numRef>
              <f>'Area Calculations'!$D$4:$D$15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Square Feet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Cost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'Cost Calculations'!$B$4:$B$10</f>
            </numRef>
          </cat>
          <val>
            <numRef>
              <f>'Cost Calculations'!$D$4:$D$10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REDEVELOPMENT PROFIT CALCULATOR - INPUTS</t>
        </is>
      </c>
    </row>
    <row r="3">
      <c r="A3" s="2" t="inlineStr">
        <is>
          <t>Parameter</t>
        </is>
      </c>
      <c r="B3" s="2" t="inlineStr">
        <is>
          <t>Value</t>
        </is>
      </c>
      <c r="C3" s="2" t="inlineStr">
        <is>
          <t>Unit</t>
        </is>
      </c>
      <c r="D3" s="2" t="inlineStr">
        <is>
          <t>Description</t>
        </is>
      </c>
    </row>
    <row r="4">
      <c r="A4" s="3" t="inlineStr">
        <is>
          <t>Land &amp; Member Parameters</t>
        </is>
      </c>
      <c r="B4" s="4" t="n"/>
      <c r="C4" s="4" t="n"/>
      <c r="D4" s="4" t="n"/>
    </row>
    <row r="5">
      <c r="A5" s="5" t="inlineStr">
        <is>
          <t>Land Area</t>
        </is>
      </c>
      <c r="B5" s="6" t="n">
        <v>10</v>
      </c>
      <c r="C5" s="5" t="inlineStr">
        <is>
          <t>Guntha</t>
        </is>
      </c>
      <c r="D5" s="5" t="inlineStr">
        <is>
          <t>Total land area of the society</t>
        </is>
      </c>
    </row>
    <row r="6">
      <c r="A6" s="5" t="inlineStr">
        <is>
          <t>Total Members</t>
        </is>
      </c>
      <c r="B6" s="6" t="n">
        <v>40</v>
      </c>
      <c r="C6" s="5" t="inlineStr">
        <is>
          <t>flats</t>
        </is>
      </c>
      <c r="D6" s="5" t="inlineStr">
        <is>
          <t>Number of existing flats/members</t>
        </is>
      </c>
    </row>
    <row r="7">
      <c r="A7" s="5" t="inlineStr">
        <is>
          <t>Carpet Area per Member</t>
        </is>
      </c>
      <c r="B7" s="6" t="n">
        <v>500</v>
      </c>
      <c r="C7" s="5" t="inlineStr">
        <is>
          <t>sqft</t>
        </is>
      </c>
      <c r="D7" s="5" t="inlineStr">
        <is>
          <t>Current carpet area per flat</t>
        </is>
      </c>
    </row>
    <row r="8">
      <c r="A8" s="5" t="inlineStr">
        <is>
          <t>Extra Carpet Percentage</t>
        </is>
      </c>
      <c r="B8" s="6" t="n">
        <v>30</v>
      </c>
      <c r="C8" s="5" t="inlineStr">
        <is>
          <t>%</t>
        </is>
      </c>
      <c r="D8" s="5" t="inlineStr">
        <is>
          <t>Additional area to be offered</t>
        </is>
      </c>
    </row>
    <row r="9">
      <c r="A9" s="3" t="inlineStr">
        <is>
          <t>Development Parameters</t>
        </is>
      </c>
      <c r="B9" s="4" t="n"/>
      <c r="C9" s="4" t="n"/>
      <c r="D9" s="4" t="n"/>
    </row>
    <row r="10">
      <c r="A10" s="5" t="inlineStr">
        <is>
          <t>FSI</t>
        </is>
      </c>
      <c r="B10" s="6" t="n">
        <v>2.5</v>
      </c>
      <c r="C10" s="5" t="inlineStr"/>
      <c r="D10" s="5" t="inlineStr">
        <is>
          <t>Floor Space Index (Chatai Kshetra Nirdeshank)</t>
        </is>
      </c>
    </row>
    <row r="11">
      <c r="A11" s="5" t="inlineStr">
        <is>
          <t>Ancillary Percentage</t>
        </is>
      </c>
      <c r="B11" s="6" t="n">
        <v>60</v>
      </c>
      <c r="C11" s="5" t="inlineStr">
        <is>
          <t>%</t>
        </is>
      </c>
      <c r="D11" s="5" t="inlineStr">
        <is>
          <t>Percentage of ancillary area allowed on top of FSI</t>
        </is>
      </c>
    </row>
    <row r="12">
      <c r="A12" s="5" t="inlineStr">
        <is>
          <t>Green Building Bonus</t>
        </is>
      </c>
      <c r="B12" s="6" t="n">
        <v>7</v>
      </c>
      <c r="C12" s="5" t="inlineStr">
        <is>
          <t>%</t>
        </is>
      </c>
      <c r="D12" s="5" t="inlineStr">
        <is>
          <t>Percentage of additional FSI for green building</t>
        </is>
      </c>
    </row>
    <row r="13">
      <c r="A13" s="5" t="inlineStr">
        <is>
          <t>Self-Redevelopment Bonus</t>
        </is>
      </c>
      <c r="B13" s="6" t="n">
        <v>10</v>
      </c>
      <c r="C13" s="5" t="inlineStr">
        <is>
          <t>%</t>
        </is>
      </c>
      <c r="D13" s="5" t="inlineStr">
        <is>
          <t>Percentage of additional FSI for self-redevelopment</t>
        </is>
      </c>
    </row>
    <row r="14">
      <c r="A14" s="3" t="inlineStr">
        <is>
          <t>Cost Parameters</t>
        </is>
      </c>
      <c r="B14" s="4" t="n"/>
      <c r="C14" s="4" t="n"/>
      <c r="D14" s="4" t="n"/>
    </row>
    <row r="15">
      <c r="A15" s="5" t="inlineStr">
        <is>
          <t>Monthly Rent per Flat</t>
        </is>
      </c>
      <c r="B15" s="6" t="n">
        <v>15000</v>
      </c>
      <c r="C15" s="5" t="inlineStr">
        <is>
          <t>₹</t>
        </is>
      </c>
      <c r="D15" s="5" t="inlineStr">
        <is>
          <t>Monthly rent paid during construction</t>
        </is>
      </c>
    </row>
    <row r="16">
      <c r="A16" s="5" t="inlineStr">
        <is>
          <t>Rent Duration</t>
        </is>
      </c>
      <c r="B16" s="6" t="n">
        <v>36</v>
      </c>
      <c r="C16" s="5" t="inlineStr">
        <is>
          <t>months</t>
        </is>
      </c>
      <c r="D16" s="5" t="inlineStr">
        <is>
          <t>Duration of rent payment</t>
        </is>
      </c>
    </row>
    <row r="17">
      <c r="A17" s="5" t="inlineStr">
        <is>
          <t>Relocation Cost per Member</t>
        </is>
      </c>
      <c r="B17" s="6" t="n">
        <v>20000</v>
      </c>
      <c r="C17" s="5" t="inlineStr">
        <is>
          <t>₹</t>
        </is>
      </c>
      <c r="D17" s="5" t="inlineStr">
        <is>
          <t>Relocation and brokerage cost per member</t>
        </is>
      </c>
    </row>
    <row r="18">
      <c r="A18" s="5" t="inlineStr">
        <is>
          <t>Construction Cost</t>
        </is>
      </c>
      <c r="B18" s="6" t="n">
        <v>3000</v>
      </c>
      <c r="C18" s="5" t="inlineStr">
        <is>
          <t>₹/sqft</t>
        </is>
      </c>
      <c r="D18" s="5" t="inlineStr">
        <is>
          <t>Construction cost per square foot</t>
        </is>
      </c>
    </row>
    <row r="19">
      <c r="A19" s="5" t="inlineStr">
        <is>
          <t>TMC Premium</t>
        </is>
      </c>
      <c r="B19" s="6" t="n">
        <v>50000000</v>
      </c>
      <c r="C19" s="5" t="inlineStr">
        <is>
          <t>₹</t>
        </is>
      </c>
      <c r="D19" s="5" t="inlineStr">
        <is>
          <t>Premium to be paid to municipal corporation</t>
        </is>
      </c>
    </row>
    <row r="20">
      <c r="A20" s="5" t="inlineStr">
        <is>
          <t>Bank Interest</t>
        </is>
      </c>
      <c r="B20" s="6" t="n">
        <v>50000000</v>
      </c>
      <c r="C20" s="5" t="inlineStr">
        <is>
          <t>₹</t>
        </is>
      </c>
      <c r="D20" s="5" t="inlineStr">
        <is>
          <t>Bank interest amount</t>
        </is>
      </c>
    </row>
    <row r="21">
      <c r="A21" s="3" t="inlineStr">
        <is>
          <t>Revenue Parameters</t>
        </is>
      </c>
      <c r="B21" s="4" t="n"/>
      <c r="C21" s="4" t="n"/>
      <c r="D21" s="4" t="n"/>
    </row>
    <row r="22">
      <c r="A22" s="5" t="inlineStr">
        <is>
          <t>Market Rate</t>
        </is>
      </c>
      <c r="B22" s="6" t="n">
        <v>17500</v>
      </c>
      <c r="C22" s="5" t="inlineStr">
        <is>
          <t>₹/sqft</t>
        </is>
      </c>
      <c r="D22" s="5" t="inlineStr">
        <is>
          <t>Market rate per square foot for selling</t>
        </is>
      </c>
    </row>
    <row r="23">
      <c r="A23" s="5" t="inlineStr">
        <is>
          <t>Average New Flat Size</t>
        </is>
      </c>
      <c r="B23" s="6" t="n">
        <v>750</v>
      </c>
      <c r="C23" s="5" t="inlineStr">
        <is>
          <t>sqft</t>
        </is>
      </c>
      <c r="D23" s="5" t="inlineStr">
        <is>
          <t>Average size of new salable flats</t>
        </is>
      </c>
    </row>
    <row r="24">
      <c r="A24" s="3" t="inlineStr">
        <is>
          <t>Project Type</t>
        </is>
      </c>
      <c r="B24" s="4" t="n"/>
      <c r="C24" s="4" t="n"/>
      <c r="D24" s="4" t="n"/>
    </row>
    <row r="25">
      <c r="A25" s="5" t="inlineStr">
        <is>
          <t>Is Self-Redevelopment</t>
        </is>
      </c>
      <c r="B25" s="6" t="inlineStr">
        <is>
          <t>Yes</t>
        </is>
      </c>
      <c r="C25" s="5" t="inlineStr"/>
      <c r="D25" s="5" t="inlineStr">
        <is>
          <t>Self-redevelopment or builder project</t>
        </is>
      </c>
    </row>
    <row r="26">
      <c r="A26" s="5" t="inlineStr">
        <is>
          <t>Profit Sharing with Developer</t>
        </is>
      </c>
      <c r="B26" s="6" t="n">
        <v>50</v>
      </c>
      <c r="C26" s="5" t="inlineStr">
        <is>
          <t>%</t>
        </is>
      </c>
      <c r="D26" s="5" t="inlineStr">
        <is>
          <t>Only applicable if not self-redevelopment</t>
        </is>
      </c>
    </row>
    <row r="29"/>
  </sheetData>
  <mergeCells count="6">
    <mergeCell ref="A1:D1"/>
    <mergeCell ref="A9:D9"/>
    <mergeCell ref="A4:D4"/>
    <mergeCell ref="A21:D21"/>
    <mergeCell ref="A24:D24"/>
    <mergeCell ref="A14:D14"/>
  </mergeCells>
  <dataValidations count="1">
    <dataValidation sqref="B29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40" customWidth="1" min="3" max="3"/>
    <col width="15" customWidth="1" min="4" max="4"/>
    <col width="10" customWidth="1" min="5" max="5"/>
  </cols>
  <sheetData>
    <row r="1">
      <c r="A1" s="1" t="inlineStr">
        <is>
          <t>AREA CALCULATIONS</t>
        </is>
      </c>
    </row>
    <row r="3">
      <c r="A3" s="2" t="inlineStr">
        <is>
          <t>Step</t>
        </is>
      </c>
      <c r="B3" s="2" t="inlineStr">
        <is>
          <t>Calculation</t>
        </is>
      </c>
      <c r="C3" s="2" t="inlineStr">
        <is>
          <t>Formula</t>
        </is>
      </c>
      <c r="D3" s="2" t="inlineStr">
        <is>
          <t>Value</t>
        </is>
      </c>
      <c r="E3" s="2" t="inlineStr">
        <is>
          <t>Unit</t>
        </is>
      </c>
    </row>
    <row r="4">
      <c r="A4" s="5" t="inlineStr">
        <is>
          <t>1</t>
        </is>
      </c>
      <c r="B4" s="5" t="inlineStr">
        <is>
          <t>Land Area in Square Meters</t>
        </is>
      </c>
      <c r="C4" s="7">
        <f>land_area*101.17</f>
        <v/>
      </c>
      <c r="D4" s="8">
        <f>ROUND(,2)</f>
        <v/>
      </c>
      <c r="E4" s="5" t="inlineStr">
        <is>
          <t>sqm</t>
        </is>
      </c>
    </row>
    <row r="5">
      <c r="A5" s="5" t="inlineStr">
        <is>
          <t>2</t>
        </is>
      </c>
      <c r="B5" s="5" t="inlineStr">
        <is>
          <t>Current Total Carpet Area</t>
        </is>
      </c>
      <c r="C5" s="7">
        <f>carpet_area_per_member*total_members</f>
        <v/>
      </c>
      <c r="D5" s="8">
        <f>ROUND(,2)</f>
        <v/>
      </c>
      <c r="E5" s="5" t="inlineStr">
        <is>
          <t>sqft</t>
        </is>
      </c>
    </row>
    <row r="6">
      <c r="A6" s="5" t="inlineStr">
        <is>
          <t>2</t>
        </is>
      </c>
      <c r="B6" s="5" t="inlineStr">
        <is>
          <t>Offered Carpet Area (with extra)</t>
        </is>
      </c>
      <c r="C6" s="7">
        <f>C5*(1+extra_carpet_percentage/100)</f>
        <v/>
      </c>
      <c r="D6" s="8">
        <f>ROUND(,2)</f>
        <v/>
      </c>
      <c r="E6" s="5" t="inlineStr">
        <is>
          <t>sqft</t>
        </is>
      </c>
    </row>
    <row r="7">
      <c r="A7" s="5" t="inlineStr">
        <is>
          <t>3</t>
        </is>
      </c>
      <c r="B7" s="5" t="inlineStr">
        <is>
          <t>Basic FSI Area</t>
        </is>
      </c>
      <c r="C7" s="7">
        <f>C4*fsi</f>
        <v/>
      </c>
      <c r="D7" s="8">
        <f>ROUND(,2)</f>
        <v/>
      </c>
      <c r="E7" s="5" t="inlineStr">
        <is>
          <t>sqm</t>
        </is>
      </c>
    </row>
    <row r="8">
      <c r="A8" s="5" t="inlineStr">
        <is>
          <t>3</t>
        </is>
      </c>
      <c r="B8" s="5" t="inlineStr">
        <is>
          <t>Ancillary Area</t>
        </is>
      </c>
      <c r="C8" s="7">
        <f>C7*(ancillary_percentage/100)</f>
        <v/>
      </c>
      <c r="D8" s="8">
        <f>ROUND(,2)</f>
        <v/>
      </c>
      <c r="E8" s="5" t="inlineStr">
        <is>
          <t>sqm</t>
        </is>
      </c>
    </row>
    <row r="9">
      <c r="A9" s="5" t="inlineStr">
        <is>
          <t>3</t>
        </is>
      </c>
      <c r="B9" s="5" t="inlineStr">
        <is>
          <t>Total Buildable Area (sqm)</t>
        </is>
      </c>
      <c r="C9" s="7">
        <f>C7+C8</f>
        <v/>
      </c>
      <c r="D9" s="8">
        <f>ROUND(,2)</f>
        <v/>
      </c>
      <c r="E9" s="5" t="inlineStr">
        <is>
          <t>sqm</t>
        </is>
      </c>
    </row>
    <row r="10">
      <c r="A10" s="5" t="inlineStr">
        <is>
          <t>3</t>
        </is>
      </c>
      <c r="B10" s="5" t="inlineStr">
        <is>
          <t>Total Buildable Area (sqft)</t>
        </is>
      </c>
      <c r="C10" s="7">
        <f>C9*10.764</f>
        <v/>
      </c>
      <c r="D10" s="8">
        <f>ROUND(,2)</f>
        <v/>
      </c>
      <c r="E10" s="5" t="inlineStr">
        <is>
          <t>sqft</t>
        </is>
      </c>
    </row>
    <row r="11">
      <c r="A11" s="5" t="inlineStr">
        <is>
          <t>4</t>
        </is>
      </c>
      <c r="B11" s="5" t="inlineStr">
        <is>
          <t>Green Building Bonus Area</t>
        </is>
      </c>
      <c r="C11" s="7">
        <f>C10*(green_building_bonus/100)</f>
        <v/>
      </c>
      <c r="D11" s="8">
        <f>ROUND(,2)</f>
        <v/>
      </c>
      <c r="E11" s="5" t="inlineStr">
        <is>
          <t>sqft</t>
        </is>
      </c>
    </row>
    <row r="12">
      <c r="A12" s="5" t="inlineStr">
        <is>
          <t>4</t>
        </is>
      </c>
      <c r="B12" s="5" t="inlineStr">
        <is>
          <t>Area with Green Bonus</t>
        </is>
      </c>
      <c r="C12" s="7">
        <f>C10+C11</f>
        <v/>
      </c>
      <c r="D12" s="8">
        <f>ROUND(,2)</f>
        <v/>
      </c>
      <c r="E12" s="5" t="inlineStr">
        <is>
          <t>sqft</t>
        </is>
      </c>
    </row>
    <row r="13">
      <c r="A13" s="5" t="inlineStr">
        <is>
          <t>5</t>
        </is>
      </c>
      <c r="B13" s="5" t="inlineStr">
        <is>
          <t>Self-Redevelopment Bonus</t>
        </is>
      </c>
      <c r="C13" s="7">
        <f>IF(is_self_redevelopment="Yes",C12*(self_redevelopment_bonus/100),0)</f>
        <v/>
      </c>
      <c r="D13" s="8">
        <f>ROUND(,2)</f>
        <v/>
      </c>
      <c r="E13" s="5" t="inlineStr">
        <is>
          <t>sqft</t>
        </is>
      </c>
    </row>
    <row r="14">
      <c r="A14" s="5" t="inlineStr">
        <is>
          <t>5</t>
        </is>
      </c>
      <c r="B14" s="5" t="inlineStr">
        <is>
          <t>Total Final Area</t>
        </is>
      </c>
      <c r="C14" s="7">
        <f>C12+C13</f>
        <v/>
      </c>
      <c r="D14" s="8">
        <f>ROUND(,2)</f>
        <v/>
      </c>
      <c r="E14" s="5" t="inlineStr">
        <is>
          <t>sqft</t>
        </is>
      </c>
    </row>
    <row r="15">
      <c r="A15" s="5" t="inlineStr">
        <is>
          <t>6</t>
        </is>
      </c>
      <c r="B15" s="5" t="inlineStr">
        <is>
          <t>Builder Sellable Area</t>
        </is>
      </c>
      <c r="C15" s="7">
        <f>C12-C6</f>
        <v/>
      </c>
      <c r="D15" s="8">
        <f>ROUND(,2)</f>
        <v/>
      </c>
      <c r="E15" s="5" t="inlineStr">
        <is>
          <t>sqft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40" customWidth="1" min="3" max="3"/>
    <col width="15" customWidth="1" min="4" max="4"/>
    <col width="10" customWidth="1" min="5" max="5"/>
  </cols>
  <sheetData>
    <row r="1">
      <c r="A1" s="1" t="inlineStr">
        <is>
          <t>COST CALCULATIONS</t>
        </is>
      </c>
    </row>
    <row r="3">
      <c r="A3" s="2" t="inlineStr">
        <is>
          <t>Step</t>
        </is>
      </c>
      <c r="B3" s="2" t="inlineStr">
        <is>
          <t>Calculation</t>
        </is>
      </c>
      <c r="C3" s="2" t="inlineStr">
        <is>
          <t>Formula</t>
        </is>
      </c>
      <c r="D3" s="2" t="inlineStr">
        <is>
          <t>Value</t>
        </is>
      </c>
      <c r="E3" s="2" t="inlineStr">
        <is>
          <t>Unit</t>
        </is>
      </c>
    </row>
    <row r="4">
      <c r="A4" s="5" t="inlineStr">
        <is>
          <t>7</t>
        </is>
      </c>
      <c r="B4" s="5" t="inlineStr">
        <is>
          <t>Rent Cost</t>
        </is>
      </c>
      <c r="C4" s="7">
        <f>monthly_rent*total_members*rent_duration</f>
        <v/>
      </c>
      <c r="D4" s="9" t="n"/>
      <c r="E4" s="5" t="inlineStr">
        <is>
          <t>₹</t>
        </is>
      </c>
    </row>
    <row r="5">
      <c r="A5" s="5" t="inlineStr">
        <is>
          <t>7</t>
        </is>
      </c>
      <c r="B5" s="5" t="inlineStr">
        <is>
          <t>Relocation Cost</t>
        </is>
      </c>
      <c r="C5" s="7">
        <f>relocation_cost*total_members</f>
        <v/>
      </c>
      <c r="D5" s="9" t="n"/>
      <c r="E5" s="5" t="inlineStr">
        <is>
          <t>₹</t>
        </is>
      </c>
    </row>
    <row r="6">
      <c r="A6" s="5" t="inlineStr">
        <is>
          <t>7</t>
        </is>
      </c>
      <c r="B6" s="5" t="inlineStr">
        <is>
          <t>Total Accommodation Cost</t>
        </is>
      </c>
      <c r="C6" s="7">
        <f>C4+C5</f>
        <v/>
      </c>
      <c r="D6" s="9" t="n"/>
      <c r="E6" s="5" t="inlineStr">
        <is>
          <t>₹</t>
        </is>
      </c>
    </row>
    <row r="7">
      <c r="A7" s="5" t="inlineStr">
        <is>
          <t>8</t>
        </is>
      </c>
      <c r="B7" s="5" t="inlineStr">
        <is>
          <t>Construction Cost</t>
        </is>
      </c>
      <c r="C7" s="7">
        <f>'Area Calculations'!C12*construction_cost</f>
        <v/>
      </c>
      <c r="D7" s="9" t="n"/>
      <c r="E7" s="5" t="inlineStr">
        <is>
          <t>₹</t>
        </is>
      </c>
    </row>
    <row r="8">
      <c r="A8" s="5" t="inlineStr">
        <is>
          <t>8</t>
        </is>
      </c>
      <c r="B8" s="5" t="inlineStr">
        <is>
          <t>Total Construction Cost</t>
        </is>
      </c>
      <c r="C8" s="7">
        <f>C7+C6</f>
        <v/>
      </c>
      <c r="D8" s="9" t="n"/>
      <c r="E8" s="5" t="inlineStr">
        <is>
          <t>₹</t>
        </is>
      </c>
    </row>
    <row r="9">
      <c r="A9" s="5" t="inlineStr">
        <is>
          <t>9</t>
        </is>
      </c>
      <c r="B9" s="5" t="inlineStr">
        <is>
          <t>TMC Premium</t>
        </is>
      </c>
      <c r="C9" s="7">
        <f>tmc_premium</f>
        <v/>
      </c>
      <c r="D9" s="9" t="n"/>
      <c r="E9" s="5" t="inlineStr">
        <is>
          <t>₹</t>
        </is>
      </c>
    </row>
    <row r="10">
      <c r="A10" s="5" t="inlineStr">
        <is>
          <t>9</t>
        </is>
      </c>
      <c r="B10" s="5" t="inlineStr">
        <is>
          <t>Bank Interest</t>
        </is>
      </c>
      <c r="C10" s="7">
        <f>bank_interest</f>
        <v/>
      </c>
      <c r="D10" s="9" t="n"/>
      <c r="E10" s="5" t="inlineStr">
        <is>
          <t>₹</t>
        </is>
      </c>
    </row>
    <row r="11">
      <c r="A11" s="5" t="inlineStr">
        <is>
          <t>9</t>
        </is>
      </c>
      <c r="B11" s="5" t="inlineStr">
        <is>
          <t>Total Project Cost</t>
        </is>
      </c>
      <c r="C11" s="7">
        <f>C8+C9+C10</f>
        <v/>
      </c>
      <c r="D11" s="9" t="n"/>
      <c r="E11" s="5" t="inlineStr">
        <is>
          <t>₹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40" customWidth="1" min="2" max="2"/>
    <col width="40" customWidth="1" min="3" max="3"/>
    <col width="15" customWidth="1" min="4" max="4"/>
    <col width="10" customWidth="1" min="5" max="5"/>
  </cols>
  <sheetData>
    <row r="1">
      <c r="A1" s="1" t="inlineStr">
        <is>
          <t>PROFIT &amp; SURPLUS CALCULATIONS</t>
        </is>
      </c>
    </row>
    <row r="3">
      <c r="A3" s="2" t="inlineStr">
        <is>
          <t>Step</t>
        </is>
      </c>
      <c r="B3" s="2" t="inlineStr">
        <is>
          <t>Calculation</t>
        </is>
      </c>
      <c r="C3" s="2" t="inlineStr">
        <is>
          <t>Formula</t>
        </is>
      </c>
      <c r="D3" s="2" t="inlineStr">
        <is>
          <t>Value</t>
        </is>
      </c>
      <c r="E3" s="2" t="inlineStr">
        <is>
          <t>Unit</t>
        </is>
      </c>
    </row>
    <row r="4">
      <c r="A4" s="5" t="inlineStr">
        <is>
          <t>10</t>
        </is>
      </c>
      <c r="B4" s="5" t="inlineStr">
        <is>
          <t>Project Value</t>
        </is>
      </c>
      <c r="C4" s="7">
        <f>'Area Calculations'!C14*market_rate</f>
        <v/>
      </c>
      <c r="D4" s="8" t="n"/>
      <c r="E4" s="5" t="inlineStr">
        <is>
          <t>₹</t>
        </is>
      </c>
    </row>
    <row r="5">
      <c r="A5" s="5" t="inlineStr">
        <is>
          <t>11</t>
        </is>
      </c>
      <c r="B5" s="5" t="inlineStr">
        <is>
          <t>Total Profit</t>
        </is>
      </c>
      <c r="C5" s="7">
        <f>C4-'Cost Calculations'!C11</f>
        <v/>
      </c>
      <c r="D5" s="8" t="n"/>
      <c r="E5" s="5" t="inlineStr">
        <is>
          <t>₹</t>
        </is>
      </c>
    </row>
    <row r="6">
      <c r="A6" s="5" t="inlineStr">
        <is>
          <t>12</t>
        </is>
      </c>
      <c r="B6" s="5" t="inlineStr">
        <is>
          <t>Number of Salable Flats</t>
        </is>
      </c>
      <c r="C6" s="7">
        <f>'Area Calculations'!C15/avg_flat_size</f>
        <v/>
      </c>
      <c r="D6" s="8" t="n"/>
      <c r="E6" s="5" t="inlineStr">
        <is>
          <t>flats</t>
        </is>
      </c>
    </row>
    <row r="7">
      <c r="A7" s="5" t="inlineStr">
        <is>
          <t>13</t>
        </is>
      </c>
      <c r="B7" s="5" t="inlineStr">
        <is>
          <t>Developer's Profit</t>
        </is>
      </c>
      <c r="C7" s="7">
        <f>IF(is_self_redevelopment="No",C5*(profit_sharing/100),0)</f>
        <v/>
      </c>
      <c r="D7" s="8" t="n"/>
      <c r="E7" s="5" t="inlineStr">
        <is>
          <t>₹</t>
        </is>
      </c>
    </row>
    <row r="8">
      <c r="A8" s="5" t="inlineStr">
        <is>
          <t>13</t>
        </is>
      </c>
      <c r="B8" s="5" t="inlineStr">
        <is>
          <t>Society's Profit</t>
        </is>
      </c>
      <c r="C8" s="7">
        <f>C5-C8</f>
        <v/>
      </c>
      <c r="D8" s="8" t="n"/>
      <c r="E8" s="5" t="inlineStr">
        <is>
          <t>₹</t>
        </is>
      </c>
    </row>
    <row r="9">
      <c r="A9" s="5" t="inlineStr">
        <is>
          <t>14</t>
        </is>
      </c>
      <c r="B9" s="5" t="inlineStr">
        <is>
          <t>Profit per Member</t>
        </is>
      </c>
      <c r="C9" s="7">
        <f>C9/total_members</f>
        <v/>
      </c>
      <c r="D9" s="8" t="n"/>
      <c r="E9" s="5" t="inlineStr">
        <is>
          <t>₹</t>
        </is>
      </c>
    </row>
    <row r="10">
      <c r="A10" s="5" t="inlineStr">
        <is>
          <t>15</t>
        </is>
      </c>
      <c r="B10" s="5" t="inlineStr">
        <is>
          <t>Surplus Corpus for Existing Members</t>
        </is>
      </c>
      <c r="C10" s="7">
        <f>C9</f>
        <v/>
      </c>
      <c r="D10" s="8" t="n"/>
      <c r="E10" s="5" t="inlineStr">
        <is>
          <t>₹</t>
        </is>
      </c>
    </row>
    <row r="11">
      <c r="A11" s="5" t="inlineStr">
        <is>
          <t>16</t>
        </is>
      </c>
      <c r="B11" s="5" t="inlineStr">
        <is>
          <t>Return on Investment (ROI)</t>
        </is>
      </c>
      <c r="C11" s="7">
        <f>(C5/'Cost Calculations'!C11)*100</f>
        <v/>
      </c>
      <c r="D11" s="8" t="n"/>
      <c r="E11" s="5" t="inlineStr">
        <is>
          <t>%</t>
        </is>
      </c>
    </row>
    <row r="13">
      <c r="A13" s="10" t="inlineStr">
        <is>
          <t>Conversion to Crores</t>
        </is>
      </c>
    </row>
    <row r="14">
      <c r="A14" s="5" t="inlineStr"/>
      <c r="B14" s="5" t="inlineStr">
        <is>
          <t>Total Profit in Crores</t>
        </is>
      </c>
      <c r="C14" s="7">
        <f>C5/10000000</f>
        <v/>
      </c>
      <c r="D14" s="11" t="n"/>
      <c r="E14" s="5" t="inlineStr">
        <is>
          <t>Cr</t>
        </is>
      </c>
    </row>
    <row r="15">
      <c r="A15" s="5" t="inlineStr"/>
      <c r="B15" s="5" t="inlineStr">
        <is>
          <t>Society's Profit in Crores</t>
        </is>
      </c>
      <c r="C15" s="7">
        <f>C9/10000000</f>
        <v/>
      </c>
      <c r="D15" s="11" t="n"/>
      <c r="E15" s="5" t="inlineStr">
        <is>
          <t>Cr</t>
        </is>
      </c>
    </row>
    <row r="16">
      <c r="A16" s="5" t="inlineStr"/>
      <c r="B16" s="5" t="inlineStr">
        <is>
          <t>Profit per Member in Crores</t>
        </is>
      </c>
      <c r="C16" s="7">
        <f>C10/10000000</f>
        <v/>
      </c>
      <c r="D16" s="11" t="n"/>
      <c r="E16" s="5" t="inlineStr">
        <is>
          <t>Cr</t>
        </is>
      </c>
    </row>
  </sheetData>
  <mergeCells count="2">
    <mergeCell ref="A1:E1"/>
    <mergeCell ref="A13:E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30" customWidth="1" min="4" max="4"/>
  </cols>
  <sheetData>
    <row r="1">
      <c r="A1" s="1" t="inlineStr">
        <is>
          <t>REDEVELOPMENT PROFIT SUMMARY</t>
        </is>
      </c>
    </row>
    <row r="3">
      <c r="A3" s="12" t="inlineStr">
        <is>
          <t>PROJECT TYPE:</t>
        </is>
      </c>
      <c r="B3" s="13">
        <f>IF(is_self_redevelopment="Yes","Self-Redevelopment","Builder Redevelopment")</f>
        <v/>
      </c>
    </row>
    <row r="5">
      <c r="A5" s="10" t="inlineStr">
        <is>
          <t>KEY METRICS</t>
        </is>
      </c>
    </row>
    <row r="6">
      <c r="A6" s="14" t="inlineStr">
        <is>
          <t>Land Area</t>
        </is>
      </c>
      <c r="B6" s="15">
        <f>land_area</f>
        <v/>
      </c>
      <c r="C6" s="14" t="inlineStr">
        <is>
          <t>Guntha</t>
        </is>
      </c>
    </row>
    <row r="7">
      <c r="A7" s="14" t="inlineStr">
        <is>
          <t>Total Members</t>
        </is>
      </c>
      <c r="B7" s="15">
        <f>total_members</f>
        <v/>
      </c>
      <c r="C7" s="14" t="inlineStr">
        <is>
          <t>flats</t>
        </is>
      </c>
    </row>
    <row r="8">
      <c r="A8" s="14" t="inlineStr">
        <is>
          <t>Total Final Area</t>
        </is>
      </c>
      <c r="B8" s="15">
        <f>'Area Calculations'!D14</f>
        <v/>
      </c>
      <c r="C8" s="14" t="inlineStr">
        <is>
          <t>sqft</t>
        </is>
      </c>
    </row>
    <row r="9">
      <c r="A9" s="14" t="inlineStr">
        <is>
          <t>Builder Sellable Area</t>
        </is>
      </c>
      <c r="B9" s="15">
        <f>'Area Calculations'!D15</f>
        <v/>
      </c>
      <c r="C9" s="14" t="inlineStr">
        <is>
          <t>sqft</t>
        </is>
      </c>
    </row>
    <row r="10">
      <c r="A10" s="14" t="inlineStr">
        <is>
          <t>Total Project Cost</t>
        </is>
      </c>
      <c r="B10" s="15">
        <f>'Cost Calculations'!D11</f>
        <v/>
      </c>
      <c r="C10" s="14" t="inlineStr">
        <is>
          <t>₹</t>
        </is>
      </c>
    </row>
    <row r="11">
      <c r="A11" s="14" t="inlineStr">
        <is>
          <t>Project Value</t>
        </is>
      </c>
      <c r="B11" s="15">
        <f>'Profit &amp; Surplus'!D4</f>
        <v/>
      </c>
      <c r="C11" s="14" t="inlineStr">
        <is>
          <t>₹</t>
        </is>
      </c>
    </row>
    <row r="12">
      <c r="A12" s="14" t="inlineStr">
        <is>
          <t>Total Profit</t>
        </is>
      </c>
      <c r="B12" s="15">
        <f>'Profit &amp; Surplus'!D5</f>
        <v/>
      </c>
      <c r="C12" s="14" t="inlineStr">
        <is>
          <t>₹</t>
        </is>
      </c>
    </row>
    <row r="13">
      <c r="A13" s="14" t="inlineStr">
        <is>
          <t>Number of Salable Flats</t>
        </is>
      </c>
      <c r="B13" s="15">
        <f>ROUND('Profit &amp; Surplus'!D7,0)</f>
        <v/>
      </c>
      <c r="C13" s="14" t="inlineStr">
        <is>
          <t>flats</t>
        </is>
      </c>
    </row>
    <row r="14">
      <c r="A14" s="14" t="inlineStr">
        <is>
          <t>Return on Investment (ROI)</t>
        </is>
      </c>
      <c r="B14" s="15">
        <f>'Profit &amp; Surplus'!D12</f>
        <v/>
      </c>
      <c r="C14" s="14" t="inlineStr">
        <is>
          <t>%</t>
        </is>
      </c>
    </row>
    <row r="16">
      <c r="A16" s="10" t="inlineStr">
        <is>
          <t>MEMBER BENEFITS</t>
        </is>
      </c>
    </row>
    <row r="17">
      <c r="A17" s="14" t="inlineStr">
        <is>
          <t>Current Carpet Area</t>
        </is>
      </c>
      <c r="B17" s="15">
        <f>carpet_area_per_member</f>
        <v/>
      </c>
      <c r="C17" s="14" t="inlineStr">
        <is>
          <t>sqft/member</t>
        </is>
      </c>
    </row>
    <row r="18">
      <c r="A18" s="14" t="inlineStr">
        <is>
          <t>Offered Carpet Area</t>
        </is>
      </c>
      <c r="B18" s="15">
        <f>'Area Calculations'!D6/total_members</f>
        <v/>
      </c>
      <c r="C18" s="14" t="inlineStr">
        <is>
          <t>sqft/member</t>
        </is>
      </c>
    </row>
    <row r="19">
      <c r="A19" s="14" t="inlineStr">
        <is>
          <t>Area Increase</t>
        </is>
      </c>
      <c r="B19" s="15">
        <f>('Area Calculations'!D6-'Area Calculations'!D5)/total_members</f>
        <v/>
      </c>
      <c r="C19" s="14" t="inlineStr">
        <is>
          <t>sqft/member</t>
        </is>
      </c>
    </row>
    <row r="20">
      <c r="A20" s="14" t="inlineStr">
        <is>
          <t>Area Increase Percentage</t>
        </is>
      </c>
      <c r="B20" s="16">
        <f>('Area Calculations'!D6/'Area Calculations'!D5-1)*100</f>
        <v/>
      </c>
      <c r="C20" s="14" t="inlineStr">
        <is>
          <t>%</t>
        </is>
      </c>
    </row>
    <row r="21">
      <c r="A21" s="14" t="inlineStr">
        <is>
          <t>Surplus per Member</t>
        </is>
      </c>
      <c r="B21" s="15">
        <f>'Profit &amp; Surplus'!D10</f>
        <v/>
      </c>
      <c r="C21" s="14" t="inlineStr">
        <is>
          <t>₹</t>
        </is>
      </c>
    </row>
    <row r="22">
      <c r="A22" s="14" t="inlineStr">
        <is>
          <t>Surplus per Member (Crores)</t>
        </is>
      </c>
      <c r="B22" s="15">
        <f>'Profit &amp; Surplus'!D16</f>
        <v/>
      </c>
      <c r="C22" s="14" t="inlineStr">
        <is>
          <t>Cr</t>
        </is>
      </c>
    </row>
    <row r="24">
      <c r="A24" s="17">
        <f>IF(is_self_redevelopment="No","Builder's Profit per Flat: " &amp; TEXT('Profit &amp; Surplus'!D8/total_members/10000000,"0.00") &amp; " Cr","")</f>
        <v/>
      </c>
    </row>
    <row r="26">
      <c r="A26" s="18" t="inlineStr">
        <is>
          <t>NOTE: Self-redevelopment can yield significantly higher returns but requires professional management and commitment from society members.</t>
        </is>
      </c>
    </row>
  </sheetData>
  <mergeCells count="5">
    <mergeCell ref="A1:D1"/>
    <mergeCell ref="A5:D5"/>
    <mergeCell ref="A26:D26"/>
    <mergeCell ref="A24:D24"/>
    <mergeCell ref="A16:D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  <col width="30" customWidth="1" min="3" max="3"/>
  </cols>
  <sheetData>
    <row r="1">
      <c r="A1" s="1" t="inlineStr">
        <is>
          <t>DOCUMENTATION &amp; HELP</t>
        </is>
      </c>
    </row>
    <row r="3">
      <c r="A3" s="10" t="inlineStr">
        <is>
          <t>OVERVIEW</t>
        </is>
      </c>
    </row>
    <row r="4">
      <c r="A4" t="inlineStr">
        <is>
          <t>This spreadsheet calculates the financial aspects of a housing society redevelopment project. It shows the profit potential, distribution of benefits, and number of salable flats that can be generated.</t>
        </is>
      </c>
    </row>
    <row r="6">
      <c r="A6" s="10" t="inlineStr">
        <is>
          <t>KEY CONCEPTS</t>
        </is>
      </c>
    </row>
    <row r="7">
      <c r="A7" s="19" t="inlineStr">
        <is>
          <t>Guntha</t>
        </is>
      </c>
      <c r="B7" t="inlineStr">
        <is>
          <t>A unit of land measurement used in parts of India. 1 Guntha = 101.17 square meters.</t>
        </is>
      </c>
    </row>
    <row r="8">
      <c r="A8" s="19" t="inlineStr">
        <is>
          <t>FSI (Floor Space Index)</t>
        </is>
      </c>
      <c r="B8" t="inlineStr">
        <is>
          <t>The ratio of a building's total floor area to the size of the land upon which it is built.</t>
        </is>
      </c>
      <c r="C8" t="inlineStr">
        <is>
          <t>Also known as FAR (Floor Area Ratio)</t>
        </is>
      </c>
    </row>
    <row r="9">
      <c r="A9" s="19" t="inlineStr">
        <is>
          <t>Ancillary Area</t>
        </is>
      </c>
      <c r="B9" t="inlineStr">
        <is>
          <t>Additional construction area allowed beyond the basic FSI, typically 60% of the FSI area.</t>
        </is>
      </c>
    </row>
    <row r="10">
      <c r="A10" s="19" t="inlineStr">
        <is>
          <t>Green Building Bonus</t>
        </is>
      </c>
      <c r="B10" t="inlineStr">
        <is>
          <t>Additional FSI incentive (typically 7%) for implementing green building features.</t>
        </is>
      </c>
    </row>
    <row r="11">
      <c r="A11" s="19" t="inlineStr">
        <is>
          <t>Self-Redevelopment Bonus</t>
        </is>
      </c>
      <c r="B11" t="inlineStr">
        <is>
          <t>Additional FSI incentive (typically 10%) for societies undertaking self-redevelopment.</t>
        </is>
      </c>
    </row>
    <row r="13">
      <c r="A13" s="19" t="inlineStr">
        <is>
          <t>HOW TO USE THIS CALCULATOR</t>
        </is>
      </c>
    </row>
    <row r="14">
      <c r="A14" s="19" t="inlineStr">
        <is>
          <t>1. Enter all parameters in the 'Inputs' sheet.</t>
        </is>
      </c>
    </row>
    <row r="15">
      <c r="A15" t="inlineStr">
        <is>
          <t>2. Review the detailed calculations in the 'Area Calculations', 'Cost Calculations', and 'Profit &amp; Surplus' sheets.</t>
        </is>
      </c>
    </row>
    <row r="16">
      <c r="A16" t="inlineStr">
        <is>
          <t>3. See the summary of results in the 'Summary Dashboard' sheet.</t>
        </is>
      </c>
    </row>
    <row r="18">
      <c r="A18" s="19" t="inlineStr">
        <is>
          <t>IMPORTANT NOTES</t>
        </is>
      </c>
    </row>
    <row r="19">
      <c r="A19" t="inlineStr">
        <is>
          <t>- All calculations are based on standard redevelopment practices in Maharashtra, India.</t>
        </is>
      </c>
    </row>
    <row r="20">
      <c r="A20" t="inlineStr">
        <is>
          <t>- The actual profit may vary based on market conditions, approvals, and project execution.</t>
        </is>
      </c>
    </row>
    <row r="21">
      <c r="A21" t="inlineStr">
        <is>
          <t>- Self-redevelopment requires professional project management and commitment from society members.</t>
        </is>
      </c>
    </row>
    <row r="22">
      <c r="A22" t="inlineStr">
        <is>
          <t>- This calculator reveals the true profit potential of redevelopment projects, which is often not transparent in builder offers.</t>
        </is>
      </c>
    </row>
    <row r="24">
      <c r="A24" s="19" t="inlineStr">
        <is>
          <t>FORMULA EXPLANATIONS</t>
        </is>
      </c>
    </row>
    <row r="25">
      <c r="A25" s="19" t="inlineStr">
        <is>
          <t>Area Conversion</t>
        </is>
      </c>
      <c r="B25" t="inlineStr">
        <is>
          <t>1 Guntha = 101.17 square meters; 1 square meter = 10.764 square feet</t>
        </is>
      </c>
    </row>
    <row r="26">
      <c r="A26" s="19" t="inlineStr">
        <is>
          <t>Offered Carpet Area</t>
        </is>
      </c>
      <c r="B26" t="inlineStr">
        <is>
          <t>Current carpet area × (1 + extra percentage / 100)</t>
        </is>
      </c>
    </row>
    <row r="27">
      <c r="A27" s="19" t="inlineStr">
        <is>
          <t>Builder Sellable Area</t>
        </is>
      </c>
      <c r="B27" t="inlineStr">
        <is>
          <t>Total area with green bonus - Offered carpet area</t>
        </is>
      </c>
    </row>
    <row r="28">
      <c r="A28" s="19" t="inlineStr">
        <is>
          <t>Number of Salable Flats</t>
        </is>
      </c>
      <c r="B28" t="inlineStr">
        <is>
          <t>Builder sellable area ÷ Average new flat size</t>
        </is>
      </c>
    </row>
    <row r="29">
      <c r="A29" s="19" t="inlineStr">
        <is>
          <t>Profit Distribution</t>
        </is>
      </c>
      <c r="B29" t="inlineStr">
        <is>
          <t>In builder redevelopment: Builder gets profit sharing %, society gets the rest</t>
        </is>
      </c>
    </row>
    <row r="30">
      <c r="A30" s="19" t="inlineStr">
        <is>
          <t>Surplus Corpus</t>
        </is>
      </c>
      <c r="B30" t="inlineStr">
        <is>
          <t>Society's profit that will be distributed among existing members</t>
        </is>
      </c>
    </row>
    <row r="32">
      <c r="A32" s="19" t="inlineStr">
        <is>
          <t>CREATED BY</t>
        </is>
      </c>
    </row>
    <row r="33">
      <c r="A33" t="inlineStr">
        <is>
          <t>This calculator was created to bring transparency to redevelopment economics and reveal the true profit potential for housing societies.</t>
        </is>
      </c>
    </row>
    <row r="34">
      <c r="A34" t="inlineStr">
        <is>
          <t>For educational purposes only. Please consult professionals before making redevelopment decisions.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2025-03-16T21:03:40Z</dcterms:created>
  <dcterms:modified xsi:type="dcterms:W3CDTF">2025-03-16T21:03:40Z</dcterms:modified>
</cp:coreProperties>
</file>