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Диплом\Данные\PCA\"/>
    </mc:Choice>
  </mc:AlternateContent>
  <xr:revisionPtr revIDLastSave="0" documentId="13_ncr:1_{5D2C9697-C6D1-4F73-A80F-47989958BC7B}" xr6:coauthVersionLast="47" xr6:coauthVersionMax="47" xr10:uidLastSave="{00000000-0000-0000-0000-000000000000}"/>
  <bookViews>
    <workbookView xWindow="-108" yWindow="-108" windowWidth="23256" windowHeight="12576" xr2:uid="{88ED405F-AF78-4F4C-8C0C-757F5598A588}"/>
  </bookViews>
  <sheets>
    <sheet name="Лист1" sheetId="1" r:id="rId1"/>
    <sheet name="ModelRiskDSN" sheetId="2" state="hidden" r:id="rId2"/>
  </sheets>
  <definedNames>
    <definedName name="_xlnm._FilterDatabase" localSheetId="0" hidden="1">Лист1!$A$1:$K$128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3" i="1" l="1"/>
  <c r="H93" i="1"/>
  <c r="H92" i="1"/>
  <c r="H91" i="1"/>
  <c r="H90" i="1"/>
  <c r="D93" i="1"/>
  <c r="D92" i="1"/>
  <c r="D91" i="1"/>
  <c r="D90" i="1"/>
</calcChain>
</file>

<file path=xl/sharedStrings.xml><?xml version="1.0" encoding="utf-8"?>
<sst xmlns="http://schemas.openxmlformats.org/spreadsheetml/2006/main" count="143" uniqueCount="29">
  <si>
    <t>Company</t>
  </si>
  <si>
    <t>Capitalization</t>
  </si>
  <si>
    <t>Non_interest_to_Revenue</t>
  </si>
  <si>
    <t>Credit_portf</t>
  </si>
  <si>
    <t>Deposit_portf</t>
  </si>
  <si>
    <t>FCF_yield</t>
  </si>
  <si>
    <t>ROE</t>
  </si>
  <si>
    <t>EBITDA</t>
  </si>
  <si>
    <t>Debt_to_Capital</t>
  </si>
  <si>
    <t>Credit_cards_sales</t>
  </si>
  <si>
    <t>DSN Files Count:</t>
  </si>
  <si>
    <t>Year</t>
  </si>
  <si>
    <t>Arbuthnot Banking Group PLC</t>
  </si>
  <si>
    <t>Bank of Ireland Group PLC</t>
  </si>
  <si>
    <t>Barclays PLC</t>
  </si>
  <si>
    <t>Close Brothers Group PLC</t>
  </si>
  <si>
    <t>HSBC Holdings PLC (UK)</t>
  </si>
  <si>
    <t xml:space="preserve">Lloyds Banking Group PLC </t>
  </si>
  <si>
    <t>Natwest Group PLC</t>
  </si>
  <si>
    <t>Paragon Banking Group PLC</t>
  </si>
  <si>
    <t>PCF Group PLC</t>
  </si>
  <si>
    <t>Provident Financial PLC</t>
  </si>
  <si>
    <t>Secure Trust Bank PLC</t>
  </si>
  <si>
    <t>Standard Chartered PLC</t>
  </si>
  <si>
    <t>Virgin Money UK PLC</t>
  </si>
  <si>
    <t>Funding</t>
  </si>
  <si>
    <t>Deals</t>
  </si>
  <si>
    <t>Funding_growth</t>
  </si>
  <si>
    <t>Deals_growth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</si>
</sst>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[&gt;=100]##,##0.0\%;[&lt;=-100]\-##,##0.0\%;##,##0.0\%"/>
    <numFmt numFmtId="166" formatCode="#,##0.0"/>
    <numFmt numFmtId="167" formatCode="_-* #,##0_-;\-* #,##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</font>
    <font>
      <sz val="10"/>
      <color rgb="FFF5475B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Border="0" applyAlignment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3" fontId="3" fillId="0" borderId="1" xfId="0" applyNumberFormat="1" applyFont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66" fontId="3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0" fillId="0" borderId="0" xfId="0" applyAlignment="1"/>
    <xf numFmtId="4" fontId="3" fillId="0" borderId="1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Border="1"/>
    <xf numFmtId="3" fontId="3" fillId="0" borderId="1" xfId="2" applyNumberFormat="1" applyFont="1" applyFill="1" applyBorder="1" applyAlignment="1" applyProtection="1">
      <alignment horizontal="right" vertical="center" wrapText="1"/>
    </xf>
    <xf numFmtId="0" fontId="5" fillId="0" borderId="0" xfId="2" applyFill="1" applyProtection="1"/>
    <xf numFmtId="3" fontId="3" fillId="0" borderId="1" xfId="2" applyNumberFormat="1" applyFont="1" applyFill="1" applyBorder="1" applyAlignment="1" applyProtection="1">
      <alignment horizontal="right" vertical="center" wrapText="1"/>
    </xf>
    <xf numFmtId="3" fontId="3" fillId="0" borderId="1" xfId="2" applyNumberFormat="1" applyFont="1" applyFill="1" applyBorder="1" applyAlignment="1" applyProtection="1">
      <alignment horizontal="right" vertical="center" wrapText="1"/>
    </xf>
    <xf numFmtId="165" fontId="3" fillId="0" borderId="1" xfId="2" applyNumberFormat="1" applyFont="1" applyFill="1" applyBorder="1" applyAlignment="1" applyProtection="1">
      <alignment horizontal="right" vertical="center" wrapText="1"/>
    </xf>
    <xf numFmtId="165" fontId="4" fillId="0" borderId="1" xfId="2" applyNumberFormat="1" applyFont="1" applyFill="1" applyBorder="1" applyAlignment="1" applyProtection="1">
      <alignment horizontal="right" vertical="center" wrapText="1"/>
    </xf>
    <xf numFmtId="165" fontId="3" fillId="0" borderId="1" xfId="2" applyNumberFormat="1" applyFont="1" applyFill="1" applyBorder="1" applyAlignment="1" applyProtection="1">
      <alignment horizontal="right" vertical="center" wrapText="1"/>
    </xf>
    <xf numFmtId="165" fontId="3" fillId="0" borderId="1" xfId="2" applyNumberFormat="1" applyFont="1" applyFill="1" applyBorder="1" applyAlignment="1" applyProtection="1">
      <alignment horizontal="right" vertical="center" wrapText="1"/>
    </xf>
    <xf numFmtId="3" fontId="3" fillId="0" borderId="1" xfId="2" applyNumberFormat="1" applyFont="1" applyFill="1" applyBorder="1" applyAlignment="1" applyProtection="1">
      <alignment horizontal="right" vertical="center" wrapText="1"/>
    </xf>
    <xf numFmtId="166" fontId="3" fillId="0" borderId="1" xfId="2" applyNumberFormat="1" applyFont="1" applyFill="1" applyBorder="1" applyAlignment="1" applyProtection="1">
      <alignment horizontal="right" vertical="center" wrapText="1"/>
    </xf>
    <xf numFmtId="3" fontId="3" fillId="0" borderId="1" xfId="2" applyNumberFormat="1" applyFont="1" applyFill="1" applyBorder="1" applyAlignment="1" applyProtection="1">
      <alignment horizontal="right" vertical="center" wrapText="1"/>
    </xf>
    <xf numFmtId="0" fontId="0" fillId="0" borderId="0" xfId="0"/>
    <xf numFmtId="0" fontId="0" fillId="0" borderId="0" xfId="0" applyBorder="1"/>
    <xf numFmtId="166" fontId="3" fillId="0" borderId="1" xfId="2" applyNumberFormat="1" applyFont="1" applyFill="1" applyBorder="1" applyAlignment="1" applyProtection="1">
      <alignment horizontal="right" vertical="center" wrapText="1"/>
    </xf>
    <xf numFmtId="0" fontId="5" fillId="0" borderId="0" xfId="2" applyFill="1" applyProtection="1"/>
    <xf numFmtId="166" fontId="3" fillId="0" borderId="1" xfId="2" applyNumberFormat="1" applyFont="1" applyFill="1" applyBorder="1" applyAlignment="1" applyProtection="1">
      <alignment horizontal="right" vertical="center" wrapText="1"/>
    </xf>
    <xf numFmtId="3" fontId="3" fillId="0" borderId="1" xfId="2" applyNumberFormat="1" applyFont="1" applyFill="1" applyBorder="1" applyAlignment="1" applyProtection="1">
      <alignment horizontal="right" vertical="center" wrapText="1"/>
    </xf>
    <xf numFmtId="166" fontId="3" fillId="0" borderId="1" xfId="2" applyNumberFormat="1" applyFont="1" applyFill="1" applyBorder="1" applyAlignment="1" applyProtection="1">
      <alignment horizontal="right" vertical="center" wrapText="1"/>
    </xf>
    <xf numFmtId="3" fontId="3" fillId="0" borderId="1" xfId="2" applyNumberFormat="1" applyFont="1" applyFill="1" applyBorder="1" applyAlignment="1" applyProtection="1">
      <alignment horizontal="right" vertical="center" wrapText="1"/>
    </xf>
    <xf numFmtId="165" fontId="3" fillId="0" borderId="1" xfId="2" applyNumberFormat="1" applyFont="1" applyFill="1" applyBorder="1" applyAlignment="1" applyProtection="1">
      <alignment horizontal="right" vertical="center" wrapText="1"/>
    </xf>
    <xf numFmtId="165" fontId="4" fillId="0" borderId="1" xfId="2" applyNumberFormat="1" applyFont="1" applyFill="1" applyBorder="1" applyAlignment="1" applyProtection="1">
      <alignment horizontal="right" vertical="center" wrapText="1"/>
    </xf>
    <xf numFmtId="165" fontId="3" fillId="0" borderId="1" xfId="2" applyNumberFormat="1" applyFont="1" applyFill="1" applyBorder="1" applyAlignment="1" applyProtection="1">
      <alignment horizontal="right" vertical="center" wrapText="1"/>
    </xf>
    <xf numFmtId="165" fontId="3" fillId="0" borderId="1" xfId="2" applyNumberFormat="1" applyFont="1" applyFill="1" applyBorder="1" applyAlignment="1" applyProtection="1">
      <alignment horizontal="right" vertical="center" wrapText="1"/>
    </xf>
    <xf numFmtId="166" fontId="3" fillId="0" borderId="1" xfId="2" applyNumberFormat="1" applyFont="1" applyFill="1" applyBorder="1" applyAlignment="1" applyProtection="1">
      <alignment horizontal="right" vertical="center" wrapText="1"/>
    </xf>
    <xf numFmtId="4" fontId="3" fillId="0" borderId="1" xfId="2" applyNumberFormat="1" applyFont="1" applyFill="1" applyBorder="1" applyAlignment="1" applyProtection="1">
      <alignment horizontal="right" vertical="center" wrapText="1"/>
    </xf>
    <xf numFmtId="0" fontId="0" fillId="0" borderId="0" xfId="0"/>
    <xf numFmtId="0" fontId="0" fillId="0" borderId="0" xfId="0" applyBorder="1"/>
    <xf numFmtId="166" fontId="3" fillId="0" borderId="1" xfId="2" applyNumberFormat="1" applyFont="1" applyFill="1" applyBorder="1" applyAlignment="1" applyProtection="1">
      <alignment horizontal="right" vertical="center" wrapText="1"/>
    </xf>
    <xf numFmtId="3" fontId="3" fillId="0" borderId="1" xfId="2" applyNumberFormat="1" applyFont="1" applyFill="1" applyBorder="1" applyAlignment="1" applyProtection="1">
      <alignment horizontal="right" vertical="center" wrapText="1"/>
    </xf>
    <xf numFmtId="0" fontId="5" fillId="0" borderId="0" xfId="2" applyFill="1" applyProtection="1"/>
    <xf numFmtId="3" fontId="3" fillId="0" borderId="1" xfId="2" applyNumberFormat="1" applyFont="1" applyFill="1" applyBorder="1" applyAlignment="1" applyProtection="1">
      <alignment horizontal="right" vertical="center" wrapText="1"/>
    </xf>
    <xf numFmtId="3" fontId="3" fillId="0" borderId="1" xfId="2" applyNumberFormat="1" applyFont="1" applyFill="1" applyBorder="1" applyAlignment="1" applyProtection="1">
      <alignment horizontal="right" vertical="center" wrapText="1"/>
    </xf>
    <xf numFmtId="165" fontId="3" fillId="0" borderId="1" xfId="2" applyNumberFormat="1" applyFont="1" applyFill="1" applyBorder="1" applyAlignment="1" applyProtection="1">
      <alignment horizontal="right" vertical="center" wrapText="1"/>
    </xf>
    <xf numFmtId="165" fontId="3" fillId="0" borderId="1" xfId="2" applyNumberFormat="1" applyFont="1" applyFill="1" applyBorder="1" applyAlignment="1" applyProtection="1">
      <alignment horizontal="right" vertical="center" wrapText="1"/>
    </xf>
    <xf numFmtId="165" fontId="3" fillId="0" borderId="1" xfId="2" applyNumberFormat="1" applyFont="1" applyFill="1" applyBorder="1" applyAlignment="1" applyProtection="1">
      <alignment horizontal="right" vertical="center" wrapText="1"/>
    </xf>
    <xf numFmtId="166" fontId="3" fillId="0" borderId="1" xfId="2" applyNumberFormat="1" applyFont="1" applyFill="1" applyBorder="1" applyAlignment="1" applyProtection="1">
      <alignment horizontal="right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4" fontId="4" fillId="0" borderId="1" xfId="0" applyNumberFormat="1" applyFont="1" applyBorder="1" applyAlignment="1">
      <alignment horizontal="right" vertical="center" wrapText="1"/>
    </xf>
    <xf numFmtId="167" fontId="6" fillId="0" borderId="0" xfId="4" applyNumberFormat="1" applyFont="1" applyFill="1" applyBorder="1"/>
    <xf numFmtId="0" fontId="6" fillId="0" borderId="0" xfId="0" applyFont="1"/>
    <xf numFmtId="164" fontId="6" fillId="0" borderId="0" xfId="1" applyNumberFormat="1" applyFont="1" applyFill="1" applyBorder="1"/>
  </cellXfs>
  <cellStyles count="5">
    <cellStyle name="Обычный" xfId="0" builtinId="0"/>
    <cellStyle name="Обычный 2" xfId="2" xr:uid="{F8CE28BA-53DE-468C-9939-0E3C679C5A57}"/>
    <cellStyle name="Процентный" xfId="1" builtinId="5"/>
    <cellStyle name="Финансовый" xfId="4" builtinId="3"/>
    <cellStyle name="Финансовый 2" xfId="3" xr:uid="{09A93112-3777-4916-BECE-A1F7D92EB0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667D-E743-4F63-A107-0168E836875C}">
  <sheetPr codeName="Лист1" filterMode="1"/>
  <dimension ref="A1:AC382"/>
  <sheetViews>
    <sheetView tabSelected="1" workbookViewId="0">
      <pane ySplit="1" topLeftCell="A85" activePane="bottomLeft" state="frozen"/>
      <selection pane="bottomLeft" activeCell="A137" sqref="A137"/>
    </sheetView>
  </sheetViews>
  <sheetFormatPr defaultRowHeight="14.4" x14ac:dyDescent="0.3"/>
  <cols>
    <col min="1" max="1" width="23.44140625" customWidth="1"/>
    <col min="2" max="2" width="9.109375" bestFit="1" customWidth="1"/>
    <col min="3" max="3" width="14.33203125" customWidth="1"/>
    <col min="4" max="4" width="23.33203125" bestFit="1" customWidth="1"/>
    <col min="5" max="6" width="13.88671875" customWidth="1"/>
    <col min="9" max="9" width="19" bestFit="1" customWidth="1"/>
    <col min="11" max="11" width="21" bestFit="1" customWidth="1"/>
    <col min="12" max="12" width="14.77734375" style="38" bestFit="1" customWidth="1"/>
    <col min="14" max="14" width="14.88671875" bestFit="1" customWidth="1"/>
    <col min="15" max="15" width="12.44140625" bestFit="1" customWidth="1"/>
    <col min="18" max="18" width="14.77734375" bestFit="1" customWidth="1"/>
    <col min="30" max="30" width="8.88671875" customWidth="1"/>
  </cols>
  <sheetData>
    <row r="1" spans="1:29" s="1" customFormat="1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9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29" hidden="1" x14ac:dyDescent="0.3">
      <c r="A2" t="s">
        <v>12</v>
      </c>
      <c r="B2">
        <v>2010</v>
      </c>
      <c r="C2" s="8">
        <v>96.635805000000005</v>
      </c>
      <c r="D2" s="2">
        <v>0.43420704262642301</v>
      </c>
      <c r="E2" s="8">
        <v>468.35997500000002</v>
      </c>
      <c r="F2" s="8">
        <v>790.80690400000003</v>
      </c>
      <c r="G2" s="2">
        <v>1.006</v>
      </c>
      <c r="H2" s="3">
        <v>8.9099999999999999E-2</v>
      </c>
      <c r="I2" s="3">
        <v>0.27039999999999997</v>
      </c>
      <c r="J2" s="8">
        <v>9.2346079999999997</v>
      </c>
      <c r="L2" s="51">
        <v>1124169984</v>
      </c>
      <c r="M2" s="52">
        <v>62</v>
      </c>
      <c r="N2" s="53"/>
      <c r="O2" s="53"/>
      <c r="P2" s="7"/>
      <c r="Q2" s="38"/>
      <c r="R2" s="51"/>
      <c r="S2" s="52"/>
      <c r="T2" s="53"/>
      <c r="U2" s="53"/>
      <c r="V2" s="7"/>
      <c r="W2" s="7"/>
    </row>
    <row r="3" spans="1:29" x14ac:dyDescent="0.3">
      <c r="A3" s="38" t="s">
        <v>12</v>
      </c>
      <c r="B3">
        <v>2011</v>
      </c>
      <c r="C3" s="8">
        <v>78.109980000000007</v>
      </c>
      <c r="D3" s="2">
        <v>0.39907346128391796</v>
      </c>
      <c r="E3" s="8">
        <v>610.19926500000008</v>
      </c>
      <c r="F3" s="8">
        <v>1077.8338349999999</v>
      </c>
      <c r="G3" s="2">
        <v>2.5159000000000002</v>
      </c>
      <c r="H3" s="3">
        <v>0.1434</v>
      </c>
      <c r="I3" s="3">
        <v>0.30780000000000002</v>
      </c>
      <c r="J3" s="8">
        <v>9.5850950000000008</v>
      </c>
      <c r="L3" s="51">
        <v>1467920000</v>
      </c>
      <c r="M3" s="52">
        <v>76</v>
      </c>
      <c r="N3" s="53">
        <v>0.26680146144063854</v>
      </c>
      <c r="O3" s="53">
        <v>0.20359895524123955</v>
      </c>
      <c r="P3" s="7"/>
      <c r="R3" s="51"/>
      <c r="S3" s="52"/>
      <c r="T3" s="53"/>
      <c r="U3" s="53"/>
    </row>
    <row r="4" spans="1:29" x14ac:dyDescent="0.3">
      <c r="A4" s="38" t="s">
        <v>12</v>
      </c>
      <c r="B4">
        <v>2012</v>
      </c>
      <c r="C4" s="8">
        <v>186.31771500000002</v>
      </c>
      <c r="D4" s="2">
        <v>0.31680902989627818</v>
      </c>
      <c r="E4" s="8">
        <v>953.88494700000001</v>
      </c>
      <c r="F4" s="8">
        <v>1454.334492</v>
      </c>
      <c r="G4" s="2">
        <v>0.78790000000000004</v>
      </c>
      <c r="H4" s="3">
        <v>0.17989999999999998</v>
      </c>
      <c r="I4" s="3">
        <v>0.28820000000000001</v>
      </c>
      <c r="J4" s="8">
        <v>8.580528000000001</v>
      </c>
      <c r="L4" s="51">
        <v>3102820096</v>
      </c>
      <c r="M4" s="52">
        <v>112</v>
      </c>
      <c r="N4" s="53">
        <v>0.74846497354973929</v>
      </c>
      <c r="O4" s="53">
        <v>0.38776553100876343</v>
      </c>
      <c r="P4" s="7"/>
      <c r="Q4" s="38"/>
      <c r="R4" s="51"/>
      <c r="S4" s="52"/>
      <c r="T4" s="53"/>
      <c r="U4" s="53"/>
      <c r="V4" s="7"/>
      <c r="W4" s="7"/>
    </row>
    <row r="5" spans="1:29" x14ac:dyDescent="0.3">
      <c r="A5" s="38" t="s">
        <v>12</v>
      </c>
      <c r="B5" s="38">
        <v>2013</v>
      </c>
      <c r="C5" s="8">
        <v>352.49379599999997</v>
      </c>
      <c r="D5" s="2">
        <v>0.26964607078584285</v>
      </c>
      <c r="E5" s="8">
        <v>1211.9157559999999</v>
      </c>
      <c r="F5" s="8">
        <v>1589.0283239999999</v>
      </c>
      <c r="G5" s="2">
        <v>-0.2097</v>
      </c>
      <c r="H5" s="3">
        <v>0.13339999999999999</v>
      </c>
      <c r="I5" s="3">
        <v>0.1234</v>
      </c>
      <c r="J5" s="8">
        <v>21.721471999999999</v>
      </c>
      <c r="L5" s="51">
        <v>988060032</v>
      </c>
      <c r="M5" s="52">
        <v>171</v>
      </c>
      <c r="N5" s="53">
        <v>-1.1443232282908493</v>
      </c>
      <c r="O5" s="53">
        <v>0.42316468520756523</v>
      </c>
      <c r="P5" s="7"/>
      <c r="Q5" s="38"/>
      <c r="R5" s="51"/>
      <c r="S5" s="52"/>
      <c r="T5" s="53"/>
      <c r="U5" s="53"/>
      <c r="V5" s="7"/>
      <c r="W5" s="7"/>
    </row>
    <row r="6" spans="1:29" x14ac:dyDescent="0.3">
      <c r="A6" s="38" t="s">
        <v>12</v>
      </c>
      <c r="B6" s="38">
        <v>2014</v>
      </c>
      <c r="C6" s="8">
        <v>305.60455200000001</v>
      </c>
      <c r="D6" s="2">
        <v>0.26094513851167844</v>
      </c>
      <c r="E6" s="8">
        <v>1804.8795539999999</v>
      </c>
      <c r="F6" s="8">
        <v>1902.927162</v>
      </c>
      <c r="G6" s="2">
        <v>-1.0859999999999999</v>
      </c>
      <c r="H6" s="3">
        <v>2.3399999999999997E-2</v>
      </c>
      <c r="I6" s="3">
        <v>6.1900000000000004E-2</v>
      </c>
      <c r="J6" s="8">
        <v>27.937961999999999</v>
      </c>
      <c r="L6" s="51">
        <v>6838680064</v>
      </c>
      <c r="M6" s="52">
        <v>269</v>
      </c>
      <c r="N6" s="53">
        <v>1.9346065618598884</v>
      </c>
      <c r="O6" s="53">
        <v>0.45304782309917929</v>
      </c>
      <c r="P6" s="7"/>
      <c r="Q6" s="38"/>
      <c r="R6" s="51"/>
      <c r="S6" s="52"/>
      <c r="T6" s="53"/>
      <c r="U6" s="53"/>
      <c r="V6" s="6"/>
      <c r="W6" s="5"/>
      <c r="X6" s="5"/>
      <c r="Y6" s="6"/>
      <c r="Z6" s="5"/>
      <c r="AA6" s="5"/>
      <c r="AB6" s="5"/>
      <c r="AC6" s="5"/>
    </row>
    <row r="7" spans="1:29" x14ac:dyDescent="0.3">
      <c r="A7" s="38" t="s">
        <v>12</v>
      </c>
      <c r="B7" s="38">
        <v>2015</v>
      </c>
      <c r="C7" s="8">
        <v>335.73164000000003</v>
      </c>
      <c r="D7" s="2">
        <v>0.28294797687861267</v>
      </c>
      <c r="E7" s="8">
        <v>2327.8818379999998</v>
      </c>
      <c r="F7" s="8">
        <v>2925.6993320000001</v>
      </c>
      <c r="G7" s="2">
        <v>1.2793000000000001</v>
      </c>
      <c r="H7" s="3">
        <v>-0.13739999999999999</v>
      </c>
      <c r="I7" s="3">
        <v>5.3600000000000002E-2</v>
      </c>
      <c r="J7" s="8">
        <v>0.57478200000000002</v>
      </c>
      <c r="L7" s="51">
        <v>11930200064</v>
      </c>
      <c r="M7" s="52">
        <v>330</v>
      </c>
      <c r="N7" s="53">
        <v>0.55647826587984628</v>
      </c>
      <c r="O7" s="53">
        <v>0.20438127485868676</v>
      </c>
      <c r="P7" s="7"/>
      <c r="Q7" s="38"/>
      <c r="R7" s="51"/>
      <c r="S7" s="52"/>
      <c r="T7" s="53"/>
      <c r="U7" s="53"/>
      <c r="V7" s="5"/>
      <c r="W7" s="6"/>
    </row>
    <row r="8" spans="1:29" x14ac:dyDescent="0.3">
      <c r="A8" s="38" t="s">
        <v>12</v>
      </c>
      <c r="B8" s="38">
        <v>2016</v>
      </c>
      <c r="C8" s="8">
        <v>259.89484800000002</v>
      </c>
      <c r="D8" s="2">
        <v>0.28460634547591068</v>
      </c>
      <c r="E8" s="8">
        <v>936.05567999999994</v>
      </c>
      <c r="F8" s="8">
        <v>1234.6485600000001</v>
      </c>
      <c r="G8" s="2">
        <v>-0.20019999999999999</v>
      </c>
      <c r="H8" s="3">
        <v>-0.34630000000000005</v>
      </c>
      <c r="I8" s="3">
        <v>5.1100000000000007E-2</v>
      </c>
      <c r="J8" s="8">
        <v>0.25905600000000001</v>
      </c>
      <c r="L8" s="51">
        <v>2053779968</v>
      </c>
      <c r="M8" s="52">
        <v>417</v>
      </c>
      <c r="N8" s="53">
        <v>-1.7593910236861177</v>
      </c>
      <c r="O8" s="53">
        <v>0.23399356733827556</v>
      </c>
      <c r="P8" s="7"/>
      <c r="Q8" s="38"/>
      <c r="R8" s="51"/>
      <c r="S8" s="52"/>
      <c r="T8" s="53"/>
      <c r="U8" s="53"/>
      <c r="V8" s="5"/>
      <c r="W8" s="5"/>
    </row>
    <row r="9" spans="1:29" x14ac:dyDescent="0.3">
      <c r="A9" s="38" t="s">
        <v>12</v>
      </c>
      <c r="B9" s="38">
        <v>2017</v>
      </c>
      <c r="C9" s="8">
        <v>285.07617599999998</v>
      </c>
      <c r="D9" s="2">
        <v>0.27538787023977435</v>
      </c>
      <c r="E9" s="8">
        <v>1417.7736239999999</v>
      </c>
      <c r="F9" s="8">
        <v>2142.8410560000002</v>
      </c>
      <c r="G9" s="2">
        <v>0.72160000000000002</v>
      </c>
      <c r="H9" s="3">
        <v>8.8999999999999999E-3</v>
      </c>
      <c r="I9" s="3">
        <v>5.2499999999999998E-2</v>
      </c>
      <c r="J9" s="8">
        <v>7.3235039999999998</v>
      </c>
      <c r="L9" s="51">
        <v>16013779968</v>
      </c>
      <c r="M9" s="52">
        <v>542</v>
      </c>
      <c r="N9" s="53">
        <v>2.0537676174714599</v>
      </c>
      <c r="O9" s="53">
        <v>0.26217977964084471</v>
      </c>
      <c r="P9" s="7"/>
      <c r="Q9" s="38"/>
      <c r="R9" s="51"/>
      <c r="S9" s="52"/>
      <c r="T9" s="53"/>
      <c r="U9" s="53"/>
      <c r="V9" s="10"/>
      <c r="W9" s="10"/>
    </row>
    <row r="10" spans="1:29" x14ac:dyDescent="0.3">
      <c r="A10" s="38" t="s">
        <v>12</v>
      </c>
      <c r="B10" s="38">
        <v>2018</v>
      </c>
      <c r="C10" s="8">
        <v>202.28774899999999</v>
      </c>
      <c r="D10" s="2">
        <v>0.217274145511275</v>
      </c>
      <c r="E10" s="8">
        <v>1562.2987620000001</v>
      </c>
      <c r="F10" s="8">
        <v>2483.7368719999999</v>
      </c>
      <c r="G10" s="2">
        <v>0.93969999999999998</v>
      </c>
      <c r="H10" s="3">
        <v>2.6200000000000001E-2</v>
      </c>
      <c r="I10" s="3">
        <v>6.3500000000000001E-2</v>
      </c>
      <c r="J10" s="8">
        <v>9.8356469999999998</v>
      </c>
      <c r="L10" s="51">
        <v>24580679680</v>
      </c>
      <c r="M10" s="52">
        <v>611</v>
      </c>
      <c r="N10" s="53">
        <v>0.4285111559264479</v>
      </c>
      <c r="O10" s="53">
        <v>0.11983095773194906</v>
      </c>
      <c r="P10" s="7"/>
      <c r="Q10" s="38"/>
      <c r="R10" s="51"/>
      <c r="S10" s="52"/>
      <c r="T10" s="53"/>
      <c r="U10" s="53"/>
    </row>
    <row r="11" spans="1:29" x14ac:dyDescent="0.3">
      <c r="A11" s="38" t="s">
        <v>12</v>
      </c>
      <c r="B11" s="38">
        <v>2019</v>
      </c>
      <c r="C11" s="8">
        <v>268.75993</v>
      </c>
      <c r="D11" s="2">
        <v>0.21362478208394797</v>
      </c>
      <c r="E11" s="8">
        <v>2120.1803949999999</v>
      </c>
      <c r="F11" s="8">
        <v>3069.8827880000003</v>
      </c>
      <c r="G11" s="2">
        <v>-0.10859999999999999</v>
      </c>
      <c r="H11" s="3">
        <v>3.0600000000000002E-2</v>
      </c>
      <c r="I11" s="3">
        <v>0.21559999999999999</v>
      </c>
      <c r="J11" s="8">
        <v>15.513030000000001</v>
      </c>
      <c r="L11" s="51">
        <v>56977600512</v>
      </c>
      <c r="M11" s="52">
        <v>652</v>
      </c>
      <c r="N11" s="53">
        <v>0.84069746162157988</v>
      </c>
      <c r="O11" s="53">
        <v>6.4947602755057551E-2</v>
      </c>
      <c r="P11" s="7"/>
      <c r="Q11" s="38"/>
      <c r="R11" s="51"/>
      <c r="S11" s="52"/>
      <c r="T11" s="53"/>
      <c r="U11" s="53"/>
    </row>
    <row r="12" spans="1:29" x14ac:dyDescent="0.3">
      <c r="A12" s="38" t="s">
        <v>12</v>
      </c>
      <c r="B12" s="38">
        <v>2020</v>
      </c>
      <c r="C12" s="8">
        <v>159.63227499999999</v>
      </c>
      <c r="D12" s="2">
        <v>0.20465753424657535</v>
      </c>
      <c r="E12" s="8">
        <v>2171.067305</v>
      </c>
      <c r="F12" s="8">
        <v>3548.5536900000002</v>
      </c>
      <c r="G12" s="2">
        <v>2.4542999999999999</v>
      </c>
      <c r="H12" s="3">
        <v>-6.6E-3</v>
      </c>
      <c r="I12" s="3">
        <v>0.22390000000000002</v>
      </c>
      <c r="J12" s="8">
        <v>7.9166669999999995</v>
      </c>
      <c r="L12" s="51">
        <v>5846230016</v>
      </c>
      <c r="M12" s="52">
        <v>595</v>
      </c>
      <c r="N12" s="53">
        <v>-2.2768612053340069</v>
      </c>
      <c r="O12" s="53">
        <v>-9.1483156381023251E-2</v>
      </c>
      <c r="P12" s="7"/>
      <c r="Q12" s="38"/>
      <c r="R12" s="51"/>
      <c r="S12" s="52"/>
      <c r="T12" s="53"/>
      <c r="U12" s="53"/>
    </row>
    <row r="13" spans="1:29" hidden="1" x14ac:dyDescent="0.3">
      <c r="A13" s="38" t="s">
        <v>13</v>
      </c>
      <c r="B13">
        <v>2010</v>
      </c>
      <c r="C13" s="8">
        <v>3099.9580719999999</v>
      </c>
      <c r="D13" s="2">
        <v>0.702803738317757</v>
      </c>
      <c r="E13" s="8">
        <v>366195.88440000004</v>
      </c>
      <c r="F13" s="8">
        <v>165514.7494</v>
      </c>
      <c r="G13" s="2">
        <v>6.6978</v>
      </c>
      <c r="H13" s="3">
        <v>0</v>
      </c>
      <c r="I13" s="3">
        <v>0.81150000000000011</v>
      </c>
      <c r="J13" s="8">
        <v>-4567.3872000000001</v>
      </c>
      <c r="L13" s="51">
        <v>1124169984</v>
      </c>
      <c r="M13" s="52">
        <v>62</v>
      </c>
      <c r="N13" s="53"/>
      <c r="O13" s="53"/>
      <c r="P13" s="7"/>
      <c r="Q13" s="4"/>
      <c r="R13" s="4"/>
      <c r="S13" s="7"/>
      <c r="T13" s="7"/>
      <c r="U13" s="7"/>
      <c r="V13" s="7"/>
      <c r="W13" s="7"/>
    </row>
    <row r="14" spans="1:29" x14ac:dyDescent="0.3">
      <c r="A14" s="38" t="s">
        <v>13</v>
      </c>
      <c r="B14">
        <v>2011</v>
      </c>
      <c r="C14" s="8">
        <v>3838.496545</v>
      </c>
      <c r="D14" s="2">
        <v>0.28319405756731664</v>
      </c>
      <c r="E14" s="8">
        <v>154284.299</v>
      </c>
      <c r="F14" s="8">
        <v>158283.008</v>
      </c>
      <c r="G14" s="2">
        <v>1.3007</v>
      </c>
      <c r="H14" s="3">
        <v>-1.41E-2</v>
      </c>
      <c r="I14" s="3">
        <v>0.66610000000000003</v>
      </c>
      <c r="J14" s="8">
        <v>9.3210000000000015</v>
      </c>
      <c r="L14" s="51">
        <v>1467920000</v>
      </c>
      <c r="M14" s="52">
        <v>76</v>
      </c>
      <c r="N14" s="53">
        <v>0.26680146144063854</v>
      </c>
      <c r="O14" s="53">
        <v>0.20359895524123955</v>
      </c>
      <c r="P14" s="7"/>
    </row>
    <row r="15" spans="1:29" x14ac:dyDescent="0.3">
      <c r="A15" s="38" t="s">
        <v>13</v>
      </c>
      <c r="B15" s="38">
        <v>2012</v>
      </c>
      <c r="C15" s="8">
        <v>5582.3972610000001</v>
      </c>
      <c r="D15" s="2">
        <v>9.950248756218906E-2</v>
      </c>
      <c r="E15" s="8">
        <v>150518.38709999999</v>
      </c>
      <c r="F15" s="8">
        <v>156137.9829</v>
      </c>
      <c r="G15" s="2">
        <v>-1.0994999999999999</v>
      </c>
      <c r="H15" s="3">
        <v>-0.21460000000000001</v>
      </c>
      <c r="I15" s="3">
        <v>0.69799999999999995</v>
      </c>
      <c r="J15" s="8">
        <v>-3120.192</v>
      </c>
      <c r="L15" s="51">
        <v>3102820096</v>
      </c>
      <c r="M15" s="52">
        <v>112</v>
      </c>
      <c r="N15" s="53">
        <v>0.74846497354973929</v>
      </c>
      <c r="O15" s="53">
        <v>0.38776553100876343</v>
      </c>
      <c r="P15" s="7"/>
      <c r="Q15" s="4"/>
      <c r="R15" s="4"/>
      <c r="S15" s="4"/>
      <c r="T15" s="4"/>
      <c r="U15" s="4"/>
      <c r="V15" s="4"/>
      <c r="W15" s="4"/>
    </row>
    <row r="16" spans="1:29" x14ac:dyDescent="0.3">
      <c r="A16" s="38" t="s">
        <v>13</v>
      </c>
      <c r="B16" s="38">
        <v>2013</v>
      </c>
      <c r="C16" s="8">
        <v>13502.328579999999</v>
      </c>
      <c r="D16" s="2">
        <v>0.18565058775841103</v>
      </c>
      <c r="E16" s="8">
        <v>139921.37839999999</v>
      </c>
      <c r="F16" s="8">
        <v>142277.2972</v>
      </c>
      <c r="G16" s="2">
        <v>-1.2699999999999999E-2</v>
      </c>
      <c r="H16" s="3">
        <v>-8.4399999999999989E-2</v>
      </c>
      <c r="I16" s="3">
        <v>0.68459999999999999</v>
      </c>
      <c r="J16" s="8">
        <v>-1009.9159999999999</v>
      </c>
      <c r="L16" s="51">
        <v>988060032</v>
      </c>
      <c r="M16" s="52">
        <v>171</v>
      </c>
      <c r="N16" s="53">
        <v>-1.1443232282908493</v>
      </c>
      <c r="O16" s="53">
        <v>0.42316468520756523</v>
      </c>
      <c r="P16" s="7"/>
      <c r="Q16" s="4"/>
      <c r="R16" s="4"/>
      <c r="S16" s="4"/>
      <c r="T16" s="4"/>
      <c r="U16" s="4"/>
      <c r="V16" s="4"/>
      <c r="W16" s="4"/>
    </row>
    <row r="17" spans="1:23" x14ac:dyDescent="0.3">
      <c r="A17" s="38" t="s">
        <v>13</v>
      </c>
      <c r="B17" s="38">
        <v>2014</v>
      </c>
      <c r="C17" s="8">
        <v>15774.997382999998</v>
      </c>
      <c r="D17" s="2">
        <v>0.16355810616929697</v>
      </c>
      <c r="E17" s="8">
        <v>127882.36139999999</v>
      </c>
      <c r="F17" s="8">
        <v>122547.05159999999</v>
      </c>
      <c r="G17" s="2">
        <v>-0.19350000000000001</v>
      </c>
      <c r="H17" s="3">
        <v>7.7499999999999999E-2</v>
      </c>
      <c r="I17" s="3">
        <v>0.67949999999999999</v>
      </c>
      <c r="J17" s="8">
        <v>1306.5746999999999</v>
      </c>
      <c r="L17" s="51">
        <v>6838680064</v>
      </c>
      <c r="M17" s="52">
        <v>269</v>
      </c>
      <c r="N17" s="53">
        <v>1.9346065618598884</v>
      </c>
      <c r="O17" s="53">
        <v>0.45304782309917929</v>
      </c>
      <c r="P17" s="7"/>
      <c r="Q17" s="6"/>
      <c r="R17" s="5"/>
      <c r="S17" s="5"/>
      <c r="T17" s="5"/>
      <c r="U17" s="5"/>
      <c r="V17" s="5"/>
      <c r="W17" s="5"/>
    </row>
    <row r="18" spans="1:23" x14ac:dyDescent="0.3">
      <c r="A18" s="38" t="s">
        <v>13</v>
      </c>
      <c r="B18" s="38">
        <v>2015</v>
      </c>
      <c r="C18" s="8">
        <v>16121.588702000001</v>
      </c>
      <c r="D18" s="2">
        <v>0.24415024630541871</v>
      </c>
      <c r="E18" s="8">
        <v>124814.6482</v>
      </c>
      <c r="F18" s="8">
        <v>119396.95940000001</v>
      </c>
      <c r="G18" s="2">
        <v>0.2102</v>
      </c>
      <c r="H18" s="3">
        <v>8.3400000000000002E-2</v>
      </c>
      <c r="I18" s="3">
        <v>0.6341</v>
      </c>
      <c r="J18" s="8">
        <v>1914.4662000000001</v>
      </c>
      <c r="L18" s="51">
        <v>11930200064</v>
      </c>
      <c r="M18" s="52">
        <v>330</v>
      </c>
      <c r="N18" s="53">
        <v>0.55647826587984628</v>
      </c>
      <c r="O18" s="53">
        <v>0.20438127485868676</v>
      </c>
      <c r="P18" s="7"/>
      <c r="Q18" s="5"/>
      <c r="R18" s="5"/>
      <c r="S18" s="5"/>
      <c r="T18" s="5"/>
      <c r="U18" s="5"/>
      <c r="V18" s="5"/>
      <c r="W18" s="6"/>
    </row>
    <row r="19" spans="1:23" x14ac:dyDescent="0.3">
      <c r="A19" s="38" t="s">
        <v>13</v>
      </c>
      <c r="B19" s="38">
        <v>2016</v>
      </c>
      <c r="C19" s="8">
        <v>9342.0651360000011</v>
      </c>
      <c r="D19" s="2">
        <v>0.27159309021113243</v>
      </c>
      <c r="E19" s="8">
        <v>96809.227200000008</v>
      </c>
      <c r="F19" s="8">
        <v>97227.417600000001</v>
      </c>
      <c r="G19" s="2">
        <v>0.35259999999999997</v>
      </c>
      <c r="H19" s="3">
        <v>7.7499999999999999E-2</v>
      </c>
      <c r="I19" s="3">
        <v>0.56310000000000004</v>
      </c>
      <c r="J19" s="8">
        <v>1458.1152</v>
      </c>
      <c r="L19" s="51">
        <v>2053779968</v>
      </c>
      <c r="M19" s="52">
        <v>417</v>
      </c>
      <c r="N19" s="53">
        <v>-1.7593910236861177</v>
      </c>
      <c r="O19" s="53">
        <v>0.23399356733827556</v>
      </c>
      <c r="P19" s="7"/>
      <c r="Q19" s="5"/>
      <c r="R19" s="5"/>
      <c r="S19" s="5"/>
      <c r="T19" s="5"/>
      <c r="U19" s="5"/>
      <c r="V19" s="5"/>
      <c r="W19" s="5"/>
    </row>
    <row r="20" spans="1:23" x14ac:dyDescent="0.3">
      <c r="A20" s="38" t="s">
        <v>13</v>
      </c>
      <c r="B20" s="38">
        <v>2017</v>
      </c>
      <c r="C20" s="8">
        <v>10342.4226</v>
      </c>
      <c r="D20" s="2">
        <v>0.26547176192086575</v>
      </c>
      <c r="E20" s="8">
        <v>102864.15359999999</v>
      </c>
      <c r="F20" s="8">
        <v>108377.0496</v>
      </c>
      <c r="G20" s="2">
        <v>0.55320000000000003</v>
      </c>
      <c r="H20" s="3">
        <v>6.9599999999999995E-2</v>
      </c>
      <c r="I20" s="3">
        <v>0.52070000000000005</v>
      </c>
      <c r="J20" s="8">
        <v>1382.2775999999999</v>
      </c>
      <c r="L20" s="51">
        <v>16013779968</v>
      </c>
      <c r="M20" s="52">
        <v>542</v>
      </c>
      <c r="N20" s="53">
        <v>2.0537676174714599</v>
      </c>
      <c r="O20" s="53">
        <v>0.26217977964084471</v>
      </c>
      <c r="P20" s="7"/>
      <c r="Q20" s="7"/>
      <c r="R20" s="7"/>
      <c r="S20" s="7"/>
      <c r="T20" s="7"/>
      <c r="U20" s="7"/>
      <c r="V20" s="7"/>
      <c r="W20" s="10"/>
    </row>
    <row r="21" spans="1:23" x14ac:dyDescent="0.3">
      <c r="A21" s="38" t="s">
        <v>13</v>
      </c>
      <c r="B21" s="38">
        <v>2018</v>
      </c>
      <c r="C21" s="8">
        <v>6688.5971559999998</v>
      </c>
      <c r="D21" s="2">
        <v>0.22524483133841131</v>
      </c>
      <c r="E21" s="8">
        <v>97416.2791</v>
      </c>
      <c r="F21" s="8">
        <v>103817.7417</v>
      </c>
      <c r="G21" s="2">
        <v>0.20860000000000001</v>
      </c>
      <c r="H21" s="3">
        <v>6.8499999999999991E-2</v>
      </c>
      <c r="I21" s="3">
        <v>0.52280000000000004</v>
      </c>
      <c r="J21" s="8">
        <v>1410.9242000000002</v>
      </c>
      <c r="L21" s="51">
        <v>24580679680</v>
      </c>
      <c r="M21" s="52">
        <v>611</v>
      </c>
      <c r="N21" s="53">
        <v>0.4285111559264479</v>
      </c>
      <c r="O21" s="53">
        <v>0.11983095773194906</v>
      </c>
      <c r="P21" s="7"/>
    </row>
    <row r="22" spans="1:23" x14ac:dyDescent="0.3">
      <c r="A22" s="38" t="s">
        <v>13</v>
      </c>
      <c r="B22" s="38">
        <v>2019</v>
      </c>
      <c r="C22" s="8">
        <v>6983.2633790000009</v>
      </c>
      <c r="D22" s="2">
        <v>0.2703891708967851</v>
      </c>
      <c r="E22" s="8">
        <v>105391.81330000001</v>
      </c>
      <c r="F22" s="8">
        <v>114222.3073</v>
      </c>
      <c r="G22" s="2">
        <v>0.58169999999999999</v>
      </c>
      <c r="H22" s="3">
        <v>4.0899999999999999E-2</v>
      </c>
      <c r="I22" s="3">
        <v>0.51469999999999994</v>
      </c>
      <c r="J22" s="8">
        <v>1313.9669000000001</v>
      </c>
      <c r="L22" s="51">
        <v>56977600512</v>
      </c>
      <c r="M22" s="52">
        <v>652</v>
      </c>
      <c r="N22" s="53">
        <v>0.84069746162157988</v>
      </c>
      <c r="O22" s="53">
        <v>6.4947602755057551E-2</v>
      </c>
      <c r="P22" s="7"/>
    </row>
    <row r="23" spans="1:23" x14ac:dyDescent="0.3">
      <c r="A23" s="38" t="s">
        <v>13</v>
      </c>
      <c r="B23" s="38">
        <v>2020</v>
      </c>
      <c r="C23" s="8">
        <v>4867.7520759999998</v>
      </c>
      <c r="D23" s="2">
        <v>0.21458098459225855</v>
      </c>
      <c r="E23" s="8">
        <v>104709.2013</v>
      </c>
      <c r="F23" s="8">
        <v>124458.4825</v>
      </c>
      <c r="G23" s="2">
        <v>1.7422</v>
      </c>
      <c r="H23" s="3">
        <v>-8.5299999999999987E-2</v>
      </c>
      <c r="I23" s="3">
        <v>0.46310000000000001</v>
      </c>
      <c r="J23" s="8">
        <v>16.407599999999999</v>
      </c>
      <c r="L23" s="51">
        <v>5846230016</v>
      </c>
      <c r="M23" s="52">
        <v>595</v>
      </c>
      <c r="N23" s="53">
        <v>-2.2768612053340069</v>
      </c>
      <c r="O23" s="53">
        <v>-9.1483156381023251E-2</v>
      </c>
      <c r="P23" s="7"/>
    </row>
    <row r="24" spans="1:23" hidden="1" x14ac:dyDescent="0.3">
      <c r="A24" s="38" t="s">
        <v>14</v>
      </c>
      <c r="B24">
        <v>2010</v>
      </c>
      <c r="C24" s="8">
        <v>49720.330594999999</v>
      </c>
      <c r="D24" s="2">
        <v>0.59648170614903262</v>
      </c>
      <c r="E24" s="8">
        <v>58962.660100000001</v>
      </c>
      <c r="F24" s="8">
        <v>663088.53159999999</v>
      </c>
      <c r="G24" s="2">
        <v>0.51929999999999998</v>
      </c>
      <c r="H24" s="3">
        <v>7.1599999999999997E-2</v>
      </c>
      <c r="I24" s="3">
        <v>0.92890000000000006</v>
      </c>
      <c r="J24" s="8">
        <v>11223.4805</v>
      </c>
      <c r="L24" s="51">
        <v>1124169984</v>
      </c>
      <c r="M24" s="52">
        <v>62</v>
      </c>
      <c r="N24" s="53"/>
      <c r="O24" s="53"/>
      <c r="P24" s="7"/>
      <c r="Q24" s="4"/>
      <c r="R24" s="4"/>
      <c r="S24" s="4"/>
      <c r="T24" s="4"/>
      <c r="U24" s="4"/>
      <c r="V24" s="4"/>
      <c r="W24" s="4"/>
    </row>
    <row r="25" spans="1:23" x14ac:dyDescent="0.3">
      <c r="A25" s="38" t="s">
        <v>14</v>
      </c>
      <c r="B25">
        <v>2011</v>
      </c>
      <c r="C25" s="8">
        <v>33364.783595000001</v>
      </c>
      <c r="D25" s="2">
        <v>0.60382996497766928</v>
      </c>
      <c r="E25" s="8">
        <v>73707.361000000004</v>
      </c>
      <c r="F25" s="8">
        <v>711684.75950000004</v>
      </c>
      <c r="G25" s="2">
        <v>1.2526999999999999</v>
      </c>
      <c r="H25" s="3">
        <v>5.5599999999999997E-2</v>
      </c>
      <c r="I25" s="3">
        <v>0.8498</v>
      </c>
      <c r="J25" s="8">
        <v>11475.704500000002</v>
      </c>
      <c r="L25" s="51">
        <v>1467920000</v>
      </c>
      <c r="M25" s="52">
        <v>76</v>
      </c>
      <c r="N25" s="53">
        <v>0.26680146144063854</v>
      </c>
      <c r="O25" s="53">
        <v>0.20359895524123955</v>
      </c>
      <c r="P25" s="7"/>
    </row>
    <row r="26" spans="1:23" x14ac:dyDescent="0.3">
      <c r="A26" s="38" t="s">
        <v>14</v>
      </c>
      <c r="B26" s="38">
        <v>2012</v>
      </c>
      <c r="C26" s="8">
        <v>52205.801217</v>
      </c>
      <c r="D26" s="2">
        <v>0.52603639016087855</v>
      </c>
      <c r="E26" s="8">
        <v>65754.796199999997</v>
      </c>
      <c r="F26" s="8">
        <v>754062.65099999995</v>
      </c>
      <c r="G26" s="2">
        <v>-0.44969999999999999</v>
      </c>
      <c r="H26" s="3">
        <v>-1.1899999999999999E-2</v>
      </c>
      <c r="I26" s="3">
        <v>0.85739999999999994</v>
      </c>
      <c r="J26" s="8">
        <v>5600.0946000000004</v>
      </c>
      <c r="L26" s="51">
        <v>3102820096</v>
      </c>
      <c r="M26" s="52">
        <v>112</v>
      </c>
      <c r="N26" s="53">
        <v>0.74846497354973929</v>
      </c>
      <c r="O26" s="53">
        <v>0.38776553100876343</v>
      </c>
      <c r="P26" s="7"/>
      <c r="Q26" s="4"/>
      <c r="R26" s="4"/>
      <c r="S26" s="4"/>
      <c r="T26" s="4"/>
      <c r="U26" s="4"/>
      <c r="V26" s="7"/>
      <c r="W26" s="7"/>
    </row>
    <row r="27" spans="1:23" x14ac:dyDescent="0.3">
      <c r="A27" s="38" t="s">
        <v>14</v>
      </c>
      <c r="B27" s="38">
        <v>2013</v>
      </c>
      <c r="C27" s="8">
        <v>72548.640339999998</v>
      </c>
      <c r="D27" s="2">
        <v>0.5820347644581999</v>
      </c>
      <c r="E27" s="8">
        <v>65267.063199999997</v>
      </c>
      <c r="F27" s="8">
        <v>809542.04319999996</v>
      </c>
      <c r="G27" s="2">
        <v>-0.59460000000000002</v>
      </c>
      <c r="H27" s="3">
        <v>1.0200000000000001E-2</v>
      </c>
      <c r="I27" s="3">
        <v>0.82669999999999999</v>
      </c>
      <c r="J27" s="8">
        <v>10403.7904</v>
      </c>
      <c r="L27" s="51">
        <v>988060032</v>
      </c>
      <c r="M27" s="52">
        <v>171</v>
      </c>
      <c r="N27" s="53">
        <v>-1.1443232282908493</v>
      </c>
      <c r="O27" s="53">
        <v>0.42316468520756523</v>
      </c>
      <c r="P27" s="7"/>
      <c r="Q27" s="4"/>
      <c r="R27" s="4"/>
      <c r="S27" s="4"/>
      <c r="T27" s="4"/>
      <c r="U27" s="4"/>
      <c r="V27" s="4"/>
      <c r="W27" s="4"/>
    </row>
    <row r="28" spans="1:23" x14ac:dyDescent="0.3">
      <c r="A28" s="38" t="s">
        <v>14</v>
      </c>
      <c r="B28" s="38">
        <v>2014</v>
      </c>
      <c r="C28" s="8">
        <v>62588.478773999996</v>
      </c>
      <c r="D28" s="2">
        <v>0.53270379114011945</v>
      </c>
      <c r="E28" s="8">
        <v>65579.460299999992</v>
      </c>
      <c r="F28" s="8">
        <v>758827.12829999998</v>
      </c>
      <c r="G28" s="2">
        <v>-0.27879999999999999</v>
      </c>
      <c r="H28" s="3">
        <v>-8.199999999999999E-3</v>
      </c>
      <c r="I28" s="3">
        <v>0.77849999999999997</v>
      </c>
      <c r="J28" s="8">
        <v>8376.716699999999</v>
      </c>
      <c r="L28" s="51">
        <v>6838680064</v>
      </c>
      <c r="M28" s="52">
        <v>269</v>
      </c>
      <c r="N28" s="53">
        <v>1.9346065618598884</v>
      </c>
      <c r="O28" s="53">
        <v>0.45304782309917929</v>
      </c>
      <c r="P28" s="7"/>
      <c r="Q28" s="6"/>
      <c r="R28" s="5"/>
      <c r="S28" s="5"/>
      <c r="T28" s="5"/>
      <c r="U28" s="6"/>
      <c r="V28" s="5"/>
      <c r="W28" s="5"/>
    </row>
    <row r="29" spans="1:23" x14ac:dyDescent="0.3">
      <c r="A29" s="38" t="s">
        <v>14</v>
      </c>
      <c r="B29" s="38">
        <v>2015</v>
      </c>
      <c r="C29" s="8">
        <v>54240.379304000002</v>
      </c>
      <c r="D29" s="2">
        <v>0.51723510686675767</v>
      </c>
      <c r="E29" s="8">
        <v>60940.156199999998</v>
      </c>
      <c r="F29" s="8">
        <v>687284.52300000004</v>
      </c>
      <c r="G29" s="2">
        <v>0.36700000000000005</v>
      </c>
      <c r="H29" s="3">
        <v>-1.1399999999999999E-2</v>
      </c>
      <c r="I29" s="3">
        <v>0.6371</v>
      </c>
      <c r="J29" s="8">
        <v>10642.309799999999</v>
      </c>
      <c r="L29" s="51">
        <v>11930200064</v>
      </c>
      <c r="M29" s="52">
        <v>330</v>
      </c>
      <c r="N29" s="53">
        <v>0.55647826587984628</v>
      </c>
      <c r="O29" s="53">
        <v>0.20438127485868676</v>
      </c>
      <c r="P29" s="7"/>
      <c r="Q29" s="6"/>
      <c r="R29" s="6"/>
      <c r="S29" s="5"/>
      <c r="T29" s="5"/>
      <c r="U29" s="5"/>
      <c r="V29" s="5"/>
      <c r="W29" s="5"/>
    </row>
    <row r="30" spans="1:23" x14ac:dyDescent="0.3">
      <c r="A30" s="38" t="s">
        <v>14</v>
      </c>
      <c r="B30" s="38">
        <v>2016</v>
      </c>
      <c r="C30" s="8">
        <v>46751.133168</v>
      </c>
      <c r="D30" s="2">
        <v>0.50717390288358177</v>
      </c>
      <c r="E30" s="8">
        <v>53354.433600000004</v>
      </c>
      <c r="F30" s="8">
        <v>582293.74080000003</v>
      </c>
      <c r="G30" s="2">
        <v>0.2515</v>
      </c>
      <c r="H30" s="3">
        <v>2.7699999999999999E-2</v>
      </c>
      <c r="I30" s="3">
        <v>0.62529999999999997</v>
      </c>
      <c r="J30" s="8">
        <v>6286.4256000000005</v>
      </c>
      <c r="L30" s="51">
        <v>2053779968</v>
      </c>
      <c r="M30" s="52">
        <v>417</v>
      </c>
      <c r="N30" s="53">
        <v>-1.7593910236861177</v>
      </c>
      <c r="O30" s="53">
        <v>0.23399356733827556</v>
      </c>
      <c r="P30" s="7"/>
      <c r="Q30" s="5"/>
      <c r="R30" s="5"/>
      <c r="S30" s="5"/>
      <c r="T30" s="5"/>
      <c r="U30" s="5"/>
      <c r="V30" s="5"/>
      <c r="W30" s="5"/>
    </row>
    <row r="31" spans="1:23" x14ac:dyDescent="0.3">
      <c r="A31" s="38" t="s">
        <v>14</v>
      </c>
      <c r="B31" s="38">
        <v>2017</v>
      </c>
      <c r="C31" s="8">
        <v>46806.838128000003</v>
      </c>
      <c r="D31" s="2">
        <v>0.5293529971455756</v>
      </c>
      <c r="E31" s="8">
        <v>14367.309599999999</v>
      </c>
      <c r="F31" s="8">
        <v>538724.79119999998</v>
      </c>
      <c r="G31" s="2">
        <v>1.7165999999999999</v>
      </c>
      <c r="H31" s="3">
        <v>1.04E-2</v>
      </c>
      <c r="I31" s="3">
        <v>0.75700000000000001</v>
      </c>
      <c r="J31" s="8">
        <v>7745.0783999999994</v>
      </c>
      <c r="L31" s="51">
        <v>16013779968</v>
      </c>
      <c r="M31" s="52">
        <v>542</v>
      </c>
      <c r="N31" s="53">
        <v>2.0537676174714599</v>
      </c>
      <c r="O31" s="53">
        <v>0.26217977964084471</v>
      </c>
      <c r="P31" s="7"/>
      <c r="Q31" s="7"/>
      <c r="R31" s="7"/>
      <c r="S31" s="7"/>
      <c r="T31" s="7"/>
      <c r="U31" s="7"/>
      <c r="V31" s="7"/>
      <c r="W31" s="7"/>
    </row>
    <row r="32" spans="1:23" x14ac:dyDescent="0.3">
      <c r="A32" s="38" t="s">
        <v>14</v>
      </c>
      <c r="B32" s="38">
        <v>2018</v>
      </c>
      <c r="C32" s="8">
        <v>32898.134310000001</v>
      </c>
      <c r="D32" s="2">
        <v>0.56459899153268001</v>
      </c>
      <c r="E32" s="8">
        <v>13490.5275</v>
      </c>
      <c r="F32" s="8">
        <v>503694.83660000004</v>
      </c>
      <c r="G32" s="2">
        <v>-4.53E-2</v>
      </c>
      <c r="H32" s="3">
        <v>2.9600000000000001E-2</v>
      </c>
      <c r="I32" s="3">
        <v>0.74769999999999992</v>
      </c>
      <c r="J32" s="8">
        <v>8793.4001000000007</v>
      </c>
      <c r="L32" s="51">
        <v>24580679680</v>
      </c>
      <c r="M32" s="52">
        <v>611</v>
      </c>
      <c r="N32" s="53">
        <v>0.4285111559264479</v>
      </c>
      <c r="O32" s="53">
        <v>0.11983095773194906</v>
      </c>
      <c r="P32" s="7"/>
    </row>
    <row r="33" spans="1:24" x14ac:dyDescent="0.3">
      <c r="A33" s="38" t="s">
        <v>14</v>
      </c>
      <c r="B33" s="38">
        <v>2019</v>
      </c>
      <c r="C33" s="8">
        <v>41258.481105999999</v>
      </c>
      <c r="D33" s="2">
        <v>0.56067373906569884</v>
      </c>
      <c r="E33" s="8">
        <v>12760.461600000001</v>
      </c>
      <c r="F33" s="8">
        <v>551291.98330000008</v>
      </c>
      <c r="G33" s="2">
        <v>0.24249999999999999</v>
      </c>
      <c r="H33" s="3">
        <v>4.6199999999999998E-2</v>
      </c>
      <c r="I33" s="3">
        <v>0.73049999999999993</v>
      </c>
      <c r="J33" s="8">
        <v>10149.764500000001</v>
      </c>
      <c r="L33" s="51">
        <v>56977600512</v>
      </c>
      <c r="M33" s="52">
        <v>652</v>
      </c>
      <c r="N33" s="53">
        <v>0.84069746162157988</v>
      </c>
      <c r="O33" s="53">
        <v>6.4947602755057551E-2</v>
      </c>
      <c r="P33" s="7"/>
    </row>
    <row r="34" spans="1:24" x14ac:dyDescent="0.3">
      <c r="A34" s="38" t="s">
        <v>14</v>
      </c>
      <c r="B34" s="38">
        <v>2020</v>
      </c>
      <c r="C34" s="8">
        <v>34815.040325999995</v>
      </c>
      <c r="D34" s="2">
        <v>0.62559329063176816</v>
      </c>
      <c r="E34" s="8">
        <v>12168.97</v>
      </c>
      <c r="F34" s="8">
        <v>657720.52280000004</v>
      </c>
      <c r="G34" s="2">
        <v>2.4112999999999998</v>
      </c>
      <c r="H34" s="3">
        <v>2.8199999999999999E-2</v>
      </c>
      <c r="I34" s="3">
        <v>0.74280000000000002</v>
      </c>
      <c r="J34" s="8">
        <v>11147.5969</v>
      </c>
      <c r="L34" s="51">
        <v>5846230016</v>
      </c>
      <c r="M34" s="52">
        <v>595</v>
      </c>
      <c r="N34" s="53">
        <v>-2.2768612053340069</v>
      </c>
      <c r="O34" s="53">
        <v>-9.1483156381023251E-2</v>
      </c>
      <c r="P34" s="7"/>
    </row>
    <row r="35" spans="1:24" hidden="1" x14ac:dyDescent="0.3">
      <c r="A35" s="38" t="s">
        <v>15</v>
      </c>
      <c r="B35">
        <v>2010</v>
      </c>
      <c r="C35" s="8">
        <v>1518.3442640000001</v>
      </c>
      <c r="D35" s="2">
        <v>0.28439181916038753</v>
      </c>
      <c r="E35" s="8">
        <v>0</v>
      </c>
      <c r="F35" s="8">
        <v>4934.8996399999996</v>
      </c>
      <c r="G35" s="2">
        <v>-0.1598</v>
      </c>
      <c r="H35" s="3">
        <v>9.4E-2</v>
      </c>
      <c r="I35" s="3">
        <v>0.78249999999999997</v>
      </c>
      <c r="J35" s="8">
        <v>206.84273999999999</v>
      </c>
      <c r="L35" s="51">
        <v>1124169984</v>
      </c>
      <c r="M35" s="52">
        <v>62</v>
      </c>
      <c r="N35" s="53"/>
      <c r="O35" s="53"/>
      <c r="P35" s="7"/>
      <c r="Q35" s="7"/>
      <c r="R35" s="7"/>
      <c r="S35" s="7"/>
      <c r="T35" s="7"/>
      <c r="U35" s="7"/>
      <c r="V35" s="7"/>
      <c r="W35" s="7"/>
    </row>
    <row r="36" spans="1:24" x14ac:dyDescent="0.3">
      <c r="A36" s="38" t="s">
        <v>15</v>
      </c>
      <c r="B36">
        <v>2011</v>
      </c>
      <c r="C36" s="8">
        <v>1687.7690050000001</v>
      </c>
      <c r="D36" s="2">
        <v>0.30146210080800306</v>
      </c>
      <c r="E36" s="8">
        <v>0</v>
      </c>
      <c r="F36" s="8">
        <v>5224.8865500000011</v>
      </c>
      <c r="G36" s="2">
        <v>1.9400000000000001E-2</v>
      </c>
      <c r="H36" s="3">
        <v>0.10779999999999999</v>
      </c>
      <c r="I36" s="3">
        <v>0.60470000000000002</v>
      </c>
      <c r="J36" s="8">
        <v>229.60730000000004</v>
      </c>
      <c r="L36" s="51">
        <v>1467920000</v>
      </c>
      <c r="M36" s="52">
        <v>76</v>
      </c>
      <c r="N36" s="53">
        <v>0.26680146144063854</v>
      </c>
      <c r="O36" s="53">
        <v>0.20359895524123955</v>
      </c>
      <c r="P36" s="7"/>
    </row>
    <row r="37" spans="1:24" x14ac:dyDescent="0.3">
      <c r="A37" s="38" t="s">
        <v>15</v>
      </c>
      <c r="B37" s="38">
        <v>2012</v>
      </c>
      <c r="C37" s="8">
        <v>1779.6470099999999</v>
      </c>
      <c r="D37" s="2">
        <v>0.29439063761097661</v>
      </c>
      <c r="E37" s="8">
        <v>0</v>
      </c>
      <c r="F37" s="8">
        <v>5746.5161099999996</v>
      </c>
      <c r="G37" s="2">
        <v>1.2999999999999999E-3</v>
      </c>
      <c r="H37" s="3">
        <v>0.1336</v>
      </c>
      <c r="I37" s="3">
        <v>0.81480000000000008</v>
      </c>
      <c r="J37" s="8">
        <v>237.91464000000002</v>
      </c>
      <c r="L37" s="51">
        <v>3102820096</v>
      </c>
      <c r="M37" s="52">
        <v>112</v>
      </c>
      <c r="N37" s="53">
        <v>0.74846497354973929</v>
      </c>
      <c r="O37" s="53">
        <v>0.38776553100876343</v>
      </c>
      <c r="P37" s="7"/>
      <c r="Q37" s="4"/>
      <c r="R37" s="4"/>
      <c r="S37" s="4"/>
      <c r="T37" s="4"/>
      <c r="U37" s="4"/>
      <c r="V37" s="4"/>
      <c r="W37" s="4"/>
      <c r="X37" s="4"/>
    </row>
    <row r="38" spans="1:24" x14ac:dyDescent="0.3">
      <c r="A38" s="38" t="s">
        <v>15</v>
      </c>
      <c r="B38" s="38">
        <v>2013</v>
      </c>
      <c r="C38" s="8">
        <v>2556.3291799999997</v>
      </c>
      <c r="D38" s="2">
        <v>0.2997787610619469</v>
      </c>
      <c r="E38" s="8">
        <v>0</v>
      </c>
      <c r="F38" s="8">
        <v>6758.1592000000001</v>
      </c>
      <c r="G38" s="2">
        <v>9.2600000000000002E-2</v>
      </c>
      <c r="H38" s="3">
        <v>0.14940000000000001</v>
      </c>
      <c r="I38" s="3">
        <v>0.57009999999999994</v>
      </c>
      <c r="J38" s="8">
        <v>312.41171999999995</v>
      </c>
      <c r="L38" s="51">
        <v>988060032</v>
      </c>
      <c r="M38" s="52">
        <v>171</v>
      </c>
      <c r="N38" s="53">
        <v>-1.1443232282908493</v>
      </c>
      <c r="O38" s="53">
        <v>0.42316468520756523</v>
      </c>
      <c r="P38" s="7"/>
      <c r="Q38" s="7"/>
      <c r="R38" s="7"/>
      <c r="S38" s="7"/>
      <c r="T38" s="7"/>
      <c r="U38" s="7"/>
      <c r="V38" s="7"/>
      <c r="W38" s="7"/>
    </row>
    <row r="39" spans="1:24" x14ac:dyDescent="0.3">
      <c r="A39" s="38" t="s">
        <v>15</v>
      </c>
      <c r="B39" s="38">
        <v>2014</v>
      </c>
      <c r="C39" s="8">
        <v>2947.174677</v>
      </c>
      <c r="D39" s="2">
        <v>0.25512798779454143</v>
      </c>
      <c r="E39" s="8">
        <v>0</v>
      </c>
      <c r="F39" s="8">
        <v>7106.4270900000001</v>
      </c>
      <c r="G39" s="2">
        <v>0.155</v>
      </c>
      <c r="H39" s="3">
        <v>0.16600000000000001</v>
      </c>
      <c r="I39" s="3">
        <v>0.60270000000000001</v>
      </c>
      <c r="J39" s="8">
        <v>348.05654999999996</v>
      </c>
      <c r="L39" s="51">
        <v>6838680064</v>
      </c>
      <c r="M39" s="52">
        <v>269</v>
      </c>
      <c r="N39" s="53">
        <v>1.9346065618598884</v>
      </c>
      <c r="O39" s="53">
        <v>0.45304782309917929</v>
      </c>
      <c r="P39" s="7"/>
      <c r="Q39" s="5"/>
      <c r="R39" s="6"/>
      <c r="S39" s="6"/>
      <c r="T39" s="5"/>
      <c r="U39" s="5"/>
      <c r="V39" s="6"/>
      <c r="W39" s="5"/>
    </row>
    <row r="40" spans="1:24" x14ac:dyDescent="0.3">
      <c r="A40" s="38" t="s">
        <v>15</v>
      </c>
      <c r="B40" s="38">
        <v>2015</v>
      </c>
      <c r="C40" s="8">
        <v>3200.7398880000005</v>
      </c>
      <c r="D40" s="2">
        <v>0.26104100946372238</v>
      </c>
      <c r="E40" s="8">
        <v>0</v>
      </c>
      <c r="F40" s="8">
        <v>6656.4177</v>
      </c>
      <c r="G40" s="2">
        <v>-3.2400000000000005E-2</v>
      </c>
      <c r="H40" s="3">
        <v>0.1812</v>
      </c>
      <c r="I40" s="3">
        <v>0.63359999999999994</v>
      </c>
      <c r="J40" s="8">
        <v>385.10394000000002</v>
      </c>
      <c r="L40" s="51">
        <v>11930200064</v>
      </c>
      <c r="M40" s="52">
        <v>330</v>
      </c>
      <c r="N40" s="53">
        <v>0.55647826587984628</v>
      </c>
      <c r="O40" s="53">
        <v>0.20438127485868676</v>
      </c>
      <c r="P40" s="7"/>
      <c r="Q40" s="5"/>
      <c r="R40" s="5"/>
      <c r="S40" s="5"/>
      <c r="T40" s="5"/>
      <c r="U40" s="5"/>
      <c r="V40" s="5"/>
      <c r="W40" s="5"/>
    </row>
    <row r="41" spans="1:24" x14ac:dyDescent="0.3">
      <c r="A41" s="38" t="s">
        <v>15</v>
      </c>
      <c r="B41" s="38">
        <v>2016</v>
      </c>
      <c r="C41" s="8">
        <v>2330.9735519999999</v>
      </c>
      <c r="D41" s="2">
        <v>0.24677518427518425</v>
      </c>
      <c r="E41" s="8">
        <v>0</v>
      </c>
      <c r="F41" s="8">
        <v>6125.6875199999995</v>
      </c>
      <c r="G41" s="2">
        <v>-4.3400000000000001E-2</v>
      </c>
      <c r="H41" s="3">
        <v>0.17699999999999999</v>
      </c>
      <c r="I41" s="3">
        <v>0.63659999999999994</v>
      </c>
      <c r="J41" s="8">
        <v>342.44736000000006</v>
      </c>
      <c r="L41" s="51">
        <v>2053779968</v>
      </c>
      <c r="M41" s="52">
        <v>417</v>
      </c>
      <c r="N41" s="53">
        <v>-1.7593910236861177</v>
      </c>
      <c r="O41" s="53">
        <v>0.23399356733827556</v>
      </c>
      <c r="P41" s="7"/>
      <c r="Q41" s="5"/>
      <c r="R41" s="5"/>
      <c r="S41" s="5"/>
      <c r="T41" s="5"/>
      <c r="U41" s="5"/>
      <c r="V41" s="5"/>
      <c r="W41" s="5"/>
    </row>
    <row r="42" spans="1:24" x14ac:dyDescent="0.3">
      <c r="A42" s="38" t="s">
        <v>15</v>
      </c>
      <c r="B42" s="38">
        <v>2017</v>
      </c>
      <c r="C42" s="8">
        <v>3157.8354719999998</v>
      </c>
      <c r="D42" s="2">
        <v>0.25586727812247101</v>
      </c>
      <c r="E42" s="8">
        <v>0</v>
      </c>
      <c r="F42" s="8">
        <v>7006.1071200000006</v>
      </c>
      <c r="G42" s="2">
        <v>3.0299999999999997E-2</v>
      </c>
      <c r="H42" s="3">
        <v>0.1663</v>
      </c>
      <c r="I42" s="3">
        <v>0.59619999999999995</v>
      </c>
      <c r="J42" s="8">
        <v>432.38400000000001</v>
      </c>
      <c r="L42" s="51">
        <v>16013779968</v>
      </c>
      <c r="M42" s="52">
        <v>542</v>
      </c>
      <c r="N42" s="53">
        <v>2.0537676174714599</v>
      </c>
      <c r="O42" s="53">
        <v>0.26217977964084471</v>
      </c>
      <c r="P42" s="7"/>
      <c r="Q42" s="7"/>
      <c r="R42" s="7"/>
      <c r="S42" s="7"/>
      <c r="T42" s="7"/>
      <c r="U42" s="7"/>
      <c r="V42" s="7"/>
      <c r="W42" s="7"/>
    </row>
    <row r="43" spans="1:24" x14ac:dyDescent="0.3">
      <c r="A43" s="38" t="s">
        <v>15</v>
      </c>
      <c r="B43" s="38">
        <v>2018</v>
      </c>
      <c r="C43" s="8">
        <v>3067.9947149999998</v>
      </c>
      <c r="D43" s="2">
        <v>0.25400865360142533</v>
      </c>
      <c r="E43" s="8">
        <v>0</v>
      </c>
      <c r="F43" s="8">
        <v>7083.19668</v>
      </c>
      <c r="G43" s="2">
        <v>0.1057</v>
      </c>
      <c r="H43" s="3">
        <v>0.15820000000000001</v>
      </c>
      <c r="I43" s="3">
        <v>0.63090000000000002</v>
      </c>
      <c r="J43" s="8">
        <v>427.48707000000007</v>
      </c>
      <c r="L43" s="51">
        <v>24580679680</v>
      </c>
      <c r="M43" s="52">
        <v>611</v>
      </c>
      <c r="N43" s="53">
        <v>0.4285111559264479</v>
      </c>
      <c r="O43" s="53">
        <v>0.11983095773194906</v>
      </c>
      <c r="P43" s="7"/>
    </row>
    <row r="44" spans="1:24" x14ac:dyDescent="0.3">
      <c r="A44" s="38" t="s">
        <v>15</v>
      </c>
      <c r="B44" s="38">
        <v>2019</v>
      </c>
      <c r="C44" s="8">
        <v>2671.7945720000002</v>
      </c>
      <c r="D44" s="2">
        <v>0.2594928724612085</v>
      </c>
      <c r="E44" s="8">
        <v>0</v>
      </c>
      <c r="F44" s="8">
        <v>7552.8567599999997</v>
      </c>
      <c r="G44" s="2">
        <v>-2.07E-2</v>
      </c>
      <c r="H44" s="3">
        <v>0.14550000000000002</v>
      </c>
      <c r="I44" s="3">
        <v>0.62990000000000002</v>
      </c>
      <c r="J44" s="8">
        <v>448.28679000000005</v>
      </c>
      <c r="L44" s="51">
        <v>56977600512</v>
      </c>
      <c r="M44" s="52">
        <v>652</v>
      </c>
      <c r="N44" s="53">
        <v>0.84069746162157988</v>
      </c>
      <c r="O44" s="53">
        <v>6.4947602755057551E-2</v>
      </c>
      <c r="P44" s="7"/>
    </row>
    <row r="45" spans="1:24" x14ac:dyDescent="0.3">
      <c r="A45" s="38" t="s">
        <v>15</v>
      </c>
      <c r="B45" s="38">
        <v>2020</v>
      </c>
      <c r="C45" s="8">
        <v>2267.7217419999997</v>
      </c>
      <c r="D45" s="2">
        <v>0.25035327366933585</v>
      </c>
      <c r="E45" s="8">
        <v>0</v>
      </c>
      <c r="F45" s="8">
        <v>8300.1946499999995</v>
      </c>
      <c r="G45" s="2">
        <v>0.22070000000000001</v>
      </c>
      <c r="H45" s="3">
        <v>7.6600000000000001E-2</v>
      </c>
      <c r="I45" s="3">
        <v>0.62309999999999999</v>
      </c>
      <c r="J45" s="8">
        <v>323.63990999999999</v>
      </c>
      <c r="L45" s="51">
        <v>5846230016</v>
      </c>
      <c r="M45" s="52">
        <v>595</v>
      </c>
      <c r="N45" s="53">
        <v>-2.2768612053340069</v>
      </c>
      <c r="O45" s="53">
        <v>-9.1483156381023251E-2</v>
      </c>
      <c r="P45" s="7"/>
    </row>
    <row r="46" spans="1:24" hidden="1" x14ac:dyDescent="0.3">
      <c r="A46" s="38" t="s">
        <v>16</v>
      </c>
      <c r="B46">
        <v>2010</v>
      </c>
      <c r="C46" s="8">
        <v>280202.777932</v>
      </c>
      <c r="D46" s="2">
        <v>0.39783816700921065</v>
      </c>
      <c r="E46" s="8">
        <v>324881.93290000001</v>
      </c>
      <c r="F46" s="8">
        <v>2364591.5739000002</v>
      </c>
      <c r="G46" s="2">
        <v>0.29049999999999998</v>
      </c>
      <c r="H46" s="3">
        <v>9.5100000000000004E-2</v>
      </c>
      <c r="I46" s="3">
        <v>0.63419999999999999</v>
      </c>
      <c r="J46" s="8">
        <v>30138.8279</v>
      </c>
      <c r="L46" s="51">
        <v>1124169984</v>
      </c>
      <c r="M46" s="52">
        <v>62</v>
      </c>
      <c r="N46" s="53"/>
      <c r="O46" s="53"/>
      <c r="P46" s="7"/>
      <c r="Q46" s="4"/>
      <c r="R46" s="4"/>
      <c r="S46" s="4"/>
      <c r="T46" s="4"/>
      <c r="U46" s="4"/>
      <c r="V46" s="4"/>
      <c r="W46" s="4"/>
    </row>
    <row r="47" spans="1:24" x14ac:dyDescent="0.3">
      <c r="A47" s="38" t="s">
        <v>16</v>
      </c>
      <c r="B47">
        <v>2011</v>
      </c>
      <c r="C47" s="8">
        <v>211749.69322000004</v>
      </c>
      <c r="D47" s="2">
        <v>0.42123549933346571</v>
      </c>
      <c r="E47" s="8">
        <v>281163.30450000003</v>
      </c>
      <c r="F47" s="8">
        <v>2403045.4565000003</v>
      </c>
      <c r="G47" s="2">
        <v>0.56090000000000007</v>
      </c>
      <c r="H47" s="3">
        <v>0.1101</v>
      </c>
      <c r="I47" s="3">
        <v>0.60670000000000002</v>
      </c>
      <c r="J47" s="8">
        <v>33777.750500000002</v>
      </c>
      <c r="L47" s="51">
        <v>1467920000</v>
      </c>
      <c r="M47" s="52">
        <v>76</v>
      </c>
      <c r="N47" s="53">
        <v>0.26680146144063854</v>
      </c>
      <c r="O47" s="53">
        <v>0.20359895524123955</v>
      </c>
      <c r="P47" s="7"/>
    </row>
    <row r="48" spans="1:24" x14ac:dyDescent="0.3">
      <c r="A48" s="38" t="s">
        <v>16</v>
      </c>
      <c r="B48" s="38">
        <v>2012</v>
      </c>
      <c r="C48" s="8">
        <v>315644.86310399999</v>
      </c>
      <c r="D48" s="2">
        <v>0.35998040739114279</v>
      </c>
      <c r="E48" s="8">
        <v>247902.50459999999</v>
      </c>
      <c r="F48" s="8">
        <v>2709802.2467999998</v>
      </c>
      <c r="G48" s="2">
        <v>-5.9800000000000006E-2</v>
      </c>
      <c r="H48" s="3">
        <v>8.3900000000000002E-2</v>
      </c>
      <c r="I48" s="3">
        <v>0.57579999999999998</v>
      </c>
      <c r="J48" s="8">
        <v>20474.634900000001</v>
      </c>
      <c r="L48" s="51">
        <v>3102820096</v>
      </c>
      <c r="M48" s="52">
        <v>112</v>
      </c>
      <c r="N48" s="53">
        <v>0.74846497354973929</v>
      </c>
      <c r="O48" s="53">
        <v>0.38776553100876343</v>
      </c>
      <c r="P48" s="7"/>
      <c r="Q48" s="4"/>
      <c r="R48" s="4"/>
      <c r="S48" s="4"/>
      <c r="T48" s="4"/>
      <c r="U48" s="4"/>
      <c r="V48" s="4"/>
      <c r="W48" s="4"/>
    </row>
    <row r="49" spans="1:23" x14ac:dyDescent="0.3">
      <c r="A49" s="38" t="s">
        <v>16</v>
      </c>
      <c r="B49" s="38">
        <v>2013</v>
      </c>
      <c r="C49" s="8">
        <v>341883.55227999995</v>
      </c>
      <c r="D49" s="2">
        <v>0.42171802686533466</v>
      </c>
      <c r="E49" s="8">
        <v>198748.15760000001</v>
      </c>
      <c r="F49" s="8">
        <v>2575860.2931999997</v>
      </c>
      <c r="G49" s="2">
        <v>0.20620000000000002</v>
      </c>
      <c r="H49" s="3">
        <v>9.0899999999999995E-2</v>
      </c>
      <c r="I49" s="3">
        <v>0.67799999999999994</v>
      </c>
      <c r="J49" s="8">
        <v>37308.945999999996</v>
      </c>
      <c r="L49" s="51">
        <v>988060032</v>
      </c>
      <c r="M49" s="52">
        <v>171</v>
      </c>
      <c r="N49" s="53">
        <v>-1.1443232282908493</v>
      </c>
      <c r="O49" s="53">
        <v>0.42316468520756523</v>
      </c>
      <c r="P49" s="7"/>
      <c r="Q49" s="4"/>
      <c r="R49" s="4"/>
      <c r="S49" s="4"/>
      <c r="T49" s="4"/>
      <c r="U49" s="4"/>
      <c r="V49" s="4"/>
      <c r="W49" s="4"/>
    </row>
    <row r="50" spans="1:23" x14ac:dyDescent="0.3">
      <c r="A50" s="38" t="s">
        <v>16</v>
      </c>
      <c r="B50" s="38">
        <v>2014</v>
      </c>
      <c r="C50" s="8">
        <v>283624.95995699998</v>
      </c>
      <c r="D50" s="2">
        <v>0.41753580517989919</v>
      </c>
      <c r="E50" s="8">
        <v>174649.63769999999</v>
      </c>
      <c r="F50" s="8">
        <v>2376861.8282999997</v>
      </c>
      <c r="G50" s="2">
        <v>-0.13150000000000001</v>
      </c>
      <c r="H50" s="3">
        <v>7.3899999999999993E-2</v>
      </c>
      <c r="I50" s="3">
        <v>0.62570000000000003</v>
      </c>
      <c r="J50" s="8">
        <v>28760.216399999998</v>
      </c>
      <c r="L50" s="51">
        <v>6838680064</v>
      </c>
      <c r="M50" s="52">
        <v>269</v>
      </c>
      <c r="N50" s="53">
        <v>1.9346065618598884</v>
      </c>
      <c r="O50" s="53">
        <v>0.45304782309917929</v>
      </c>
      <c r="P50" s="7"/>
      <c r="Q50" s="6"/>
      <c r="R50" s="6"/>
      <c r="S50" s="5"/>
      <c r="T50" s="6"/>
      <c r="U50" s="5"/>
      <c r="V50" s="5"/>
      <c r="W50" s="5"/>
    </row>
    <row r="51" spans="1:23" x14ac:dyDescent="0.3">
      <c r="A51" s="38" t="s">
        <v>16</v>
      </c>
      <c r="B51" s="38">
        <v>2015</v>
      </c>
      <c r="C51" s="8">
        <v>229263.85638399998</v>
      </c>
      <c r="D51" s="2">
        <v>0.44413992680228104</v>
      </c>
      <c r="E51" s="8">
        <v>133232.9938</v>
      </c>
      <c r="F51" s="8">
        <v>2088448.29</v>
      </c>
      <c r="G51" s="2">
        <v>-2.2200000000000001E-2</v>
      </c>
      <c r="H51" s="3">
        <v>7.1399999999999991E-2</v>
      </c>
      <c r="I51" s="3">
        <v>0.59360000000000002</v>
      </c>
      <c r="J51" s="8">
        <v>27290.354599999999</v>
      </c>
      <c r="L51" s="51">
        <v>11930200064</v>
      </c>
      <c r="M51" s="52">
        <v>330</v>
      </c>
      <c r="N51" s="53">
        <v>0.55647826587984628</v>
      </c>
      <c r="O51" s="53">
        <v>0.20438127485868676</v>
      </c>
      <c r="P51" s="7"/>
      <c r="Q51" s="5"/>
      <c r="R51" s="5"/>
      <c r="S51" s="5"/>
      <c r="T51" s="5"/>
      <c r="U51" s="5"/>
      <c r="V51" s="5"/>
      <c r="W51" s="5"/>
    </row>
    <row r="52" spans="1:23" x14ac:dyDescent="0.3">
      <c r="A52" s="38" t="s">
        <v>16</v>
      </c>
      <c r="B52" s="38">
        <v>2016</v>
      </c>
      <c r="C52" s="8">
        <v>198586.85241600001</v>
      </c>
      <c r="D52" s="2">
        <v>0.38884688477021478</v>
      </c>
      <c r="E52" s="8">
        <v>108712.23360000001</v>
      </c>
      <c r="F52" s="8">
        <v>1737339.3264000001</v>
      </c>
      <c r="G52" s="2">
        <v>0.41600000000000004</v>
      </c>
      <c r="H52" s="3">
        <v>7.8000000000000005E-3</v>
      </c>
      <c r="I52" s="3">
        <v>0.62119999999999997</v>
      </c>
      <c r="J52" s="8">
        <v>12340.9344</v>
      </c>
      <c r="L52" s="51">
        <v>2053779968</v>
      </c>
      <c r="M52" s="52">
        <v>417</v>
      </c>
      <c r="N52" s="53">
        <v>-1.7593910236861177</v>
      </c>
      <c r="O52" s="53">
        <v>0.23399356733827556</v>
      </c>
      <c r="P52" s="7"/>
      <c r="Q52" s="5"/>
      <c r="R52" s="5"/>
      <c r="S52" s="5"/>
      <c r="T52" s="5"/>
      <c r="U52" s="5"/>
      <c r="V52" s="5"/>
      <c r="W52" s="5"/>
    </row>
    <row r="53" spans="1:23" x14ac:dyDescent="0.3">
      <c r="A53" s="38" t="s">
        <v>16</v>
      </c>
      <c r="B53" s="38">
        <v>2017</v>
      </c>
      <c r="C53" s="8">
        <v>279969.50476799998</v>
      </c>
      <c r="D53" s="2">
        <v>0.44662283791187291</v>
      </c>
      <c r="E53" s="8">
        <v>122139.02159999999</v>
      </c>
      <c r="F53" s="8">
        <v>2050136.5751999998</v>
      </c>
      <c r="G53" s="2">
        <v>-7.1500000000000008E-2</v>
      </c>
      <c r="H53" s="3">
        <v>6.7199999999999996E-2</v>
      </c>
      <c r="I53" s="3">
        <v>0.64410000000000001</v>
      </c>
      <c r="J53" s="8">
        <v>22502.8848</v>
      </c>
      <c r="L53" s="51">
        <v>16013779968</v>
      </c>
      <c r="M53" s="52">
        <v>542</v>
      </c>
      <c r="N53" s="53">
        <v>2.0537676174714599</v>
      </c>
      <c r="O53" s="53">
        <v>0.26217977964084471</v>
      </c>
      <c r="P53" s="7"/>
      <c r="Q53" s="4"/>
      <c r="R53" s="4"/>
      <c r="S53" s="4"/>
      <c r="T53" s="4"/>
      <c r="U53" s="4"/>
      <c r="V53" s="4"/>
      <c r="W53" s="4"/>
    </row>
    <row r="54" spans="1:23" x14ac:dyDescent="0.3">
      <c r="A54" s="38" t="s">
        <v>16</v>
      </c>
      <c r="B54" s="38">
        <v>2018</v>
      </c>
      <c r="C54" s="8">
        <v>210929.50664100001</v>
      </c>
      <c r="D54" s="2">
        <v>0.41448275862068967</v>
      </c>
      <c r="E54" s="8">
        <v>92063.441900000005</v>
      </c>
      <c r="F54" s="8">
        <v>1858826.2971000001</v>
      </c>
      <c r="G54" s="2">
        <v>0.1787</v>
      </c>
      <c r="H54" s="3">
        <v>7.5999999999999998E-2</v>
      </c>
      <c r="I54" s="3">
        <v>0.67989999999999995</v>
      </c>
      <c r="J54" s="8">
        <v>23717.814399999999</v>
      </c>
      <c r="L54" s="51">
        <v>24580679680</v>
      </c>
      <c r="M54" s="52">
        <v>611</v>
      </c>
      <c r="N54" s="53">
        <v>0.4285111559264479</v>
      </c>
      <c r="O54" s="53">
        <v>0.11983095773194906</v>
      </c>
      <c r="P54" s="7"/>
    </row>
    <row r="55" spans="1:23" x14ac:dyDescent="0.3">
      <c r="A55" s="38" t="s">
        <v>16</v>
      </c>
      <c r="B55" s="38">
        <v>2019</v>
      </c>
      <c r="C55" s="8">
        <v>211374.22223700001</v>
      </c>
      <c r="D55" s="2">
        <v>0.41787536547612225</v>
      </c>
      <c r="E55" s="8">
        <v>91756.257700000002</v>
      </c>
      <c r="F55" s="8">
        <v>2031013.62</v>
      </c>
      <c r="G55" s="2">
        <v>0.16440000000000002</v>
      </c>
      <c r="H55" s="3">
        <v>3.6499999999999998E-2</v>
      </c>
      <c r="I55" s="3">
        <v>0.6925</v>
      </c>
      <c r="J55" s="8">
        <v>30369.739500000003</v>
      </c>
      <c r="L55" s="51">
        <v>56977600512</v>
      </c>
      <c r="M55" s="52">
        <v>652</v>
      </c>
      <c r="N55" s="53">
        <v>0.84069746162157988</v>
      </c>
      <c r="O55" s="53">
        <v>6.4947602755057551E-2</v>
      </c>
      <c r="P55" s="7"/>
    </row>
    <row r="56" spans="1:23" x14ac:dyDescent="0.3">
      <c r="A56" s="38" t="s">
        <v>16</v>
      </c>
      <c r="B56" s="38">
        <v>2020</v>
      </c>
      <c r="C56" s="8">
        <v>144261.27982199998</v>
      </c>
      <c r="D56" s="2">
        <v>0.44227152304487632</v>
      </c>
      <c r="E56" s="8">
        <v>111593.55679999999</v>
      </c>
      <c r="F56" s="8">
        <v>2414308.6077000001</v>
      </c>
      <c r="G56" s="2">
        <v>1.7043999999999999</v>
      </c>
      <c r="H56" s="3">
        <v>2.3099999999999999E-2</v>
      </c>
      <c r="I56" s="3">
        <v>0.65359999999999996</v>
      </c>
      <c r="J56" s="8">
        <v>18912.493599999998</v>
      </c>
      <c r="L56" s="51">
        <v>5846230016</v>
      </c>
      <c r="M56" s="52">
        <v>595</v>
      </c>
      <c r="N56" s="53">
        <v>-2.2768612053340069</v>
      </c>
      <c r="O56" s="53">
        <v>-9.1483156381023251E-2</v>
      </c>
      <c r="P56" s="7"/>
    </row>
    <row r="57" spans="1:23" hidden="1" x14ac:dyDescent="0.3">
      <c r="A57" s="38" t="s">
        <v>17</v>
      </c>
      <c r="B57">
        <v>2010</v>
      </c>
      <c r="C57" s="8">
        <v>69766.059529999999</v>
      </c>
      <c r="D57" s="2">
        <v>1.4048664094028926</v>
      </c>
      <c r="E57" s="8">
        <v>936723.06980000006</v>
      </c>
      <c r="F57" s="8">
        <v>758535.69280000008</v>
      </c>
      <c r="G57" s="2">
        <v>-0.17710000000000001</v>
      </c>
      <c r="H57" s="3">
        <v>-7.1999999999999998E-3</v>
      </c>
      <c r="I57" s="3">
        <v>0.82730000000000004</v>
      </c>
      <c r="J57" s="8">
        <v>23049.082399999999</v>
      </c>
      <c r="L57" s="51">
        <v>1124169984</v>
      </c>
      <c r="M57" s="52">
        <v>62</v>
      </c>
      <c r="N57" s="53"/>
      <c r="O57" s="53"/>
      <c r="P57" s="7"/>
      <c r="Q57" s="4"/>
      <c r="R57" s="4"/>
      <c r="S57" s="4"/>
      <c r="T57" s="4"/>
      <c r="U57" s="4"/>
      <c r="V57" s="4"/>
      <c r="W57" s="4"/>
    </row>
    <row r="58" spans="1:23" x14ac:dyDescent="0.3">
      <c r="A58" s="38" t="s">
        <v>17</v>
      </c>
      <c r="B58">
        <v>2011</v>
      </c>
      <c r="C58" s="8">
        <v>27657.939205000002</v>
      </c>
      <c r="D58" s="2">
        <v>0.29467311003721602</v>
      </c>
      <c r="E58" s="8">
        <v>891298.87600000005</v>
      </c>
      <c r="F58" s="8">
        <v>704847.8060000001</v>
      </c>
      <c r="G58" s="2">
        <v>0.8397</v>
      </c>
      <c r="H58" s="3">
        <v>-6.0899999999999996E-2</v>
      </c>
      <c r="I58" s="3">
        <v>0.82779999999999998</v>
      </c>
      <c r="J58" s="8">
        <v>-1757.0085000000001</v>
      </c>
      <c r="L58" s="51">
        <v>1467920000</v>
      </c>
      <c r="M58" s="52">
        <v>76</v>
      </c>
      <c r="N58" s="53">
        <v>0.26680146144063854</v>
      </c>
      <c r="O58" s="53">
        <v>0.20359895524123955</v>
      </c>
      <c r="P58" s="7"/>
    </row>
    <row r="59" spans="1:23" x14ac:dyDescent="0.3">
      <c r="A59" s="38" t="s">
        <v>17</v>
      </c>
      <c r="B59" s="38">
        <v>2012</v>
      </c>
      <c r="C59" s="8">
        <v>54773.751734999998</v>
      </c>
      <c r="D59" s="2">
        <v>0.42599620493358636</v>
      </c>
      <c r="E59" s="8">
        <v>840537.47219999996</v>
      </c>
      <c r="F59" s="8">
        <v>711007.25159999996</v>
      </c>
      <c r="G59" s="2">
        <v>-7.6799999999999993E-2</v>
      </c>
      <c r="H59" s="3">
        <v>-3.27E-2</v>
      </c>
      <c r="I59" s="3">
        <v>0.80980000000000008</v>
      </c>
      <c r="J59" s="8">
        <v>5535.0905999999995</v>
      </c>
      <c r="L59" s="51">
        <v>3102820096</v>
      </c>
      <c r="M59" s="52">
        <v>112</v>
      </c>
      <c r="N59" s="53">
        <v>0.74846497354973929</v>
      </c>
      <c r="O59" s="53">
        <v>0.38776553100876343</v>
      </c>
      <c r="P59" s="7"/>
      <c r="Q59" s="4"/>
      <c r="R59" s="4"/>
      <c r="S59" s="4"/>
      <c r="T59" s="4"/>
      <c r="U59" s="4"/>
      <c r="V59" s="4"/>
      <c r="W59" s="4"/>
    </row>
    <row r="60" spans="1:23" x14ac:dyDescent="0.3">
      <c r="A60" s="38" t="s">
        <v>17</v>
      </c>
      <c r="B60" s="38">
        <v>2013</v>
      </c>
      <c r="C60" s="8">
        <v>93202.697351999988</v>
      </c>
      <c r="D60" s="2">
        <v>0.5754946199236376</v>
      </c>
      <c r="E60" s="8">
        <v>818374.6692</v>
      </c>
      <c r="F60" s="8">
        <v>742697.19319999998</v>
      </c>
      <c r="G60" s="2">
        <v>-0.37990000000000002</v>
      </c>
      <c r="H60" s="3">
        <v>-2.07E-2</v>
      </c>
      <c r="I60" s="3">
        <v>0.76239999999999997</v>
      </c>
      <c r="J60" s="8">
        <v>4036.3528000000001</v>
      </c>
      <c r="L60" s="51">
        <v>988060032</v>
      </c>
      <c r="M60" s="52">
        <v>171</v>
      </c>
      <c r="N60" s="53">
        <v>-1.1443232282908493</v>
      </c>
      <c r="O60" s="53">
        <v>0.42316468520756523</v>
      </c>
      <c r="P60" s="7"/>
      <c r="Q60" s="4"/>
      <c r="R60" s="4"/>
      <c r="S60" s="4"/>
      <c r="T60" s="4"/>
      <c r="U60" s="4"/>
      <c r="V60" s="4"/>
      <c r="W60" s="4"/>
    </row>
    <row r="61" spans="1:23" x14ac:dyDescent="0.3">
      <c r="A61" s="38" t="s">
        <v>17</v>
      </c>
      <c r="B61" s="38">
        <v>2014</v>
      </c>
      <c r="C61" s="8">
        <v>84274.177161</v>
      </c>
      <c r="D61" s="2">
        <v>0.41537786552594053</v>
      </c>
      <c r="E61" s="8">
        <v>753603.94409999996</v>
      </c>
      <c r="F61" s="8">
        <v>711497.66669999994</v>
      </c>
      <c r="G61" s="2">
        <v>8.6999999999999994E-2</v>
      </c>
      <c r="H61" s="3">
        <v>2.7099999999999999E-2</v>
      </c>
      <c r="I61" s="3">
        <v>0.67879999999999996</v>
      </c>
      <c r="J61" s="8">
        <v>6126.4182000000001</v>
      </c>
      <c r="L61" s="51">
        <v>6838680064</v>
      </c>
      <c r="M61" s="52">
        <v>269</v>
      </c>
      <c r="N61" s="53">
        <v>1.9346065618598884</v>
      </c>
      <c r="O61" s="53">
        <v>0.45304782309917929</v>
      </c>
      <c r="P61" s="7"/>
      <c r="Q61" s="5"/>
      <c r="R61" s="5"/>
      <c r="S61" s="6"/>
      <c r="T61" s="6"/>
      <c r="U61" s="6"/>
      <c r="V61" s="5"/>
      <c r="W61" s="5"/>
    </row>
    <row r="62" spans="1:23" x14ac:dyDescent="0.3">
      <c r="A62" s="38" t="s">
        <v>17</v>
      </c>
      <c r="B62" s="38">
        <v>2015</v>
      </c>
      <c r="C62" s="8">
        <v>76862.781902000002</v>
      </c>
      <c r="D62" s="2">
        <v>0.33317622105697287</v>
      </c>
      <c r="E62" s="8">
        <v>677013.61080000002</v>
      </c>
      <c r="F62" s="8">
        <v>631066.42200000002</v>
      </c>
      <c r="G62" s="2">
        <v>0.21350000000000002</v>
      </c>
      <c r="H62" s="3">
        <v>1.15E-2</v>
      </c>
      <c r="I62" s="3">
        <v>0.70860000000000001</v>
      </c>
      <c r="J62" s="8">
        <v>6066.1607999999997</v>
      </c>
      <c r="L62" s="51">
        <v>11930200064</v>
      </c>
      <c r="M62" s="52">
        <v>330</v>
      </c>
      <c r="N62" s="53">
        <v>0.55647826587984628</v>
      </c>
      <c r="O62" s="53">
        <v>0.20438127485868676</v>
      </c>
      <c r="P62" s="7"/>
      <c r="Q62" s="5"/>
      <c r="R62" s="5"/>
      <c r="S62" s="5"/>
      <c r="T62" s="5"/>
      <c r="U62" s="5"/>
      <c r="V62" s="5"/>
      <c r="W62" s="5"/>
    </row>
    <row r="63" spans="1:23" x14ac:dyDescent="0.3">
      <c r="A63" s="38" t="s">
        <v>17</v>
      </c>
      <c r="B63" s="38">
        <v>2016</v>
      </c>
      <c r="C63" s="8">
        <v>55037.952192000004</v>
      </c>
      <c r="D63" s="2">
        <v>0.46529059040590404</v>
      </c>
      <c r="E63" s="8">
        <v>564936.98880000005</v>
      </c>
      <c r="F63" s="8">
        <v>520706.26079999999</v>
      </c>
      <c r="G63" s="2">
        <v>-7.5499999999999998E-2</v>
      </c>
      <c r="H63" s="3">
        <v>4.41E-2</v>
      </c>
      <c r="I63" s="3">
        <v>0.68840000000000001</v>
      </c>
      <c r="J63" s="8">
        <v>9248.2991999999995</v>
      </c>
      <c r="L63" s="51">
        <v>2053779968</v>
      </c>
      <c r="M63" s="52">
        <v>417</v>
      </c>
      <c r="N63" s="53">
        <v>-1.7593910236861177</v>
      </c>
      <c r="O63" s="53">
        <v>0.23399356733827556</v>
      </c>
      <c r="P63" s="7"/>
      <c r="Q63" s="5"/>
      <c r="R63" s="5"/>
      <c r="S63" s="5"/>
      <c r="T63" s="5"/>
      <c r="U63" s="5"/>
      <c r="V63" s="5"/>
      <c r="W63" s="5"/>
    </row>
    <row r="64" spans="1:23" x14ac:dyDescent="0.3">
      <c r="A64" s="38" t="s">
        <v>17</v>
      </c>
      <c r="B64" s="38">
        <v>2017</v>
      </c>
      <c r="C64" s="8">
        <v>66188.248248000004</v>
      </c>
      <c r="D64" s="2">
        <v>0.40814666160438251</v>
      </c>
      <c r="E64" s="8">
        <v>638439.29759999993</v>
      </c>
      <c r="F64" s="8">
        <v>601675.848</v>
      </c>
      <c r="G64" s="2">
        <v>-0.16489999999999999</v>
      </c>
      <c r="H64" s="3">
        <v>6.4600000000000005E-2</v>
      </c>
      <c r="I64" s="3">
        <v>0.65879999999999994</v>
      </c>
      <c r="J64" s="8">
        <v>10860.945599999999</v>
      </c>
      <c r="L64" s="51">
        <v>16013779968</v>
      </c>
      <c r="M64" s="52">
        <v>542</v>
      </c>
      <c r="N64" s="53">
        <v>2.0537676174714599</v>
      </c>
      <c r="O64" s="53">
        <v>0.26217977964084471</v>
      </c>
      <c r="P64" s="7"/>
      <c r="Q64" s="7"/>
      <c r="R64" s="7"/>
      <c r="S64" s="7"/>
      <c r="T64" s="7"/>
      <c r="U64" s="7"/>
      <c r="V64" s="7"/>
      <c r="W64" s="7"/>
    </row>
    <row r="65" spans="1:23" x14ac:dyDescent="0.3">
      <c r="A65" s="38" t="s">
        <v>17</v>
      </c>
      <c r="B65" s="38">
        <v>2018</v>
      </c>
      <c r="C65" s="8">
        <v>47071.186824000004</v>
      </c>
      <c r="D65" s="2">
        <v>0.27124360787727125</v>
      </c>
      <c r="E65" s="8">
        <v>618533.35060000001</v>
      </c>
      <c r="F65" s="8">
        <v>572006.02020000003</v>
      </c>
      <c r="G65" s="2">
        <v>-0.42399999999999999</v>
      </c>
      <c r="H65" s="3">
        <v>8.0399999999999985E-2</v>
      </c>
      <c r="I65" s="3">
        <v>0.68769999999999998</v>
      </c>
      <c r="J65" s="8">
        <v>11603.7672</v>
      </c>
      <c r="L65" s="51">
        <v>24580679680</v>
      </c>
      <c r="M65" s="52">
        <v>611</v>
      </c>
      <c r="N65" s="53">
        <v>0.4285111559264479</v>
      </c>
      <c r="O65" s="53">
        <v>0.11983095773194906</v>
      </c>
      <c r="P65" s="7"/>
    </row>
    <row r="66" spans="1:23" x14ac:dyDescent="0.3">
      <c r="A66" s="38" t="s">
        <v>17</v>
      </c>
      <c r="B66" s="38">
        <v>2019</v>
      </c>
      <c r="C66" s="8">
        <v>58051.680815</v>
      </c>
      <c r="D66" s="2">
        <v>0.40800186089788321</v>
      </c>
      <c r="E66" s="8">
        <v>656304.58920000005</v>
      </c>
      <c r="F66" s="8">
        <v>595990.72409999999</v>
      </c>
      <c r="G66" s="2">
        <v>0.14949999999999999</v>
      </c>
      <c r="H66" s="3">
        <v>5.04E-2</v>
      </c>
      <c r="I66" s="3">
        <v>0.70860000000000001</v>
      </c>
      <c r="J66" s="8">
        <v>9787.7938000000013</v>
      </c>
      <c r="L66" s="51">
        <v>56977600512</v>
      </c>
      <c r="M66" s="52">
        <v>652</v>
      </c>
      <c r="N66" s="53">
        <v>0.84069746162157988</v>
      </c>
      <c r="O66" s="53">
        <v>6.4947602755057551E-2</v>
      </c>
      <c r="P66" s="7"/>
    </row>
    <row r="67" spans="1:23" x14ac:dyDescent="0.3">
      <c r="A67" s="38" t="s">
        <v>17</v>
      </c>
      <c r="B67" s="38">
        <v>2020</v>
      </c>
      <c r="C67" s="8">
        <v>35295.222413000003</v>
      </c>
      <c r="D67" s="2">
        <v>0.3007416081186573</v>
      </c>
      <c r="E67" s="8">
        <v>682068.03389999992</v>
      </c>
      <c r="F67" s="8">
        <v>672073.07089999993</v>
      </c>
      <c r="G67" s="2">
        <v>0.89249999999999996</v>
      </c>
      <c r="H67" s="3">
        <v>1.7899999999999999E-2</v>
      </c>
      <c r="I67" s="3">
        <v>0.67989999999999995</v>
      </c>
      <c r="J67" s="8">
        <v>5715.3139999999994</v>
      </c>
      <c r="L67" s="51">
        <v>5846230016</v>
      </c>
      <c r="M67" s="52">
        <v>595</v>
      </c>
      <c r="N67" s="53">
        <v>-2.2768612053340069</v>
      </c>
      <c r="O67" s="53">
        <v>-9.1483156381023251E-2</v>
      </c>
      <c r="P67" s="7"/>
    </row>
    <row r="68" spans="1:23" hidden="1" x14ac:dyDescent="0.3">
      <c r="A68" s="38" t="s">
        <v>18</v>
      </c>
      <c r="B68">
        <v>2010</v>
      </c>
      <c r="C68" s="8">
        <v>35627.476440999999</v>
      </c>
      <c r="D68" s="2">
        <v>0.44234037387715464</v>
      </c>
      <c r="E68" s="8">
        <v>784236.60519999999</v>
      </c>
      <c r="F68" s="8">
        <v>771604.53500000003</v>
      </c>
      <c r="G68" s="2">
        <v>0.43229999999999996</v>
      </c>
      <c r="H68" s="3">
        <v>-4.0999999999999995E-3</v>
      </c>
      <c r="I68" s="3">
        <v>0.82510000000000006</v>
      </c>
      <c r="J68" s="8">
        <v>4193.0111999999999</v>
      </c>
      <c r="L68" s="51">
        <v>1124169984</v>
      </c>
      <c r="M68" s="52">
        <v>62</v>
      </c>
      <c r="N68" s="53"/>
      <c r="O68" s="53"/>
      <c r="P68" s="7"/>
      <c r="Q68" s="4"/>
      <c r="R68" s="4"/>
      <c r="S68" s="4"/>
      <c r="T68" s="4"/>
      <c r="U68" s="4"/>
      <c r="V68" s="4"/>
      <c r="W68" s="4"/>
    </row>
    <row r="69" spans="1:23" x14ac:dyDescent="0.3">
      <c r="A69" s="38" t="s">
        <v>18</v>
      </c>
      <c r="B69">
        <v>2011</v>
      </c>
      <c r="C69" s="8">
        <v>18567.882515000001</v>
      </c>
      <c r="D69" s="2">
        <v>0.48255935681085382</v>
      </c>
      <c r="E69" s="8">
        <v>705462.99200000009</v>
      </c>
      <c r="F69" s="8">
        <v>750739.74950000003</v>
      </c>
      <c r="G69" s="2">
        <v>-0.43180000000000002</v>
      </c>
      <c r="H69" s="3">
        <v>-3.3300000000000003E-2</v>
      </c>
      <c r="I69" s="3">
        <v>0.80669999999999997</v>
      </c>
      <c r="J69" s="8">
        <v>444.30100000000004</v>
      </c>
      <c r="L69" s="51">
        <v>1467920000</v>
      </c>
      <c r="M69" s="52">
        <v>76</v>
      </c>
      <c r="N69" s="53">
        <v>0.26680146144063854</v>
      </c>
      <c r="O69" s="53">
        <v>0.20359895524123955</v>
      </c>
      <c r="P69" s="7"/>
    </row>
    <row r="70" spans="1:23" x14ac:dyDescent="0.3">
      <c r="A70" s="38" t="s">
        <v>18</v>
      </c>
      <c r="B70" s="38">
        <v>2012</v>
      </c>
      <c r="C70" s="8">
        <v>32013.868713</v>
      </c>
      <c r="D70" s="2">
        <v>0.34489854244069734</v>
      </c>
      <c r="E70" s="8">
        <v>698936.00879999995</v>
      </c>
      <c r="F70" s="8">
        <v>796807.65630000003</v>
      </c>
      <c r="G70" s="2">
        <v>-14.525399999999999</v>
      </c>
      <c r="H70" s="3">
        <v>-8.1699999999999995E-2</v>
      </c>
      <c r="I70" s="3">
        <v>0.78269999999999995</v>
      </c>
      <c r="J70" s="8">
        <v>-6355.7660999999998</v>
      </c>
      <c r="L70" s="51">
        <v>3102820096</v>
      </c>
      <c r="M70" s="52">
        <v>112</v>
      </c>
      <c r="N70" s="53">
        <v>0.74846497354973929</v>
      </c>
      <c r="O70" s="53">
        <v>0.38776553100876343</v>
      </c>
      <c r="P70" s="7"/>
      <c r="Q70" s="4"/>
      <c r="R70" s="4"/>
      <c r="S70" s="4"/>
      <c r="T70" s="4"/>
      <c r="U70" s="4"/>
      <c r="V70" s="4"/>
      <c r="W70" s="4"/>
    </row>
    <row r="71" spans="1:23" x14ac:dyDescent="0.3">
      <c r="A71" s="38" t="s">
        <v>18</v>
      </c>
      <c r="B71" s="38">
        <v>2013</v>
      </c>
      <c r="C71" s="8">
        <v>63269.61491199999</v>
      </c>
      <c r="D71" s="2">
        <v>0.44351874540553787</v>
      </c>
      <c r="E71" s="8">
        <v>647049.87</v>
      </c>
      <c r="F71" s="8">
        <v>748334.51119999995</v>
      </c>
      <c r="G71" s="2">
        <v>-0.93220000000000003</v>
      </c>
      <c r="H71" s="3">
        <v>-0.14990000000000001</v>
      </c>
      <c r="I71" s="3">
        <v>0.74680000000000002</v>
      </c>
      <c r="J71" s="8">
        <v>-3698.6104</v>
      </c>
      <c r="L71" s="51">
        <v>988060032</v>
      </c>
      <c r="M71" s="52">
        <v>171</v>
      </c>
      <c r="N71" s="53">
        <v>-1.1443232282908493</v>
      </c>
      <c r="O71" s="53">
        <v>0.42316468520756523</v>
      </c>
      <c r="P71" s="7"/>
      <c r="Q71" s="4"/>
      <c r="R71" s="4"/>
      <c r="S71" s="4"/>
      <c r="T71" s="4"/>
      <c r="U71" s="4"/>
      <c r="V71" s="4"/>
      <c r="W71" s="4"/>
    </row>
    <row r="72" spans="1:23" x14ac:dyDescent="0.3">
      <c r="A72" s="38" t="s">
        <v>18</v>
      </c>
      <c r="B72" s="38">
        <v>2014</v>
      </c>
      <c r="C72" s="8">
        <v>70423.426376999996</v>
      </c>
      <c r="D72" s="2">
        <v>0.37145564052243352</v>
      </c>
      <c r="E72" s="8">
        <v>520529.08229999995</v>
      </c>
      <c r="F72" s="8">
        <v>609329.44289999991</v>
      </c>
      <c r="G72" s="2">
        <v>-0.53939999999999999</v>
      </c>
      <c r="H72" s="3">
        <v>-4.0000000000000002E-4</v>
      </c>
      <c r="I72" s="3">
        <v>0.69569999999999999</v>
      </c>
      <c r="J72" s="8">
        <v>11291.9823</v>
      </c>
      <c r="L72" s="51">
        <v>6838680064</v>
      </c>
      <c r="M72" s="52">
        <v>269</v>
      </c>
      <c r="N72" s="53">
        <v>1.9346065618598884</v>
      </c>
      <c r="O72" s="53">
        <v>0.45304782309917929</v>
      </c>
      <c r="P72" s="7"/>
      <c r="Q72" s="6"/>
      <c r="R72" s="6"/>
      <c r="S72" s="6"/>
      <c r="T72" s="5"/>
      <c r="U72" s="6"/>
      <c r="V72" s="6"/>
      <c r="W72" s="5"/>
    </row>
    <row r="73" spans="1:23" x14ac:dyDescent="0.3">
      <c r="A73" s="38" t="s">
        <v>18</v>
      </c>
      <c r="B73" s="38">
        <v>2015</v>
      </c>
      <c r="C73" s="8">
        <v>51739.488083999997</v>
      </c>
      <c r="D73" s="2">
        <v>0.32222651720139156</v>
      </c>
      <c r="E73" s="8">
        <v>451475.04920000001</v>
      </c>
      <c r="F73" s="8">
        <v>548489.40800000005</v>
      </c>
      <c r="G73" s="2">
        <v>-2.6499999999999999E-2</v>
      </c>
      <c r="H73" s="3">
        <v>-6.4500000000000002E-2</v>
      </c>
      <c r="I73" s="3">
        <v>0.61750000000000005</v>
      </c>
      <c r="J73" s="8">
        <v>-84.006600000000006</v>
      </c>
      <c r="L73" s="51">
        <v>11930200064</v>
      </c>
      <c r="M73" s="52">
        <v>330</v>
      </c>
      <c r="N73" s="53">
        <v>0.55647826587984628</v>
      </c>
      <c r="O73" s="53">
        <v>0.20438127485868676</v>
      </c>
      <c r="P73" s="7"/>
      <c r="Q73" s="6"/>
      <c r="R73" s="6"/>
      <c r="S73" s="6"/>
      <c r="T73" s="5"/>
      <c r="U73" s="5"/>
      <c r="V73" s="5"/>
      <c r="W73" s="6"/>
    </row>
    <row r="74" spans="1:23" x14ac:dyDescent="0.3">
      <c r="A74" s="38" t="s">
        <v>18</v>
      </c>
      <c r="B74" s="38">
        <v>2016</v>
      </c>
      <c r="C74" s="8">
        <v>32758.025952</v>
      </c>
      <c r="D74" s="2">
        <v>0.2928948436865611</v>
      </c>
      <c r="E74" s="8">
        <v>398481.1728</v>
      </c>
      <c r="F74" s="8">
        <v>481593.73920000001</v>
      </c>
      <c r="G74" s="2">
        <v>-0.22420000000000001</v>
      </c>
      <c r="H74" s="3">
        <v>-0.1363</v>
      </c>
      <c r="I74" s="3">
        <v>0.60539999999999994</v>
      </c>
      <c r="J74" s="8">
        <v>-4155.9984000000004</v>
      </c>
      <c r="L74" s="51">
        <v>2053779968</v>
      </c>
      <c r="M74" s="52">
        <v>417</v>
      </c>
      <c r="N74" s="53">
        <v>-1.7593910236861177</v>
      </c>
      <c r="O74" s="53">
        <v>0.23399356733827556</v>
      </c>
      <c r="P74" s="7"/>
      <c r="Q74" s="5"/>
      <c r="R74" s="5"/>
      <c r="S74" s="5"/>
      <c r="T74" s="5"/>
      <c r="U74" s="5"/>
      <c r="V74" s="5"/>
      <c r="W74" s="5"/>
    </row>
    <row r="75" spans="1:23" x14ac:dyDescent="0.3">
      <c r="A75" s="38" t="s">
        <v>18</v>
      </c>
      <c r="B75" s="38">
        <v>2017</v>
      </c>
      <c r="C75" s="8">
        <v>44942.925287999999</v>
      </c>
      <c r="D75" s="2">
        <v>0.28911564625850339</v>
      </c>
      <c r="E75" s="8">
        <v>436686.22080000001</v>
      </c>
      <c r="F75" s="8">
        <v>555545.88</v>
      </c>
      <c r="G75" s="2">
        <v>1.1240999999999999</v>
      </c>
      <c r="H75" s="3">
        <v>1.55E-2</v>
      </c>
      <c r="I75" s="3">
        <v>0.6109</v>
      </c>
      <c r="J75" s="8">
        <v>5746.6535999999996</v>
      </c>
      <c r="L75" s="51">
        <v>16013779968</v>
      </c>
      <c r="M75" s="52">
        <v>542</v>
      </c>
      <c r="N75" s="53">
        <v>2.0537676174714599</v>
      </c>
      <c r="O75" s="53">
        <v>0.26217977964084471</v>
      </c>
      <c r="P75" s="7"/>
      <c r="Q75" s="7"/>
      <c r="R75" s="50"/>
      <c r="S75" s="49"/>
      <c r="T75" s="7"/>
      <c r="U75" s="7"/>
      <c r="V75" s="7"/>
      <c r="W75" s="7"/>
    </row>
    <row r="76" spans="1:23" x14ac:dyDescent="0.3">
      <c r="A76" s="38" t="s">
        <v>18</v>
      </c>
      <c r="B76" s="38">
        <v>2018</v>
      </c>
      <c r="C76" s="8">
        <v>33307.672281000006</v>
      </c>
      <c r="D76" s="2">
        <v>0.32178954791193293</v>
      </c>
      <c r="E76" s="8">
        <v>390870.65290000004</v>
      </c>
      <c r="F76" s="8">
        <v>492689.37270000001</v>
      </c>
      <c r="G76" s="2">
        <v>-0.38900000000000001</v>
      </c>
      <c r="H76" s="3">
        <v>3.4500000000000003E-2</v>
      </c>
      <c r="I76" s="3">
        <v>0.67549999999999999</v>
      </c>
      <c r="J76" s="8">
        <v>6799.4810000000007</v>
      </c>
      <c r="L76" s="51">
        <v>24580679680</v>
      </c>
      <c r="M76" s="52">
        <v>611</v>
      </c>
      <c r="N76" s="53">
        <v>0.4285111559264479</v>
      </c>
      <c r="O76" s="53">
        <v>0.11983095773194906</v>
      </c>
      <c r="P76" s="7"/>
    </row>
    <row r="77" spans="1:23" x14ac:dyDescent="0.3">
      <c r="A77" s="38" t="s">
        <v>18</v>
      </c>
      <c r="B77" s="38">
        <v>2019</v>
      </c>
      <c r="C77" s="8">
        <v>38532.854994000001</v>
      </c>
      <c r="D77" s="2">
        <v>0.32353196287622515</v>
      </c>
      <c r="E77" s="8">
        <v>436080.55460000003</v>
      </c>
      <c r="F77" s="8">
        <v>518885.66140000004</v>
      </c>
      <c r="G77" s="2">
        <v>-0.19450000000000001</v>
      </c>
      <c r="H77" s="3">
        <v>6.4399999999999999E-2</v>
      </c>
      <c r="I77" s="3">
        <v>0.71290000000000009</v>
      </c>
      <c r="J77" s="8">
        <v>4998.643</v>
      </c>
      <c r="L77" s="51">
        <v>56977600512</v>
      </c>
      <c r="M77" s="52">
        <v>652</v>
      </c>
      <c r="N77" s="53">
        <v>0.84069746162157988</v>
      </c>
      <c r="O77" s="53">
        <v>6.4947602755057551E-2</v>
      </c>
      <c r="P77" s="7"/>
    </row>
    <row r="78" spans="1:23" x14ac:dyDescent="0.3">
      <c r="A78" s="38" t="s">
        <v>18</v>
      </c>
      <c r="B78" s="38">
        <v>2020</v>
      </c>
      <c r="C78" s="8">
        <v>27803.430214999997</v>
      </c>
      <c r="D78" s="2">
        <v>0.31293079680176455</v>
      </c>
      <c r="E78" s="8">
        <v>495174.53149999998</v>
      </c>
      <c r="F78" s="8">
        <v>622046.29850000003</v>
      </c>
      <c r="G78" s="2">
        <v>1.4953999999999998</v>
      </c>
      <c r="H78" s="3">
        <v>-0.02</v>
      </c>
      <c r="I78" s="3">
        <v>0.69599999999999995</v>
      </c>
      <c r="J78" s="8">
        <v>1230.57</v>
      </c>
      <c r="L78" s="51">
        <v>5846230016</v>
      </c>
      <c r="M78" s="52">
        <v>595</v>
      </c>
      <c r="N78" s="53">
        <v>-2.2768612053340069</v>
      </c>
      <c r="O78" s="53">
        <v>-9.1483156381023251E-2</v>
      </c>
      <c r="P78" s="7"/>
    </row>
    <row r="79" spans="1:23" hidden="1" x14ac:dyDescent="0.3">
      <c r="A79" s="38" t="s">
        <v>19</v>
      </c>
      <c r="B79">
        <v>2010</v>
      </c>
      <c r="C79" s="8">
        <v>764.21060900000009</v>
      </c>
      <c r="D79" s="2">
        <v>0</v>
      </c>
      <c r="E79" s="8">
        <v>13867.822980000001</v>
      </c>
      <c r="F79" s="8">
        <v>0</v>
      </c>
      <c r="G79" s="2">
        <v>0.94469999999999998</v>
      </c>
      <c r="H79" s="3">
        <v>8.0299999999999996E-2</v>
      </c>
      <c r="I79" s="3">
        <v>0.9345</v>
      </c>
      <c r="J79" s="8">
        <v>153.02618999999999</v>
      </c>
      <c r="L79" s="51">
        <v>1124169984</v>
      </c>
      <c r="M79" s="52">
        <v>62</v>
      </c>
      <c r="N79" s="53"/>
      <c r="O79" s="53"/>
      <c r="P79" s="7"/>
      <c r="Q79" s="7"/>
      <c r="R79" s="7"/>
      <c r="S79" s="7"/>
      <c r="T79" s="7"/>
      <c r="U79" s="7"/>
      <c r="V79" s="7"/>
      <c r="W79" s="7"/>
    </row>
    <row r="80" spans="1:23" x14ac:dyDescent="0.3">
      <c r="A80" s="38" t="s">
        <v>19</v>
      </c>
      <c r="B80">
        <v>2011</v>
      </c>
      <c r="C80" s="8">
        <v>713.18078000000003</v>
      </c>
      <c r="D80" s="2">
        <v>0</v>
      </c>
      <c r="E80" s="8">
        <v>0</v>
      </c>
      <c r="F80" s="8">
        <v>0</v>
      </c>
      <c r="G80" s="2">
        <v>0.52180000000000004</v>
      </c>
      <c r="H80" s="3">
        <v>8.3100000000000007E-2</v>
      </c>
      <c r="I80" s="3">
        <v>0.92870000000000008</v>
      </c>
      <c r="J80" s="8">
        <v>130.02795</v>
      </c>
      <c r="L80" s="51">
        <v>1467920000</v>
      </c>
      <c r="M80" s="52">
        <v>76</v>
      </c>
      <c r="N80" s="53">
        <v>0.26680146144063854</v>
      </c>
      <c r="O80" s="53">
        <v>0.20359895524123955</v>
      </c>
      <c r="P80" s="7"/>
      <c r="Q80" s="3"/>
      <c r="R80" s="3"/>
      <c r="S80" s="3"/>
      <c r="T80" s="3"/>
      <c r="U80" s="3"/>
      <c r="V80" s="3"/>
      <c r="W80" s="3"/>
    </row>
    <row r="81" spans="1:23" x14ac:dyDescent="0.3">
      <c r="A81" s="38" t="s">
        <v>19</v>
      </c>
      <c r="B81" s="38">
        <v>2012</v>
      </c>
      <c r="C81" s="8">
        <v>1010.194662</v>
      </c>
      <c r="D81" s="2">
        <v>0</v>
      </c>
      <c r="E81" s="8">
        <v>0</v>
      </c>
      <c r="F81" s="8">
        <v>0</v>
      </c>
      <c r="G81" s="2">
        <v>0.1812</v>
      </c>
      <c r="H81" s="3">
        <v>9.3399999999999997E-2</v>
      </c>
      <c r="I81" s="3">
        <v>0.91930000000000012</v>
      </c>
      <c r="J81" s="8">
        <v>160.23486</v>
      </c>
      <c r="L81" s="51">
        <v>3102820096</v>
      </c>
      <c r="M81" s="52">
        <v>112</v>
      </c>
      <c r="N81" s="53">
        <v>0.74846497354973929</v>
      </c>
      <c r="O81" s="53">
        <v>0.38776553100876343</v>
      </c>
      <c r="P81" s="7"/>
      <c r="Q81" s="7"/>
      <c r="R81" s="4"/>
      <c r="S81" s="4"/>
      <c r="T81" s="4"/>
      <c r="U81" s="4"/>
      <c r="V81" s="4"/>
      <c r="W81" s="4"/>
    </row>
    <row r="82" spans="1:23" x14ac:dyDescent="0.3">
      <c r="A82" s="38" t="s">
        <v>19</v>
      </c>
      <c r="B82" s="38">
        <v>2013</v>
      </c>
      <c r="C82" s="8">
        <v>1578.2834799999998</v>
      </c>
      <c r="D82" s="2">
        <v>0</v>
      </c>
      <c r="E82" s="8">
        <v>14569.611120000001</v>
      </c>
      <c r="F82" s="8">
        <v>0</v>
      </c>
      <c r="G82" s="2">
        <v>-3.4599999999999999E-2</v>
      </c>
      <c r="H82" s="3">
        <v>0.10099999999999999</v>
      </c>
      <c r="I82" s="3">
        <v>0.91489999999999994</v>
      </c>
      <c r="J82" s="8">
        <v>178.97036</v>
      </c>
      <c r="L82" s="51">
        <v>988060032</v>
      </c>
      <c r="M82" s="52">
        <v>171</v>
      </c>
      <c r="N82" s="53">
        <v>-1.1443232282908493</v>
      </c>
      <c r="O82" s="53">
        <v>0.42316468520756523</v>
      </c>
      <c r="P82" s="7"/>
      <c r="Q82" s="4"/>
      <c r="R82" s="4"/>
      <c r="S82" s="4"/>
      <c r="T82" s="7"/>
      <c r="U82" s="7"/>
      <c r="V82" s="7"/>
      <c r="W82" s="7"/>
    </row>
    <row r="83" spans="1:23" x14ac:dyDescent="0.3">
      <c r="A83" s="38" t="s">
        <v>19</v>
      </c>
      <c r="B83" s="38">
        <v>2014</v>
      </c>
      <c r="C83" s="8">
        <v>1633.1560829999999</v>
      </c>
      <c r="D83" s="2">
        <v>0</v>
      </c>
      <c r="E83" s="8">
        <v>14405.33646</v>
      </c>
      <c r="F83" s="8">
        <v>0</v>
      </c>
      <c r="G83" s="2">
        <v>-0.27660000000000001</v>
      </c>
      <c r="H83" s="3">
        <v>0.10679999999999999</v>
      </c>
      <c r="I83" s="3">
        <v>0.91239999999999999</v>
      </c>
      <c r="J83" s="8">
        <v>195.75261</v>
      </c>
      <c r="L83" s="51">
        <v>6838680064</v>
      </c>
      <c r="M83" s="52">
        <v>269</v>
      </c>
      <c r="N83" s="53">
        <v>1.9346065618598884</v>
      </c>
      <c r="O83" s="53">
        <v>0.45304782309917929</v>
      </c>
      <c r="P83" s="7"/>
      <c r="Q83" s="6"/>
      <c r="R83" s="6"/>
      <c r="S83" s="5"/>
      <c r="T83" s="5"/>
      <c r="U83" s="5"/>
      <c r="V83" s="5"/>
      <c r="W83" s="5"/>
    </row>
    <row r="84" spans="1:23" x14ac:dyDescent="0.3">
      <c r="A84" s="38" t="s">
        <v>19</v>
      </c>
      <c r="B84" s="38">
        <v>2015</v>
      </c>
      <c r="C84" s="8">
        <v>1728.6789720000002</v>
      </c>
      <c r="D84" s="2">
        <v>0</v>
      </c>
      <c r="E84" s="8">
        <v>14766.002200000001</v>
      </c>
      <c r="F84" s="8">
        <v>0</v>
      </c>
      <c r="G84" s="2">
        <v>-2.29E-2</v>
      </c>
      <c r="H84" s="3">
        <v>0.1118</v>
      </c>
      <c r="I84" s="3">
        <v>0.91769999999999996</v>
      </c>
      <c r="J84" s="8">
        <v>204.85820000000001</v>
      </c>
      <c r="L84" s="51">
        <v>11930200064</v>
      </c>
      <c r="M84" s="52">
        <v>330</v>
      </c>
      <c r="N84" s="53">
        <v>0.55647826587984628</v>
      </c>
      <c r="O84" s="53">
        <v>0.20438127485868676</v>
      </c>
      <c r="P84" s="7"/>
      <c r="Q84" s="5"/>
      <c r="R84" s="5"/>
      <c r="S84" s="5"/>
      <c r="T84" s="5"/>
      <c r="U84" s="5"/>
      <c r="V84" s="5"/>
      <c r="W84" s="5"/>
    </row>
    <row r="85" spans="1:23" x14ac:dyDescent="0.3">
      <c r="A85" s="38" t="s">
        <v>19</v>
      </c>
      <c r="B85" s="38">
        <v>2016</v>
      </c>
      <c r="C85" s="8">
        <v>1084.8031679999999</v>
      </c>
      <c r="D85" s="2">
        <v>6.9508804448563484E-3</v>
      </c>
      <c r="E85" s="8">
        <v>12819.324479999999</v>
      </c>
      <c r="F85" s="8">
        <v>0</v>
      </c>
      <c r="G85" s="2">
        <v>0.94200000000000006</v>
      </c>
      <c r="H85" s="3">
        <v>0.11960000000000001</v>
      </c>
      <c r="I85" s="3">
        <v>0.9274</v>
      </c>
      <c r="J85" s="8">
        <v>183.8064</v>
      </c>
      <c r="L85" s="51">
        <v>2053779968</v>
      </c>
      <c r="M85" s="52">
        <v>417</v>
      </c>
      <c r="N85" s="53">
        <v>-1.7593910236861177</v>
      </c>
      <c r="O85" s="53">
        <v>0.23399356733827556</v>
      </c>
      <c r="P85" s="7"/>
      <c r="Q85" s="5"/>
      <c r="R85" s="5"/>
      <c r="S85" s="5"/>
      <c r="T85" s="5"/>
      <c r="U85" s="5"/>
      <c r="V85" s="5"/>
      <c r="W85" s="5"/>
    </row>
    <row r="86" spans="1:23" x14ac:dyDescent="0.3">
      <c r="A86" s="38" t="s">
        <v>19</v>
      </c>
      <c r="B86" s="38">
        <v>2017</v>
      </c>
      <c r="C86" s="8">
        <v>1578.0799919999999</v>
      </c>
      <c r="D86" s="2">
        <v>6.993006993006993E-3</v>
      </c>
      <c r="E86" s="8">
        <v>14371.498320000001</v>
      </c>
      <c r="F86" s="8">
        <v>4880.3992799999996</v>
      </c>
      <c r="G86" s="2">
        <v>1.1981999999999999</v>
      </c>
      <c r="H86" s="3">
        <v>0.11840000000000001</v>
      </c>
      <c r="I86" s="3">
        <v>0.89840000000000009</v>
      </c>
      <c r="J86" s="8">
        <v>204.03119999999998</v>
      </c>
      <c r="L86" s="51">
        <v>16013779968</v>
      </c>
      <c r="M86" s="52">
        <v>542</v>
      </c>
      <c r="N86" s="53">
        <v>2.0537676174714599</v>
      </c>
      <c r="O86" s="53">
        <v>0.26217977964084471</v>
      </c>
      <c r="P86" s="7"/>
      <c r="Q86" s="7"/>
      <c r="R86" s="7"/>
      <c r="S86" s="7"/>
      <c r="T86" s="7"/>
      <c r="U86" s="7"/>
      <c r="V86" s="7"/>
      <c r="W86" s="7"/>
    </row>
    <row r="87" spans="1:23" x14ac:dyDescent="0.3">
      <c r="A87" s="38" t="s">
        <v>19</v>
      </c>
      <c r="B87" s="38">
        <v>2018</v>
      </c>
      <c r="C87" s="8">
        <v>1592.9028050000002</v>
      </c>
      <c r="D87" s="2">
        <v>7.5939248601119107E-3</v>
      </c>
      <c r="E87" s="8">
        <v>14519.379550000001</v>
      </c>
      <c r="F87" s="8">
        <v>6751.5146800000002</v>
      </c>
      <c r="G87" s="2">
        <v>0.83180000000000009</v>
      </c>
      <c r="H87" s="3">
        <v>0.14000000000000001</v>
      </c>
      <c r="I87" s="3">
        <v>0.88120000000000009</v>
      </c>
      <c r="J87" s="8">
        <v>239.44889000000001</v>
      </c>
      <c r="L87" s="51">
        <v>24580679680</v>
      </c>
      <c r="M87" s="52">
        <v>611</v>
      </c>
      <c r="N87" s="53">
        <v>0.4285111559264479</v>
      </c>
      <c r="O87" s="53">
        <v>0.11983095773194906</v>
      </c>
      <c r="P87" s="7"/>
    </row>
    <row r="88" spans="1:23" x14ac:dyDescent="0.3">
      <c r="A88" s="38" t="s">
        <v>19</v>
      </c>
      <c r="B88" s="38">
        <v>2019</v>
      </c>
      <c r="C88" s="8">
        <v>1639.6742350000002</v>
      </c>
      <c r="D88" s="2">
        <v>2.540904716073147E-2</v>
      </c>
      <c r="E88" s="8">
        <v>15107.702369999999</v>
      </c>
      <c r="F88" s="8">
        <v>8480.1912200000006</v>
      </c>
      <c r="G88" s="2">
        <v>0.30969999999999998</v>
      </c>
      <c r="H88" s="3">
        <v>0.1168</v>
      </c>
      <c r="I88" s="3">
        <v>0.85709999999999997</v>
      </c>
      <c r="J88" s="8">
        <v>218.77350000000001</v>
      </c>
      <c r="L88" s="51">
        <v>56977600512</v>
      </c>
      <c r="M88" s="52">
        <v>652</v>
      </c>
      <c r="N88" s="53">
        <v>0.84069746162157988</v>
      </c>
      <c r="O88" s="53">
        <v>6.4947602755057551E-2</v>
      </c>
      <c r="P88" s="7"/>
    </row>
    <row r="89" spans="1:23" x14ac:dyDescent="0.3">
      <c r="A89" s="38" t="s">
        <v>19</v>
      </c>
      <c r="B89" s="38">
        <v>2020</v>
      </c>
      <c r="C89" s="8">
        <v>1168.1390819999999</v>
      </c>
      <c r="D89" s="2">
        <v>2.0508775389469533E-2</v>
      </c>
      <c r="E89" s="8">
        <v>16280.4411</v>
      </c>
      <c r="F89" s="8">
        <v>10756.5491</v>
      </c>
      <c r="G89" s="2">
        <v>1.2028000000000001</v>
      </c>
      <c r="H89" s="3">
        <v>8.0600000000000005E-2</v>
      </c>
      <c r="I89" s="3">
        <v>0.84360000000000002</v>
      </c>
      <c r="J89" s="8">
        <v>283.57801999999998</v>
      </c>
      <c r="L89" s="51">
        <v>5846230016</v>
      </c>
      <c r="M89" s="52">
        <v>595</v>
      </c>
      <c r="N89" s="53">
        <v>-2.2768612053340069</v>
      </c>
      <c r="O89" s="53">
        <v>-9.1483156381023251E-2</v>
      </c>
      <c r="P89" s="7"/>
    </row>
    <row r="90" spans="1:23" x14ac:dyDescent="0.3">
      <c r="A90" s="38" t="s">
        <v>20</v>
      </c>
      <c r="B90">
        <v>2017</v>
      </c>
      <c r="C90" s="8">
        <v>81.720575999999994</v>
      </c>
      <c r="D90" s="2">
        <f>-0.19/10.87</f>
        <v>-1.7479300827966882E-2</v>
      </c>
      <c r="E90" s="8">
        <v>197.12656799999996</v>
      </c>
      <c r="F90" s="8">
        <v>175.91272799999999</v>
      </c>
      <c r="G90" s="2">
        <v>0.57199999999999995</v>
      </c>
      <c r="H90" s="3">
        <f>2.79/38.66</f>
        <v>7.2167615106052768E-2</v>
      </c>
      <c r="I90" s="3">
        <v>0</v>
      </c>
      <c r="J90" s="8">
        <v>5.3777759999999999</v>
      </c>
      <c r="L90" s="51">
        <v>16013779968</v>
      </c>
      <c r="M90" s="52">
        <v>542</v>
      </c>
      <c r="N90" s="53">
        <v>2.0537676174714599</v>
      </c>
      <c r="O90" s="53">
        <v>0.26217977964084471</v>
      </c>
      <c r="P90" s="7"/>
      <c r="Q90" s="7"/>
      <c r="R90" s="7"/>
      <c r="S90" s="7"/>
      <c r="T90" s="7"/>
      <c r="U90" s="7"/>
      <c r="V90" s="7"/>
      <c r="W90" s="7"/>
    </row>
    <row r="91" spans="1:23" x14ac:dyDescent="0.3">
      <c r="A91" s="38" t="s">
        <v>20</v>
      </c>
      <c r="B91">
        <v>2018</v>
      </c>
      <c r="C91" s="8">
        <v>105.58968899999999</v>
      </c>
      <c r="D91" s="2">
        <f>-0.35/14.56</f>
        <v>-2.4038461538461536E-2</v>
      </c>
      <c r="E91" s="8">
        <v>279.97787900000003</v>
      </c>
      <c r="F91" s="8">
        <v>306.19351400000005</v>
      </c>
      <c r="G91" s="2">
        <v>0.82499999999999996</v>
      </c>
      <c r="H91" s="3">
        <f>4.19/42.55</f>
        <v>9.8472385428907183E-2</v>
      </c>
      <c r="I91" s="3">
        <v>0</v>
      </c>
      <c r="J91" s="8">
        <v>6.8505090000000006</v>
      </c>
      <c r="L91" s="51">
        <v>24580679680</v>
      </c>
      <c r="M91" s="52">
        <v>611</v>
      </c>
      <c r="N91" s="53">
        <v>0.4285111559264479</v>
      </c>
      <c r="O91" s="53">
        <v>0.11983095773194906</v>
      </c>
      <c r="P91" s="7"/>
    </row>
    <row r="92" spans="1:23" x14ac:dyDescent="0.3">
      <c r="A92" s="38" t="s">
        <v>20</v>
      </c>
      <c r="B92" s="38">
        <v>2019</v>
      </c>
      <c r="C92" s="8">
        <v>89.564544999999995</v>
      </c>
      <c r="D92" s="2">
        <f>0.6/22.21</f>
        <v>2.7014858171994595E-2</v>
      </c>
      <c r="E92" s="8">
        <v>454.293117</v>
      </c>
      <c r="F92" s="8">
        <v>412.99133200000006</v>
      </c>
      <c r="G92" s="2">
        <v>-0.39800000000000002</v>
      </c>
      <c r="H92" s="3">
        <f>6.39/58.76</f>
        <v>0.10874744724302246</v>
      </c>
      <c r="I92" s="3">
        <v>0</v>
      </c>
      <c r="J92" s="8">
        <v>12.052431</v>
      </c>
      <c r="L92" s="51">
        <v>56977600512</v>
      </c>
      <c r="M92" s="52">
        <v>652</v>
      </c>
      <c r="N92" s="53">
        <v>0.84069746162157988</v>
      </c>
      <c r="O92" s="53">
        <v>6.4947602755057551E-2</v>
      </c>
      <c r="P92" s="7"/>
      <c r="Q92" s="7"/>
      <c r="R92" s="7"/>
      <c r="S92" s="7"/>
      <c r="T92" s="7"/>
      <c r="U92" s="7"/>
      <c r="V92" s="7"/>
      <c r="W92" s="7"/>
    </row>
    <row r="93" spans="1:23" x14ac:dyDescent="0.3">
      <c r="A93" s="38" t="s">
        <v>20</v>
      </c>
      <c r="B93" s="38">
        <v>2020</v>
      </c>
      <c r="C93" s="8">
        <v>63.292316999999997</v>
      </c>
      <c r="D93" s="2">
        <f>0.47/26.75</f>
        <v>1.7570093457943924E-2</v>
      </c>
      <c r="E93" s="8">
        <v>585.97008800000003</v>
      </c>
      <c r="F93" s="8">
        <v>552.93611999999996</v>
      </c>
      <c r="G93" s="2">
        <v>-0.376</v>
      </c>
      <c r="H93" s="3">
        <f>-4.26/53.88</f>
        <v>-7.9064587973273939E-2</v>
      </c>
      <c r="I93" s="3">
        <f>15.86/(15.86+53.88)</f>
        <v>0.22741611700602232</v>
      </c>
      <c r="J93" s="8">
        <v>-1.627087</v>
      </c>
      <c r="L93" s="51">
        <v>5846230016</v>
      </c>
      <c r="M93" s="52">
        <v>595</v>
      </c>
      <c r="N93" s="53">
        <v>-2.2768612053340069</v>
      </c>
      <c r="O93" s="53">
        <v>-9.1483156381023251E-2</v>
      </c>
      <c r="P93" s="7"/>
      <c r="Q93" s="7"/>
      <c r="R93" s="7"/>
      <c r="S93" s="7"/>
      <c r="T93" s="7"/>
      <c r="U93" s="7"/>
      <c r="V93" s="7"/>
      <c r="W93" s="7"/>
    </row>
    <row r="94" spans="1:23" hidden="1" x14ac:dyDescent="0.3">
      <c r="A94" s="38" t="s">
        <v>21</v>
      </c>
      <c r="B94">
        <v>2010</v>
      </c>
      <c r="C94" s="8">
        <v>1849.6826230000001</v>
      </c>
      <c r="D94" s="2">
        <v>6.1363113055491587E-2</v>
      </c>
      <c r="E94" s="8">
        <v>1912.7493800000002</v>
      </c>
      <c r="F94" s="8">
        <v>0</v>
      </c>
      <c r="G94" s="2">
        <v>1.2800000000000001E-2</v>
      </c>
      <c r="H94" s="3">
        <v>0.3513</v>
      </c>
      <c r="I94" s="3">
        <v>0.75719999999999998</v>
      </c>
      <c r="J94" s="8">
        <v>358.62101000000001</v>
      </c>
      <c r="L94" s="51">
        <v>1124169984</v>
      </c>
      <c r="M94" s="52">
        <v>62</v>
      </c>
      <c r="N94" s="53"/>
      <c r="O94" s="53"/>
      <c r="P94" s="7"/>
      <c r="Q94" s="7"/>
      <c r="R94" s="7"/>
      <c r="S94" s="7"/>
      <c r="T94" s="7"/>
      <c r="U94" s="7"/>
      <c r="V94" s="7"/>
      <c r="W94" s="7"/>
    </row>
    <row r="95" spans="1:23" x14ac:dyDescent="0.3">
      <c r="A95" s="38" t="s">
        <v>21</v>
      </c>
      <c r="B95">
        <v>2011</v>
      </c>
      <c r="C95" s="8">
        <v>2002.4148950000001</v>
      </c>
      <c r="D95" s="2">
        <v>0</v>
      </c>
      <c r="E95" s="8">
        <v>2083.39885</v>
      </c>
      <c r="F95" s="8">
        <v>0</v>
      </c>
      <c r="G95" s="2">
        <v>1.41E-2</v>
      </c>
      <c r="H95" s="3">
        <v>0.377</v>
      </c>
      <c r="I95" s="3">
        <v>0.76290000000000002</v>
      </c>
      <c r="J95" s="8">
        <v>382.93775000000005</v>
      </c>
      <c r="L95" s="51">
        <v>1467920000</v>
      </c>
      <c r="M95" s="52">
        <v>76</v>
      </c>
      <c r="N95" s="53">
        <v>0.26680146144063854</v>
      </c>
      <c r="O95" s="53">
        <v>0.20359895524123955</v>
      </c>
      <c r="P95" s="7"/>
      <c r="Q95" s="5"/>
      <c r="R95" s="5"/>
      <c r="S95" s="5"/>
      <c r="T95" s="5"/>
      <c r="U95" s="5"/>
      <c r="V95" s="5"/>
      <c r="W95" s="5"/>
    </row>
    <row r="96" spans="1:23" x14ac:dyDescent="0.3">
      <c r="A96" s="38" t="s">
        <v>21</v>
      </c>
      <c r="B96" s="38">
        <v>2012</v>
      </c>
      <c r="C96" s="8">
        <v>3054.7167210000002</v>
      </c>
      <c r="D96" s="2">
        <v>9.3673469387755101E-2</v>
      </c>
      <c r="E96" s="8">
        <v>2479.9025999999999</v>
      </c>
      <c r="F96" s="8">
        <v>0</v>
      </c>
      <c r="G96" s="2">
        <v>-2.0799999999999999E-2</v>
      </c>
      <c r="H96" s="3">
        <v>0.41619999999999996</v>
      </c>
      <c r="I96" s="3">
        <v>0.76190000000000002</v>
      </c>
      <c r="J96" s="8">
        <v>433.41416999999996</v>
      </c>
      <c r="L96" s="51">
        <v>3102820096</v>
      </c>
      <c r="M96" s="52">
        <v>112</v>
      </c>
      <c r="N96" s="53">
        <v>0.74846497354973929</v>
      </c>
      <c r="O96" s="53">
        <v>0.38776553100876343</v>
      </c>
      <c r="P96" s="7"/>
      <c r="Q96" s="7"/>
      <c r="R96" s="7"/>
      <c r="S96" s="7"/>
      <c r="T96" s="7"/>
      <c r="U96" s="7"/>
      <c r="V96" s="7"/>
      <c r="W96" s="7"/>
    </row>
    <row r="97" spans="1:23" x14ac:dyDescent="0.3">
      <c r="A97" s="38" t="s">
        <v>21</v>
      </c>
      <c r="B97" s="38">
        <v>2013</v>
      </c>
      <c r="C97" s="8">
        <v>3753.8412160000003</v>
      </c>
      <c r="D97" s="2">
        <v>0.10768945366849086</v>
      </c>
      <c r="E97" s="8">
        <v>2666.0126799999998</v>
      </c>
      <c r="F97" s="8">
        <v>0</v>
      </c>
      <c r="G97" s="2">
        <v>2.8500000000000001E-2</v>
      </c>
      <c r="H97" s="3">
        <v>0.35600000000000004</v>
      </c>
      <c r="I97" s="3">
        <v>0.755</v>
      </c>
      <c r="J97" s="8">
        <v>465.88583999999997</v>
      </c>
      <c r="L97" s="51">
        <v>988060032</v>
      </c>
      <c r="M97" s="52">
        <v>171</v>
      </c>
      <c r="N97" s="53">
        <v>-1.1443232282908493</v>
      </c>
      <c r="O97" s="53">
        <v>0.42316468520756523</v>
      </c>
      <c r="P97" s="7"/>
      <c r="Q97" s="7"/>
      <c r="R97" s="7"/>
      <c r="S97" s="7"/>
      <c r="T97" s="7"/>
      <c r="U97" s="7"/>
      <c r="V97" s="7"/>
      <c r="W97" s="7"/>
    </row>
    <row r="98" spans="1:23" x14ac:dyDescent="0.3">
      <c r="A98" s="38" t="s">
        <v>21</v>
      </c>
      <c r="B98" s="38">
        <v>2014</v>
      </c>
      <c r="C98" s="8">
        <v>5613.5993099999996</v>
      </c>
      <c r="D98" s="2">
        <v>0.12429115924514268</v>
      </c>
      <c r="E98" s="8">
        <v>2893.1519399999997</v>
      </c>
      <c r="F98" s="8">
        <v>0</v>
      </c>
      <c r="G98" s="2">
        <v>2.46E-2</v>
      </c>
      <c r="H98" s="3">
        <v>0.34100000000000003</v>
      </c>
      <c r="I98" s="3">
        <v>0.70889999999999997</v>
      </c>
      <c r="J98" s="8">
        <v>503.63081999999991</v>
      </c>
      <c r="L98" s="51">
        <v>6838680064</v>
      </c>
      <c r="M98" s="52">
        <v>269</v>
      </c>
      <c r="N98" s="53">
        <v>1.9346065618598884</v>
      </c>
      <c r="O98" s="53">
        <v>0.45304782309917929</v>
      </c>
      <c r="P98" s="7"/>
      <c r="Q98" s="5"/>
      <c r="R98" s="5"/>
      <c r="S98" s="6"/>
      <c r="T98" s="6"/>
      <c r="U98" s="6"/>
      <c r="V98" s="5"/>
      <c r="W98" s="5"/>
    </row>
    <row r="99" spans="1:23" x14ac:dyDescent="0.3">
      <c r="A99" s="38" t="s">
        <v>21</v>
      </c>
      <c r="B99" s="38">
        <v>2015</v>
      </c>
      <c r="C99" s="8">
        <v>7303.1948300000004</v>
      </c>
      <c r="D99" s="2">
        <v>0.13053633995148686</v>
      </c>
      <c r="E99" s="8">
        <v>2990.9297200000001</v>
      </c>
      <c r="F99" s="8">
        <v>0</v>
      </c>
      <c r="G99" s="2">
        <v>1.11E-2</v>
      </c>
      <c r="H99" s="3">
        <v>0.33039999999999997</v>
      </c>
      <c r="I99" s="3">
        <v>0.69279999999999997</v>
      </c>
      <c r="J99" s="8">
        <v>571.83439999999996</v>
      </c>
      <c r="L99" s="51">
        <v>11930200064</v>
      </c>
      <c r="M99" s="52">
        <v>330</v>
      </c>
      <c r="N99" s="53">
        <v>0.55647826587984628</v>
      </c>
      <c r="O99" s="53">
        <v>0.20438127485868676</v>
      </c>
      <c r="P99" s="7"/>
      <c r="Q99" s="5"/>
      <c r="R99" s="5"/>
      <c r="S99" s="5"/>
      <c r="T99" s="6"/>
      <c r="U99" s="5"/>
      <c r="V99" s="5"/>
      <c r="W99" s="6"/>
    </row>
    <row r="100" spans="1:23" x14ac:dyDescent="0.3">
      <c r="A100" s="38" t="s">
        <v>21</v>
      </c>
      <c r="B100" s="38">
        <v>2016</v>
      </c>
      <c r="C100" s="8">
        <v>5193.4066560000001</v>
      </c>
      <c r="D100" s="2">
        <v>0.12136578769438809</v>
      </c>
      <c r="E100" s="8">
        <v>2855.2905599999999</v>
      </c>
      <c r="F100" s="8">
        <v>0</v>
      </c>
      <c r="G100" s="2">
        <v>-2.8000000000000004E-3</v>
      </c>
      <c r="H100" s="3">
        <v>0.35100000000000003</v>
      </c>
      <c r="I100" s="3">
        <v>0.70129999999999992</v>
      </c>
      <c r="J100" s="8">
        <v>560.91791999999998</v>
      </c>
      <c r="L100" s="51">
        <v>2053779968</v>
      </c>
      <c r="M100" s="52">
        <v>417</v>
      </c>
      <c r="N100" s="53">
        <v>-1.7593910236861177</v>
      </c>
      <c r="O100" s="53">
        <v>0.23399356733827556</v>
      </c>
      <c r="P100" s="7"/>
      <c r="Q100" s="5"/>
      <c r="R100" s="5"/>
      <c r="S100" s="5"/>
      <c r="T100" s="5"/>
      <c r="U100" s="5"/>
      <c r="V100" s="5"/>
      <c r="W100" s="5"/>
    </row>
    <row r="101" spans="1:23" x14ac:dyDescent="0.3">
      <c r="A101" s="38" t="s">
        <v>21</v>
      </c>
      <c r="B101" s="38">
        <v>2017</v>
      </c>
      <c r="C101" s="8">
        <v>1798.6228560000002</v>
      </c>
      <c r="D101" s="2">
        <v>0.12438351584050825</v>
      </c>
      <c r="E101" s="8">
        <v>3132.6220800000001</v>
      </c>
      <c r="F101" s="8">
        <v>0</v>
      </c>
      <c r="G101" s="2">
        <v>-6.7199999999999996E-2</v>
      </c>
      <c r="H101" s="3">
        <v>-0.20280000000000001</v>
      </c>
      <c r="I101" s="3">
        <v>0.80390000000000006</v>
      </c>
      <c r="J101" s="8">
        <v>280.64423999999997</v>
      </c>
      <c r="L101" s="51">
        <v>16013779968</v>
      </c>
      <c r="M101" s="52">
        <v>542</v>
      </c>
      <c r="N101" s="53">
        <v>2.0537676174714599</v>
      </c>
      <c r="O101" s="53">
        <v>0.26217977964084471</v>
      </c>
      <c r="P101" s="7"/>
      <c r="Q101" s="7"/>
      <c r="R101" s="7"/>
      <c r="S101" s="7"/>
      <c r="T101" s="7"/>
      <c r="U101" s="7"/>
      <c r="V101" s="7"/>
      <c r="W101" s="10"/>
    </row>
    <row r="102" spans="1:23" x14ac:dyDescent="0.3">
      <c r="A102" s="38" t="s">
        <v>21</v>
      </c>
      <c r="B102" s="38">
        <v>2018</v>
      </c>
      <c r="C102" s="8">
        <v>1857.9039660000003</v>
      </c>
      <c r="D102" s="2">
        <v>0.13514751695070551</v>
      </c>
      <c r="E102" s="8">
        <v>2826.0582100000001</v>
      </c>
      <c r="F102" s="8">
        <v>0</v>
      </c>
      <c r="G102" s="2">
        <v>-3.8100000000000002E-2</v>
      </c>
      <c r="H102" s="3">
        <v>0.1047</v>
      </c>
      <c r="I102" s="3">
        <v>0.74159999999999993</v>
      </c>
      <c r="J102" s="8">
        <v>324.15537</v>
      </c>
      <c r="L102" s="51">
        <v>24580679680</v>
      </c>
      <c r="M102" s="52">
        <v>611</v>
      </c>
      <c r="N102" s="53">
        <v>0.4285111559264479</v>
      </c>
      <c r="O102" s="53">
        <v>0.11983095773194906</v>
      </c>
      <c r="P102" s="7"/>
    </row>
    <row r="103" spans="1:23" x14ac:dyDescent="0.3">
      <c r="A103" s="38" t="s">
        <v>21</v>
      </c>
      <c r="B103" s="38">
        <v>2019</v>
      </c>
      <c r="C103" s="8">
        <v>1535.6441210000003</v>
      </c>
      <c r="D103" s="2">
        <v>0.11936552554964361</v>
      </c>
      <c r="E103" s="8">
        <v>2925.2005799999997</v>
      </c>
      <c r="F103" s="8">
        <v>0</v>
      </c>
      <c r="G103" s="2">
        <v>7.400000000000001E-2</v>
      </c>
      <c r="H103" s="3">
        <v>0.106</v>
      </c>
      <c r="I103" s="3">
        <v>0.73530000000000006</v>
      </c>
      <c r="J103" s="8">
        <v>345.39695</v>
      </c>
      <c r="L103" s="51">
        <v>56977600512</v>
      </c>
      <c r="M103" s="52">
        <v>652</v>
      </c>
      <c r="N103" s="53">
        <v>0.84069746162157988</v>
      </c>
      <c r="O103" s="53">
        <v>6.4947602755057551E-2</v>
      </c>
      <c r="P103" s="7"/>
      <c r="Q103" s="4"/>
      <c r="R103" s="4"/>
      <c r="S103" s="4"/>
      <c r="T103" s="4"/>
      <c r="U103" s="4"/>
      <c r="V103" s="4"/>
      <c r="W103" s="4"/>
    </row>
    <row r="104" spans="1:23" x14ac:dyDescent="0.3">
      <c r="A104" s="38" t="s">
        <v>21</v>
      </c>
      <c r="B104" s="38">
        <v>2020</v>
      </c>
      <c r="C104" s="8">
        <v>1064.57978</v>
      </c>
      <c r="D104" s="2">
        <v>0.10336717009160684</v>
      </c>
      <c r="E104" s="8">
        <v>2484.24737</v>
      </c>
      <c r="F104" s="8">
        <v>0</v>
      </c>
      <c r="G104" s="2">
        <v>0.43890000000000001</v>
      </c>
      <c r="H104" s="3">
        <v>-0.1211</v>
      </c>
      <c r="I104" s="3">
        <v>0.77689999999999992</v>
      </c>
      <c r="J104" s="8">
        <v>66.040589999999995</v>
      </c>
      <c r="L104" s="51">
        <v>5846230016</v>
      </c>
      <c r="M104" s="52">
        <v>595</v>
      </c>
      <c r="N104" s="53">
        <v>-2.2768612053340069</v>
      </c>
      <c r="O104" s="53">
        <v>-9.1483156381023251E-2</v>
      </c>
      <c r="P104" s="7"/>
      <c r="Q104" s="4"/>
      <c r="R104" s="4"/>
      <c r="S104" s="4"/>
      <c r="T104" s="4"/>
      <c r="U104" s="4"/>
      <c r="V104" s="4"/>
      <c r="W104" s="4"/>
    </row>
    <row r="105" spans="1:23" x14ac:dyDescent="0.3">
      <c r="A105" s="38" t="s">
        <v>22</v>
      </c>
      <c r="B105" s="38">
        <v>2012</v>
      </c>
      <c r="C105" s="8">
        <v>399.25456800000001</v>
      </c>
      <c r="D105" s="2">
        <v>0.26822529224229541</v>
      </c>
      <c r="E105" s="8">
        <v>483.67851300000001</v>
      </c>
      <c r="F105" s="8">
        <v>648.23613899999998</v>
      </c>
      <c r="G105" s="2">
        <v>0.1515</v>
      </c>
      <c r="H105" s="3">
        <v>0.38969999999999999</v>
      </c>
      <c r="I105" s="3">
        <v>0</v>
      </c>
      <c r="J105" s="8">
        <v>16.57602</v>
      </c>
      <c r="L105" s="51">
        <v>3102820096</v>
      </c>
      <c r="M105" s="52">
        <v>112</v>
      </c>
      <c r="N105" s="53">
        <v>0.74846497354973929</v>
      </c>
      <c r="O105" s="53">
        <v>0.38776553100876343</v>
      </c>
      <c r="P105" s="7"/>
      <c r="Q105" s="5"/>
      <c r="R105" s="5"/>
      <c r="S105" s="5"/>
      <c r="T105" s="5"/>
      <c r="U105" s="5"/>
      <c r="V105" s="5"/>
      <c r="W105" s="5"/>
    </row>
    <row r="106" spans="1:23" x14ac:dyDescent="0.3">
      <c r="A106" s="38" t="s">
        <v>22</v>
      </c>
      <c r="B106" s="38">
        <v>2013</v>
      </c>
      <c r="C106" s="8">
        <v>757.78467599999999</v>
      </c>
      <c r="D106" s="2">
        <v>0.22911392405063294</v>
      </c>
      <c r="E106" s="8">
        <v>647.33960000000002</v>
      </c>
      <c r="F106" s="8">
        <v>722.83496000000002</v>
      </c>
      <c r="G106" s="2">
        <v>9.69E-2</v>
      </c>
      <c r="H106" s="3">
        <v>0.20929999999999999</v>
      </c>
      <c r="I106" s="3">
        <v>0</v>
      </c>
      <c r="J106" s="8">
        <v>34.436480000000003</v>
      </c>
      <c r="L106" s="51">
        <v>988060032</v>
      </c>
      <c r="M106" s="52">
        <v>171</v>
      </c>
      <c r="N106" s="53">
        <v>-1.1443232282908493</v>
      </c>
      <c r="O106" s="53">
        <v>0.42316468520756523</v>
      </c>
      <c r="P106" s="7"/>
      <c r="Q106" s="7"/>
      <c r="R106" s="7"/>
      <c r="S106" s="7"/>
      <c r="T106" s="7"/>
      <c r="U106" s="7"/>
      <c r="V106" s="7"/>
      <c r="W106" s="4"/>
    </row>
    <row r="107" spans="1:23" x14ac:dyDescent="0.3">
      <c r="A107" s="38" t="s">
        <v>22</v>
      </c>
      <c r="B107" s="38">
        <v>2014</v>
      </c>
      <c r="C107" s="8">
        <v>803.30205899999999</v>
      </c>
      <c r="D107" s="2">
        <v>0.22762951334379905</v>
      </c>
      <c r="E107" s="8">
        <v>969.41924999999992</v>
      </c>
      <c r="F107" s="8">
        <v>947.46131999999989</v>
      </c>
      <c r="G107" s="2">
        <v>-5.9299999999999999E-2</v>
      </c>
      <c r="H107" s="3">
        <v>0.14910000000000001</v>
      </c>
      <c r="I107" s="3">
        <v>0</v>
      </c>
      <c r="J107" s="8">
        <v>29.744430000000001</v>
      </c>
      <c r="L107" s="51">
        <v>6838680064</v>
      </c>
      <c r="M107" s="52">
        <v>269</v>
      </c>
      <c r="N107" s="53">
        <v>1.9346065618598884</v>
      </c>
      <c r="O107" s="53">
        <v>0.45304782309917929</v>
      </c>
      <c r="P107" s="7"/>
      <c r="Q107" s="7"/>
      <c r="R107" s="7"/>
      <c r="S107" s="7"/>
      <c r="T107" s="7"/>
      <c r="U107" s="7"/>
      <c r="V107" s="7"/>
    </row>
    <row r="108" spans="1:23" x14ac:dyDescent="0.3">
      <c r="A108" s="38" t="s">
        <v>22</v>
      </c>
      <c r="B108" s="38">
        <v>2015</v>
      </c>
      <c r="C108" s="8">
        <v>881.55346999999995</v>
      </c>
      <c r="D108" s="2">
        <v>0.14332247557003258</v>
      </c>
      <c r="E108" s="8">
        <v>1415.7322799999999</v>
      </c>
      <c r="F108" s="8">
        <v>1522.58278</v>
      </c>
      <c r="G108" s="2">
        <v>8.8399999999999992E-2</v>
      </c>
      <c r="H108" s="3">
        <v>0.14510000000000001</v>
      </c>
      <c r="I108" s="3">
        <v>0</v>
      </c>
      <c r="J108" s="8">
        <v>40.824260000000002</v>
      </c>
      <c r="L108" s="51">
        <v>11930200064</v>
      </c>
      <c r="M108" s="52">
        <v>330</v>
      </c>
      <c r="N108" s="53">
        <v>0.55647826587984628</v>
      </c>
      <c r="O108" s="53">
        <v>0.20438127485868676</v>
      </c>
      <c r="P108" s="7"/>
      <c r="Q108" s="5"/>
      <c r="R108" s="6"/>
      <c r="S108" s="5"/>
      <c r="T108" s="6"/>
      <c r="U108" s="6"/>
      <c r="V108" s="5"/>
    </row>
    <row r="109" spans="1:23" x14ac:dyDescent="0.3">
      <c r="A109" s="38" t="s">
        <v>22</v>
      </c>
      <c r="B109" s="38">
        <v>2016</v>
      </c>
      <c r="C109" s="8">
        <v>490.23264</v>
      </c>
      <c r="D109" s="2">
        <v>0.13551401869158877</v>
      </c>
      <c r="E109" s="8">
        <v>1629.5856000000001</v>
      </c>
      <c r="F109" s="8">
        <v>1420.8604800000001</v>
      </c>
      <c r="G109" s="2">
        <v>-0.50979999999999992</v>
      </c>
      <c r="H109" s="3">
        <v>7.5300000000000006E-2</v>
      </c>
      <c r="I109" s="3">
        <v>0</v>
      </c>
      <c r="J109" s="8">
        <v>26.645760000000003</v>
      </c>
      <c r="L109" s="51">
        <v>2053779968</v>
      </c>
      <c r="M109" s="52">
        <v>417</v>
      </c>
      <c r="N109" s="53">
        <v>-1.7593910236861177</v>
      </c>
      <c r="O109" s="53">
        <v>0.23399356733827556</v>
      </c>
      <c r="P109" s="7"/>
      <c r="Q109" s="5"/>
      <c r="R109" s="5"/>
      <c r="S109" s="5"/>
      <c r="T109" s="5"/>
      <c r="U109" s="5"/>
      <c r="V109" s="5"/>
    </row>
    <row r="110" spans="1:23" x14ac:dyDescent="0.3">
      <c r="A110" s="38" t="s">
        <v>22</v>
      </c>
      <c r="B110" s="38">
        <v>2017</v>
      </c>
      <c r="C110" s="8">
        <v>448.59839999999997</v>
      </c>
      <c r="D110" s="2">
        <v>0.11505791505791506</v>
      </c>
      <c r="E110" s="8">
        <v>2159.6229599999997</v>
      </c>
      <c r="F110" s="8">
        <v>2004.0998400000001</v>
      </c>
      <c r="G110" s="2">
        <v>3.5099999999999999E-2</v>
      </c>
      <c r="H110" s="3">
        <v>8.199999999999999E-2</v>
      </c>
      <c r="I110" s="3">
        <v>0</v>
      </c>
      <c r="J110" s="8">
        <v>37.158000000000001</v>
      </c>
      <c r="L110" s="51">
        <v>16013779968</v>
      </c>
      <c r="M110" s="52">
        <v>542</v>
      </c>
      <c r="N110" s="53">
        <v>2.0537676174714599</v>
      </c>
      <c r="O110" s="53">
        <v>0.26217977964084471</v>
      </c>
      <c r="P110" s="7"/>
      <c r="Q110" s="5"/>
      <c r="R110" s="5"/>
      <c r="S110" s="5"/>
      <c r="T110" s="5"/>
      <c r="U110" s="5"/>
      <c r="V110" s="5"/>
    </row>
    <row r="111" spans="1:23" x14ac:dyDescent="0.3">
      <c r="A111" s="38" t="s">
        <v>22</v>
      </c>
      <c r="B111" s="38">
        <v>2018</v>
      </c>
      <c r="C111" s="8">
        <v>280.47540200000003</v>
      </c>
      <c r="D111" s="2">
        <v>0.11807387862796834</v>
      </c>
      <c r="E111" s="8">
        <v>2588.26773</v>
      </c>
      <c r="F111" s="8">
        <v>2357.1108900000004</v>
      </c>
      <c r="G111" s="2">
        <v>-0.3836</v>
      </c>
      <c r="H111" s="3">
        <v>0.1164</v>
      </c>
      <c r="I111" s="3">
        <v>0.17530000000000001</v>
      </c>
      <c r="J111" s="8">
        <v>48.22146</v>
      </c>
      <c r="L111" s="51">
        <v>24580679680</v>
      </c>
      <c r="M111" s="52">
        <v>611</v>
      </c>
      <c r="N111" s="53">
        <v>0.4285111559264479</v>
      </c>
      <c r="O111" s="53">
        <v>0.11983095773194906</v>
      </c>
      <c r="P111" s="7"/>
      <c r="Q111" s="10"/>
      <c r="R111" s="10"/>
      <c r="S111" s="10"/>
      <c r="T111" s="10"/>
      <c r="U111" s="10"/>
      <c r="V111" s="10"/>
    </row>
    <row r="112" spans="1:23" x14ac:dyDescent="0.3">
      <c r="A112" s="38" t="s">
        <v>22</v>
      </c>
      <c r="B112" s="38">
        <v>2019</v>
      </c>
      <c r="C112" s="8">
        <v>391.98907600000001</v>
      </c>
      <c r="D112" s="2">
        <v>0.12145015105740183</v>
      </c>
      <c r="E112" s="8">
        <v>3248.5875900000001</v>
      </c>
      <c r="F112" s="8">
        <v>2678.7157700000002</v>
      </c>
      <c r="G112" s="2">
        <v>-0.70810000000000006</v>
      </c>
      <c r="H112" s="3">
        <v>0.12659999999999999</v>
      </c>
      <c r="I112" s="3">
        <v>0.1782</v>
      </c>
      <c r="J112" s="8">
        <v>56.615930000000006</v>
      </c>
      <c r="L112" s="51">
        <v>56977600512</v>
      </c>
      <c r="M112" s="52">
        <v>652</v>
      </c>
      <c r="N112" s="53">
        <v>0.84069746162157988</v>
      </c>
      <c r="O112" s="53">
        <v>6.4947602755057551E-2</v>
      </c>
      <c r="P112" s="7"/>
      <c r="Q112" s="4"/>
      <c r="R112" s="4"/>
      <c r="S112" s="4"/>
      <c r="T112" s="4"/>
      <c r="U112" s="4"/>
      <c r="V112" s="4"/>
    </row>
    <row r="113" spans="1:23" x14ac:dyDescent="0.3">
      <c r="A113" s="38" t="s">
        <v>22</v>
      </c>
      <c r="B113" s="38">
        <v>2020</v>
      </c>
      <c r="C113" s="8">
        <v>222.92459199999999</v>
      </c>
      <c r="D113" s="2">
        <v>9.1511137868753756E-2</v>
      </c>
      <c r="E113" s="8">
        <v>3225.3239699999999</v>
      </c>
      <c r="F113" s="8">
        <v>2724.3452499999999</v>
      </c>
      <c r="G113" s="2">
        <v>0.57530000000000003</v>
      </c>
      <c r="H113" s="3">
        <v>6.1799999999999994E-2</v>
      </c>
      <c r="I113" s="3">
        <v>0.16820000000000002</v>
      </c>
      <c r="J113" s="8">
        <v>37.327289999999998</v>
      </c>
      <c r="L113" s="51">
        <v>5846230016</v>
      </c>
      <c r="M113" s="52">
        <v>595</v>
      </c>
      <c r="N113" s="53">
        <v>-2.2768612053340069</v>
      </c>
      <c r="O113" s="53">
        <v>-9.1483156381023251E-2</v>
      </c>
      <c r="P113" s="7"/>
      <c r="Q113" s="4"/>
      <c r="R113" s="4"/>
      <c r="S113" s="4"/>
      <c r="T113" s="4"/>
      <c r="U113" s="4"/>
      <c r="V113" s="4"/>
    </row>
    <row r="114" spans="1:23" hidden="1" x14ac:dyDescent="0.3">
      <c r="A114" s="38" t="s">
        <v>23</v>
      </c>
      <c r="B114">
        <v>2010</v>
      </c>
      <c r="C114" s="8">
        <v>98460.747609000013</v>
      </c>
      <c r="D114" s="2">
        <v>0.45597019718671722</v>
      </c>
      <c r="E114" s="8">
        <v>372905.01430000004</v>
      </c>
      <c r="F114" s="8">
        <v>523413.5257</v>
      </c>
      <c r="G114" s="2">
        <v>-0.31709999999999999</v>
      </c>
      <c r="H114" s="3">
        <v>0.12909999999999999</v>
      </c>
      <c r="I114" s="3">
        <v>0.57069999999999999</v>
      </c>
      <c r="J114" s="8">
        <v>4721.8173000000006</v>
      </c>
      <c r="L114" s="51">
        <v>1124169984</v>
      </c>
      <c r="M114" s="52">
        <v>62</v>
      </c>
      <c r="N114" s="53"/>
      <c r="O114" s="53"/>
      <c r="P114" s="7"/>
      <c r="Q114" s="4"/>
      <c r="R114" s="4"/>
      <c r="S114" s="4"/>
      <c r="T114" s="4"/>
      <c r="U114" s="4"/>
      <c r="V114" s="4"/>
    </row>
    <row r="115" spans="1:23" x14ac:dyDescent="0.3">
      <c r="A115" s="38" t="s">
        <v>23</v>
      </c>
      <c r="B115">
        <v>2011</v>
      </c>
      <c r="C115" s="8">
        <v>81067.642045000015</v>
      </c>
      <c r="D115" s="2">
        <v>0.57494628986944307</v>
      </c>
      <c r="E115" s="8">
        <v>413445.38300000003</v>
      </c>
      <c r="F115" s="8">
        <v>591917.67700000003</v>
      </c>
      <c r="G115" s="2">
        <v>0.31190000000000001</v>
      </c>
      <c r="H115" s="3">
        <v>0.12029999999999999</v>
      </c>
      <c r="I115" s="3">
        <v>0.61729999999999996</v>
      </c>
      <c r="J115" s="8">
        <v>3684.902</v>
      </c>
      <c r="L115" s="51">
        <v>1467920000</v>
      </c>
      <c r="M115" s="52">
        <v>76</v>
      </c>
      <c r="N115" s="53">
        <v>0.26680146144063854</v>
      </c>
      <c r="O115" s="53">
        <v>0.20359895524123955</v>
      </c>
      <c r="P115" s="7"/>
      <c r="Q115" s="5"/>
      <c r="R115" s="5"/>
      <c r="S115" s="5"/>
      <c r="T115" s="5"/>
      <c r="U115" s="5"/>
      <c r="V115" s="5"/>
    </row>
    <row r="116" spans="1:23" x14ac:dyDescent="0.3">
      <c r="A116" s="38" t="s">
        <v>23</v>
      </c>
      <c r="B116" s="38">
        <v>2012</v>
      </c>
      <c r="C116" s="8">
        <v>100189.738893</v>
      </c>
      <c r="D116" s="2">
        <v>0.40823990421247414</v>
      </c>
      <c r="E116" s="8">
        <v>454439.71379999997</v>
      </c>
      <c r="F116" s="8">
        <v>665155.0551</v>
      </c>
      <c r="G116" s="2">
        <v>0.25609999999999999</v>
      </c>
      <c r="H116" s="3">
        <v>0.11119999999999999</v>
      </c>
      <c r="I116" s="3">
        <v>0.63190000000000002</v>
      </c>
      <c r="J116" s="8">
        <v>11895.732</v>
      </c>
      <c r="L116" s="51">
        <v>3102820096</v>
      </c>
      <c r="M116" s="52">
        <v>112</v>
      </c>
      <c r="N116" s="53">
        <v>0.74846497354973929</v>
      </c>
      <c r="O116" s="53">
        <v>0.38776553100876343</v>
      </c>
      <c r="P116" s="7"/>
      <c r="Q116" s="4"/>
      <c r="R116" s="4"/>
      <c r="S116" s="4"/>
      <c r="T116" s="4"/>
      <c r="U116" s="4"/>
      <c r="V116" s="4"/>
    </row>
    <row r="117" spans="1:23" x14ac:dyDescent="0.3">
      <c r="A117" s="38" t="s">
        <v>23</v>
      </c>
      <c r="B117" s="38">
        <v>2013</v>
      </c>
      <c r="C117" s="8">
        <v>90466.851464000007</v>
      </c>
      <c r="D117" s="2">
        <v>0.39488392089423902</v>
      </c>
      <c r="E117" s="8">
        <v>481296.16479999997</v>
      </c>
      <c r="F117" s="8">
        <v>721008.83319999999</v>
      </c>
      <c r="G117" s="2">
        <v>0.14230000000000001</v>
      </c>
      <c r="H117" s="3">
        <v>8.7100000000000011E-2</v>
      </c>
      <c r="I117" s="3">
        <v>0.60389999999999999</v>
      </c>
      <c r="J117" s="8">
        <v>12628.916799999999</v>
      </c>
      <c r="L117" s="51">
        <v>988060032</v>
      </c>
      <c r="M117" s="52">
        <v>171</v>
      </c>
      <c r="N117" s="53">
        <v>-1.1443232282908493</v>
      </c>
      <c r="O117" s="53">
        <v>0.42316468520756523</v>
      </c>
      <c r="P117" s="7"/>
      <c r="Q117" s="4"/>
      <c r="R117" s="4"/>
      <c r="S117" s="4"/>
      <c r="T117" s="4"/>
      <c r="U117" s="4"/>
      <c r="V117" s="4"/>
    </row>
    <row r="118" spans="1:23" x14ac:dyDescent="0.3">
      <c r="A118" s="38" t="s">
        <v>23</v>
      </c>
      <c r="B118" s="38">
        <v>2014</v>
      </c>
      <c r="C118" s="8">
        <v>57743.157845999995</v>
      </c>
      <c r="D118" s="2">
        <v>0.38886747783956394</v>
      </c>
      <c r="E118" s="8">
        <v>443355.52349999995</v>
      </c>
      <c r="F118" s="8">
        <v>731171.03759999992</v>
      </c>
      <c r="G118" s="2">
        <v>1.3631</v>
      </c>
      <c r="H118" s="3">
        <v>5.4199999999999998E-2</v>
      </c>
      <c r="I118" s="3">
        <v>0.63350000000000006</v>
      </c>
      <c r="J118" s="8">
        <v>8938.902</v>
      </c>
      <c r="L118" s="51">
        <v>6838680064</v>
      </c>
      <c r="M118" s="52">
        <v>269</v>
      </c>
      <c r="N118" s="53">
        <v>1.9346065618598884</v>
      </c>
      <c r="O118" s="53">
        <v>0.45304782309917929</v>
      </c>
      <c r="P118" s="7"/>
      <c r="Q118" s="6"/>
      <c r="R118" s="5"/>
      <c r="S118" s="6"/>
      <c r="T118" s="5"/>
      <c r="U118" s="6"/>
      <c r="V118" s="5"/>
    </row>
    <row r="119" spans="1:23" x14ac:dyDescent="0.3">
      <c r="A119" s="38" t="s">
        <v>23</v>
      </c>
      <c r="B119" s="38">
        <v>2015</v>
      </c>
      <c r="C119" s="8">
        <v>40137.837650000001</v>
      </c>
      <c r="D119" s="2">
        <v>0.36202158321603323</v>
      </c>
      <c r="E119" s="8">
        <v>379291.27279999998</v>
      </c>
      <c r="F119" s="8">
        <v>585651.27500000002</v>
      </c>
      <c r="G119" s="2">
        <v>-1.3912</v>
      </c>
      <c r="H119" s="3">
        <v>-4.99E-2</v>
      </c>
      <c r="I119" s="3">
        <v>0.58650000000000002</v>
      </c>
      <c r="J119" s="8">
        <v>-707.42399999999998</v>
      </c>
      <c r="L119" s="51">
        <v>11930200064</v>
      </c>
      <c r="M119" s="52">
        <v>330</v>
      </c>
      <c r="N119" s="53">
        <v>0.55647826587984628</v>
      </c>
      <c r="O119" s="53">
        <v>0.20438127485868676</v>
      </c>
      <c r="P119" s="7"/>
      <c r="Q119" s="6"/>
      <c r="R119" s="6"/>
      <c r="S119" s="5"/>
      <c r="T119" s="5"/>
      <c r="U119" s="5"/>
      <c r="V119" s="5"/>
    </row>
    <row r="120" spans="1:23" x14ac:dyDescent="0.3">
      <c r="A120" s="38" t="s">
        <v>23</v>
      </c>
      <c r="B120" s="38">
        <v>2016</v>
      </c>
      <c r="C120" s="8">
        <v>33163.226544000005</v>
      </c>
      <c r="D120" s="2">
        <v>0.42796733741615633</v>
      </c>
      <c r="E120" s="8">
        <v>279648.48480000003</v>
      </c>
      <c r="F120" s="8">
        <v>466574.65919999999</v>
      </c>
      <c r="G120" s="2">
        <v>0.25489999999999996</v>
      </c>
      <c r="H120" s="3">
        <v>-9.8999999999999991E-3</v>
      </c>
      <c r="I120" s="3">
        <v>0.6492</v>
      </c>
      <c r="J120" s="8">
        <v>1866.4367999999999</v>
      </c>
      <c r="L120" s="51">
        <v>2053779968</v>
      </c>
      <c r="M120" s="52">
        <v>417</v>
      </c>
      <c r="N120" s="53">
        <v>-1.7593910236861177</v>
      </c>
      <c r="O120" s="53">
        <v>0.23399356733827556</v>
      </c>
      <c r="P120" s="7"/>
      <c r="Q120" s="5"/>
      <c r="R120" s="5"/>
      <c r="S120" s="5"/>
      <c r="T120" s="5"/>
      <c r="U120" s="5"/>
      <c r="V120" s="5"/>
      <c r="W120" s="4"/>
    </row>
    <row r="121" spans="1:23" x14ac:dyDescent="0.3">
      <c r="A121" s="38" t="s">
        <v>23</v>
      </c>
      <c r="B121" s="38">
        <v>2017</v>
      </c>
      <c r="C121" s="8">
        <v>46948.416863999999</v>
      </c>
      <c r="D121" s="2">
        <v>0.42205830698981384</v>
      </c>
      <c r="E121" s="8">
        <v>336052.89840000001</v>
      </c>
      <c r="F121" s="8">
        <v>550515.36239999998</v>
      </c>
      <c r="G121" s="2">
        <v>-0.1429</v>
      </c>
      <c r="H121" s="3">
        <v>1.9900000000000001E-2</v>
      </c>
      <c r="I121" s="3">
        <v>0.64269999999999994</v>
      </c>
      <c r="J121" s="8">
        <v>4657.5864000000001</v>
      </c>
      <c r="L121" s="51">
        <v>16013779968</v>
      </c>
      <c r="M121" s="52">
        <v>542</v>
      </c>
      <c r="N121" s="53">
        <v>2.0537676174714599</v>
      </c>
      <c r="O121" s="53">
        <v>0.26217977964084471</v>
      </c>
      <c r="P121" s="7"/>
      <c r="Q121" s="49"/>
      <c r="R121" s="7"/>
      <c r="S121" s="7"/>
      <c r="T121" s="7"/>
      <c r="U121" s="7"/>
      <c r="V121" s="7"/>
    </row>
    <row r="122" spans="1:23" x14ac:dyDescent="0.3">
      <c r="A122" s="38" t="s">
        <v>23</v>
      </c>
      <c r="B122" s="38">
        <v>2018</v>
      </c>
      <c r="C122" s="8">
        <v>32811.029514000002</v>
      </c>
      <c r="D122" s="2">
        <v>0.46198830409356723</v>
      </c>
      <c r="E122" s="8">
        <v>327289.76490000001</v>
      </c>
      <c r="F122" s="8">
        <v>572465.27220000001</v>
      </c>
      <c r="G122" s="2">
        <v>0.92749999999999999</v>
      </c>
      <c r="H122" s="3">
        <v>1.2199999999999999E-2</v>
      </c>
      <c r="I122" s="3">
        <v>0.64170000000000005</v>
      </c>
      <c r="J122" s="8">
        <v>4269.7678999999998</v>
      </c>
      <c r="L122" s="51">
        <v>24580679680</v>
      </c>
      <c r="M122" s="52">
        <v>611</v>
      </c>
      <c r="N122" s="53">
        <v>0.4285111559264479</v>
      </c>
      <c r="O122" s="53">
        <v>0.11983095773194906</v>
      </c>
      <c r="P122" s="7"/>
      <c r="Q122" s="4"/>
      <c r="R122" s="4"/>
      <c r="S122" s="4"/>
      <c r="T122" s="4"/>
      <c r="U122" s="4"/>
      <c r="V122" s="4"/>
      <c r="W122" s="4"/>
    </row>
    <row r="123" spans="1:23" x14ac:dyDescent="0.3">
      <c r="A123" s="38" t="s">
        <v>23</v>
      </c>
      <c r="B123" s="38">
        <v>2019</v>
      </c>
      <c r="C123" s="8">
        <v>40029.822612000004</v>
      </c>
      <c r="D123" s="2">
        <v>0.49626327520650321</v>
      </c>
      <c r="E123" s="8">
        <v>356034.64569999999</v>
      </c>
      <c r="F123" s="8">
        <v>615468.19510000001</v>
      </c>
      <c r="G123" s="2">
        <v>-9.1400000000000009E-2</v>
      </c>
      <c r="H123" s="3">
        <v>3.6900000000000002E-2</v>
      </c>
      <c r="I123" s="3">
        <v>0.65780000000000005</v>
      </c>
      <c r="J123" s="8">
        <v>6441.2222000000002</v>
      </c>
      <c r="L123" s="51">
        <v>56977600512</v>
      </c>
      <c r="M123" s="52">
        <v>652</v>
      </c>
      <c r="N123" s="53">
        <v>0.84069746162157988</v>
      </c>
      <c r="O123" s="53">
        <v>6.4947602755057551E-2</v>
      </c>
      <c r="P123" s="7"/>
      <c r="Q123" s="4"/>
      <c r="R123" s="4"/>
      <c r="S123" s="4"/>
      <c r="T123" s="4"/>
      <c r="U123" s="4"/>
      <c r="V123" s="4"/>
      <c r="W123" s="4"/>
    </row>
    <row r="124" spans="1:23" x14ac:dyDescent="0.3">
      <c r="A124" s="38" t="s">
        <v>23</v>
      </c>
      <c r="B124" s="38">
        <v>2020</v>
      </c>
      <c r="C124" s="8">
        <v>27490.427899000002</v>
      </c>
      <c r="D124" s="2">
        <v>0.53130748790624782</v>
      </c>
      <c r="E124" s="8">
        <v>385167.04269999999</v>
      </c>
      <c r="F124" s="8">
        <v>684689.14799999993</v>
      </c>
      <c r="G124" s="2">
        <v>0.9194</v>
      </c>
      <c r="H124" s="3">
        <v>6.5000000000000006E-3</v>
      </c>
      <c r="I124" s="3">
        <v>0.66989999999999994</v>
      </c>
      <c r="J124" s="8">
        <v>4793.7537999999995</v>
      </c>
      <c r="L124" s="51">
        <v>5846230016</v>
      </c>
      <c r="M124" s="52">
        <v>595</v>
      </c>
      <c r="N124" s="53">
        <v>-2.2768612053340069</v>
      </c>
      <c r="O124" s="53">
        <v>-9.1483156381023251E-2</v>
      </c>
      <c r="P124" s="7"/>
      <c r="Q124" s="5"/>
      <c r="R124" s="6"/>
      <c r="S124" s="5"/>
      <c r="T124" s="5"/>
      <c r="U124" s="5"/>
      <c r="V124" s="5"/>
      <c r="W124" s="5"/>
    </row>
    <row r="125" spans="1:23" x14ac:dyDescent="0.3">
      <c r="A125" s="38" t="s">
        <v>24</v>
      </c>
      <c r="B125">
        <v>2017</v>
      </c>
      <c r="C125" s="8">
        <v>3627.1612799999998</v>
      </c>
      <c r="D125" s="2">
        <v>0.19542421353670161</v>
      </c>
      <c r="E125" s="8">
        <v>40122.532800000001</v>
      </c>
      <c r="F125" s="8">
        <v>37470.127199999995</v>
      </c>
      <c r="G125" s="2">
        <v>-0.2893</v>
      </c>
      <c r="H125" s="3">
        <v>4.6300000000000001E-2</v>
      </c>
      <c r="I125" s="3">
        <v>0.71540000000000004</v>
      </c>
      <c r="J125" s="8">
        <v>587.77199999999993</v>
      </c>
      <c r="L125" s="51">
        <v>16013779968</v>
      </c>
      <c r="M125" s="52">
        <v>542</v>
      </c>
      <c r="N125" s="53">
        <v>2.0537676174714599</v>
      </c>
      <c r="O125" s="53">
        <v>0.26217977964084471</v>
      </c>
      <c r="P125" s="7"/>
      <c r="Q125" s="5"/>
      <c r="R125" s="5"/>
      <c r="S125" s="5"/>
      <c r="T125" s="5"/>
      <c r="U125" s="5"/>
      <c r="V125" s="5"/>
      <c r="W125" s="5"/>
    </row>
    <row r="126" spans="1:23" x14ac:dyDescent="0.3">
      <c r="A126" s="38" t="s">
        <v>24</v>
      </c>
      <c r="B126">
        <v>2018</v>
      </c>
      <c r="C126" s="8">
        <v>3660.1491410000003</v>
      </c>
      <c r="D126" s="2">
        <v>0.16568627450980392</v>
      </c>
      <c r="E126" s="8">
        <v>39725.298000000003</v>
      </c>
      <c r="F126" s="8">
        <v>36899.622500000005</v>
      </c>
      <c r="G126" s="2">
        <v>-0.4788</v>
      </c>
      <c r="H126" s="3">
        <v>-5.28E-2</v>
      </c>
      <c r="I126" s="3">
        <v>0.71589999999999998</v>
      </c>
      <c r="J126" s="8">
        <v>36.9953</v>
      </c>
      <c r="K126" s="8"/>
      <c r="L126" s="51">
        <v>24580679680</v>
      </c>
      <c r="M126" s="52">
        <v>611</v>
      </c>
      <c r="N126" s="53">
        <v>0.4285111559264479</v>
      </c>
      <c r="O126" s="53">
        <v>0.11983095773194906</v>
      </c>
      <c r="P126" s="7"/>
      <c r="Q126" s="5"/>
      <c r="R126" s="5"/>
      <c r="S126" s="5"/>
      <c r="T126" s="5"/>
      <c r="U126" s="5"/>
      <c r="V126" s="5"/>
      <c r="W126" s="5"/>
    </row>
    <row r="127" spans="1:23" x14ac:dyDescent="0.3">
      <c r="A127" s="38" t="s">
        <v>24</v>
      </c>
      <c r="B127" s="38">
        <v>2019</v>
      </c>
      <c r="C127" s="8">
        <v>2185.374898</v>
      </c>
      <c r="D127" s="2">
        <v>0.11365003006614552</v>
      </c>
      <c r="E127" s="8">
        <v>96636.895600000003</v>
      </c>
      <c r="F127" s="8">
        <v>84660.040900000007</v>
      </c>
      <c r="G127" s="2">
        <v>0.11259999999999999</v>
      </c>
      <c r="H127" s="3">
        <v>-6.1699999999999998E-2</v>
      </c>
      <c r="I127" s="3">
        <v>0.78610000000000002</v>
      </c>
      <c r="J127" s="8">
        <v>-278.43900000000002</v>
      </c>
      <c r="K127" s="8"/>
      <c r="L127" s="51">
        <v>56977600512</v>
      </c>
      <c r="M127" s="52">
        <v>652</v>
      </c>
      <c r="N127" s="53">
        <v>0.84069746162157988</v>
      </c>
      <c r="O127" s="53">
        <v>6.4947602755057551E-2</v>
      </c>
      <c r="P127" s="7"/>
      <c r="Q127" s="4"/>
      <c r="R127" s="4"/>
      <c r="S127" s="4"/>
      <c r="T127" s="4"/>
      <c r="U127" s="4"/>
      <c r="V127" s="4"/>
      <c r="W127" s="4"/>
    </row>
    <row r="128" spans="1:23" x14ac:dyDescent="0.3">
      <c r="A128" s="38" t="s">
        <v>24</v>
      </c>
      <c r="B128" s="38">
        <v>2020</v>
      </c>
      <c r="C128" s="8">
        <v>1435.4872509999998</v>
      </c>
      <c r="D128" s="2">
        <v>0.11087267525035766</v>
      </c>
      <c r="E128" s="8">
        <v>98705.387000000002</v>
      </c>
      <c r="F128" s="8">
        <v>92421.276199999993</v>
      </c>
      <c r="G128" s="2">
        <v>2.1219999999999999</v>
      </c>
      <c r="H128" s="3">
        <v>-4.4199999999999996E-2</v>
      </c>
      <c r="I128" s="3">
        <v>0.74400000000000011</v>
      </c>
      <c r="J128" s="8">
        <v>-87.507199999999997</v>
      </c>
      <c r="K128" s="8"/>
      <c r="L128" s="51">
        <v>5846230016</v>
      </c>
      <c r="M128" s="52">
        <v>595</v>
      </c>
      <c r="N128" s="53">
        <v>-2.2768612053340069</v>
      </c>
      <c r="O128" s="53">
        <v>-9.1483156381023251E-2</v>
      </c>
      <c r="P128" s="7"/>
      <c r="S128" s="4"/>
      <c r="T128" s="4"/>
      <c r="U128" s="4"/>
      <c r="V128" s="4"/>
      <c r="W128" s="4"/>
    </row>
    <row r="129" spans="1:24" x14ac:dyDescent="0.3">
      <c r="A129" s="38"/>
      <c r="C129" s="8"/>
      <c r="D129" s="2"/>
      <c r="E129" s="8"/>
      <c r="F129" s="8"/>
      <c r="G129" s="2"/>
      <c r="H129" s="3"/>
      <c r="I129" s="3"/>
      <c r="J129" s="8"/>
      <c r="K129" s="8"/>
      <c r="L129" s="6"/>
      <c r="M129" s="6"/>
      <c r="N129" s="5"/>
      <c r="O129" s="5"/>
    </row>
    <row r="130" spans="1:24" x14ac:dyDescent="0.3">
      <c r="A130" s="38"/>
      <c r="C130" s="8"/>
      <c r="D130" s="2"/>
      <c r="E130" s="8"/>
      <c r="F130" s="8"/>
      <c r="G130" s="2"/>
      <c r="H130" s="3"/>
      <c r="I130" s="3"/>
      <c r="J130" s="8"/>
      <c r="K130" s="8"/>
      <c r="L130" s="5"/>
      <c r="M130" s="6"/>
      <c r="N130" s="6"/>
      <c r="O130" s="6"/>
    </row>
    <row r="131" spans="1:24" x14ac:dyDescent="0.3">
      <c r="A131" s="38"/>
      <c r="C131" s="8"/>
      <c r="D131" s="2"/>
      <c r="E131" s="8"/>
      <c r="F131" s="8"/>
      <c r="G131" s="2"/>
      <c r="H131" s="3"/>
      <c r="I131" s="3"/>
      <c r="J131" s="8"/>
      <c r="K131" s="8"/>
      <c r="L131" s="5"/>
      <c r="M131" s="5"/>
      <c r="N131" s="5"/>
      <c r="O131" s="5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3">
      <c r="C132" s="8"/>
      <c r="D132" s="2"/>
      <c r="E132" s="8"/>
      <c r="F132" s="8"/>
      <c r="G132" s="2"/>
      <c r="H132" s="3"/>
      <c r="I132" s="3"/>
      <c r="J132" s="8"/>
      <c r="K132" s="8"/>
      <c r="L132" s="7"/>
      <c r="M132" s="10"/>
      <c r="N132" s="49"/>
      <c r="O132" s="50"/>
    </row>
    <row r="133" spans="1:24" x14ac:dyDescent="0.3">
      <c r="C133" s="8"/>
      <c r="D133" s="2"/>
      <c r="E133" s="8"/>
      <c r="F133" s="8"/>
      <c r="G133" s="2"/>
      <c r="H133" s="3"/>
      <c r="I133" s="3"/>
      <c r="J133" s="8"/>
      <c r="K133" s="8"/>
      <c r="L133" s="8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3">
      <c r="C134" s="8"/>
      <c r="D134" s="2"/>
      <c r="E134" s="8"/>
      <c r="F134" s="8"/>
      <c r="G134" s="2"/>
      <c r="H134" s="3"/>
      <c r="I134" s="3"/>
      <c r="J134" s="8"/>
      <c r="K134" s="8"/>
      <c r="L134" s="8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3">
      <c r="C135" s="8"/>
      <c r="D135" s="2"/>
      <c r="E135" s="8"/>
      <c r="F135" s="8"/>
      <c r="G135" s="2"/>
      <c r="H135" s="3"/>
      <c r="I135" s="3"/>
      <c r="J135" s="8"/>
      <c r="K135" s="8"/>
      <c r="L135" s="8"/>
      <c r="P135" s="5"/>
      <c r="Q135" s="5"/>
      <c r="R135" s="5"/>
      <c r="S135" s="5"/>
      <c r="T135" s="5"/>
      <c r="U135" s="6"/>
      <c r="V135" s="6"/>
      <c r="W135" s="5"/>
      <c r="X135" s="5"/>
    </row>
    <row r="136" spans="1:24" x14ac:dyDescent="0.3">
      <c r="C136" s="8"/>
      <c r="D136" s="2"/>
      <c r="E136" s="8"/>
      <c r="F136" s="8"/>
      <c r="G136" s="2"/>
      <c r="H136" s="3"/>
      <c r="I136" s="3"/>
      <c r="J136" s="8"/>
      <c r="K136" s="8"/>
      <c r="L136" s="8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C137" s="8"/>
      <c r="D137" s="2"/>
      <c r="E137" s="8"/>
      <c r="F137" s="8"/>
      <c r="G137" s="2"/>
      <c r="H137" s="3"/>
      <c r="I137" s="3"/>
      <c r="J137" s="8"/>
      <c r="K137" s="8"/>
      <c r="L137" s="8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C138" s="8"/>
      <c r="D138" s="2"/>
      <c r="E138" s="8"/>
      <c r="F138" s="8"/>
      <c r="G138" s="2"/>
      <c r="H138" s="3"/>
      <c r="I138" s="3"/>
      <c r="J138" s="8"/>
      <c r="K138" s="8"/>
      <c r="L138" s="8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3">
      <c r="C139" s="8"/>
      <c r="D139" s="2"/>
      <c r="E139" s="8"/>
      <c r="F139" s="8"/>
      <c r="G139" s="2"/>
      <c r="H139" s="3"/>
      <c r="I139" s="3"/>
      <c r="J139" s="8"/>
      <c r="K139" s="8"/>
      <c r="L139" s="8"/>
    </row>
    <row r="140" spans="1:24" x14ac:dyDescent="0.3">
      <c r="C140" s="8"/>
      <c r="D140" s="2"/>
      <c r="E140" s="8"/>
      <c r="F140" s="8"/>
      <c r="G140" s="2"/>
      <c r="H140" s="3"/>
      <c r="I140" s="3"/>
      <c r="J140" s="8"/>
      <c r="K140" s="8"/>
      <c r="L140" s="8"/>
    </row>
    <row r="141" spans="1:24" x14ac:dyDescent="0.3">
      <c r="C141" s="8"/>
      <c r="D141" s="2"/>
      <c r="E141" s="8"/>
      <c r="F141" s="8"/>
      <c r="G141" s="2"/>
      <c r="H141" s="3"/>
      <c r="I141" s="3"/>
      <c r="J141" s="8"/>
      <c r="K141" s="8"/>
      <c r="L141" s="8"/>
    </row>
    <row r="142" spans="1:24" x14ac:dyDescent="0.3">
      <c r="C142" s="8"/>
      <c r="D142" s="2"/>
      <c r="E142" s="8"/>
      <c r="F142" s="8"/>
      <c r="G142" s="2"/>
      <c r="H142" s="3"/>
      <c r="I142" s="3"/>
      <c r="J142" s="8"/>
      <c r="M142" s="4"/>
      <c r="N142" s="4"/>
      <c r="O142" s="4"/>
      <c r="P142" s="4"/>
      <c r="Q142" s="4"/>
      <c r="R142" s="4"/>
    </row>
    <row r="143" spans="1:24" x14ac:dyDescent="0.3">
      <c r="C143" s="8"/>
      <c r="D143" s="2"/>
      <c r="E143" s="8"/>
      <c r="F143" s="8"/>
      <c r="G143" s="2"/>
      <c r="H143" s="3"/>
      <c r="I143" s="3"/>
      <c r="J143" s="8"/>
      <c r="M143" s="4"/>
      <c r="N143" s="4"/>
      <c r="O143" s="4"/>
    </row>
    <row r="144" spans="1:24" x14ac:dyDescent="0.3">
      <c r="C144" s="8"/>
      <c r="D144" s="2"/>
      <c r="E144" s="8"/>
      <c r="F144" s="8"/>
      <c r="G144" s="2"/>
      <c r="H144" s="3"/>
      <c r="I144" s="3"/>
      <c r="J144" s="8"/>
      <c r="M144" s="4"/>
      <c r="N144" s="4"/>
      <c r="O144" s="4"/>
      <c r="P144" s="4"/>
      <c r="Q144" s="4"/>
      <c r="R144" s="4"/>
    </row>
    <row r="145" spans="3:23" x14ac:dyDescent="0.3">
      <c r="C145" s="8"/>
      <c r="D145" s="2"/>
      <c r="E145" s="8"/>
      <c r="F145" s="8"/>
      <c r="G145" s="2"/>
      <c r="H145" s="3"/>
      <c r="I145" s="3"/>
      <c r="J145" s="8"/>
      <c r="M145" s="4"/>
      <c r="N145" s="4"/>
      <c r="O145" s="4"/>
      <c r="P145" s="4"/>
      <c r="Q145" s="4"/>
      <c r="R145" s="4"/>
    </row>
    <row r="146" spans="3:23" x14ac:dyDescent="0.3">
      <c r="C146" s="8"/>
      <c r="D146" s="2"/>
      <c r="E146" s="8"/>
      <c r="F146" s="8"/>
      <c r="G146" s="2"/>
      <c r="H146" s="3"/>
      <c r="I146" s="3"/>
      <c r="J146" s="8"/>
      <c r="M146" s="4"/>
      <c r="N146" s="4"/>
      <c r="O146" s="4"/>
      <c r="P146" s="5"/>
      <c r="Q146" s="5"/>
      <c r="R146" s="5"/>
    </row>
    <row r="147" spans="3:23" x14ac:dyDescent="0.3">
      <c r="C147" s="8"/>
      <c r="D147" s="2"/>
      <c r="E147" s="8"/>
      <c r="F147" s="8"/>
      <c r="G147" s="2"/>
      <c r="H147" s="3"/>
      <c r="I147" s="3"/>
      <c r="J147" s="8"/>
      <c r="M147" s="4"/>
      <c r="N147" s="4"/>
      <c r="O147" s="4"/>
      <c r="P147" s="5"/>
      <c r="Q147" s="5"/>
      <c r="R147" s="5"/>
    </row>
    <row r="148" spans="3:23" x14ac:dyDescent="0.3">
      <c r="C148" s="8"/>
      <c r="D148" s="2"/>
      <c r="E148" s="8"/>
      <c r="F148" s="8"/>
      <c r="G148" s="2"/>
      <c r="H148" s="3"/>
      <c r="I148" s="3"/>
      <c r="J148" s="8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3:23" x14ac:dyDescent="0.3">
      <c r="C149" s="8"/>
      <c r="D149" s="2"/>
      <c r="E149" s="8"/>
      <c r="F149" s="8"/>
      <c r="G149" s="2"/>
      <c r="H149" s="3"/>
      <c r="I149" s="3"/>
      <c r="J149" s="8"/>
      <c r="M149" s="7"/>
      <c r="N149" s="7"/>
      <c r="O149" s="7"/>
      <c r="P149" s="7"/>
      <c r="Q149" s="7"/>
      <c r="R149" s="7"/>
    </row>
    <row r="150" spans="3:23" x14ac:dyDescent="0.3">
      <c r="C150" s="8"/>
      <c r="D150" s="2"/>
      <c r="E150" s="8"/>
      <c r="F150" s="8"/>
      <c r="G150" s="2"/>
      <c r="H150" s="3"/>
      <c r="I150" s="3"/>
      <c r="J150" s="8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4"/>
    </row>
    <row r="151" spans="3:23" x14ac:dyDescent="0.3">
      <c r="C151" s="8"/>
      <c r="D151" s="2"/>
      <c r="E151" s="8"/>
      <c r="F151" s="8"/>
      <c r="G151" s="2"/>
      <c r="H151" s="3"/>
      <c r="I151" s="3"/>
      <c r="J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4"/>
    </row>
    <row r="152" spans="3:23" x14ac:dyDescent="0.3">
      <c r="C152" s="8"/>
      <c r="D152" s="2"/>
      <c r="E152" s="8"/>
      <c r="F152" s="8"/>
      <c r="G152" s="2"/>
      <c r="H152" s="3"/>
      <c r="I152" s="3"/>
      <c r="J152" s="8"/>
      <c r="M152" s="7"/>
      <c r="N152" s="7"/>
      <c r="O152" s="7"/>
      <c r="P152" s="5"/>
      <c r="Q152" s="5"/>
      <c r="R152" s="5"/>
      <c r="S152" s="6"/>
      <c r="T152" s="6"/>
      <c r="U152" s="5"/>
      <c r="V152" s="5"/>
      <c r="W152" s="5"/>
    </row>
    <row r="153" spans="3:23" x14ac:dyDescent="0.3">
      <c r="C153" s="8"/>
      <c r="D153" s="2"/>
      <c r="E153" s="8"/>
      <c r="F153" s="8"/>
      <c r="G153" s="2"/>
      <c r="H153" s="3"/>
      <c r="I153" s="3"/>
      <c r="J153" s="8"/>
      <c r="M153" s="7"/>
      <c r="N153" s="7"/>
      <c r="O153" s="7"/>
      <c r="P153" s="5"/>
      <c r="Q153" s="5"/>
      <c r="R153" s="5"/>
      <c r="S153" s="5"/>
      <c r="T153" s="5"/>
      <c r="U153" s="5"/>
      <c r="V153" s="5"/>
      <c r="W153" s="5"/>
    </row>
    <row r="154" spans="3:23" x14ac:dyDescent="0.3">
      <c r="C154" s="8"/>
      <c r="D154" s="2"/>
      <c r="E154" s="8"/>
      <c r="F154" s="8"/>
      <c r="G154" s="2"/>
      <c r="H154" s="3"/>
      <c r="I154" s="3"/>
      <c r="J154" s="8"/>
      <c r="M154" s="7"/>
      <c r="N154" s="7"/>
      <c r="O154" s="7"/>
      <c r="P154" s="5"/>
      <c r="Q154" s="5"/>
      <c r="R154" s="5"/>
      <c r="S154" s="5"/>
      <c r="T154" s="5"/>
      <c r="U154" s="5"/>
      <c r="V154" s="5"/>
      <c r="W154" s="5"/>
    </row>
    <row r="155" spans="3:23" x14ac:dyDescent="0.3">
      <c r="C155" s="8"/>
      <c r="D155" s="2"/>
      <c r="E155" s="8"/>
      <c r="F155" s="8"/>
      <c r="G155" s="2"/>
      <c r="H155" s="3"/>
      <c r="I155" s="3"/>
      <c r="J155" s="8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3:23" x14ac:dyDescent="0.3">
      <c r="C156" s="8"/>
      <c r="D156" s="2"/>
      <c r="E156" s="8"/>
      <c r="F156" s="8"/>
      <c r="G156" s="2"/>
      <c r="H156" s="3"/>
      <c r="I156" s="3"/>
      <c r="J156" s="8"/>
      <c r="M156" s="7"/>
      <c r="N156" s="7"/>
      <c r="O156" s="7"/>
    </row>
    <row r="157" spans="3:23" x14ac:dyDescent="0.3">
      <c r="C157" s="8"/>
      <c r="D157" s="2"/>
      <c r="E157" s="8"/>
      <c r="F157" s="8"/>
      <c r="G157" s="2"/>
      <c r="H157" s="3"/>
      <c r="I157" s="3"/>
      <c r="J157" s="8"/>
      <c r="M157" s="7"/>
      <c r="N157" s="7"/>
      <c r="O157" s="7"/>
    </row>
    <row r="158" spans="3:23" x14ac:dyDescent="0.3">
      <c r="C158" s="8"/>
      <c r="D158" s="2"/>
      <c r="E158" s="8"/>
      <c r="F158" s="8"/>
      <c r="G158" s="2"/>
      <c r="H158" s="3"/>
      <c r="I158" s="3"/>
      <c r="J158" s="8"/>
      <c r="M158" s="7"/>
      <c r="N158" s="7"/>
      <c r="O158" s="7"/>
    </row>
    <row r="159" spans="3:23" x14ac:dyDescent="0.3">
      <c r="C159" s="8"/>
      <c r="D159" s="2"/>
      <c r="E159" s="8"/>
      <c r="F159" s="8"/>
      <c r="G159" s="2"/>
      <c r="H159" s="3"/>
      <c r="I159" s="3"/>
      <c r="J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3:23" x14ac:dyDescent="0.3">
      <c r="C160" s="8"/>
      <c r="D160" s="2"/>
      <c r="E160" s="8"/>
      <c r="F160" s="8"/>
      <c r="G160" s="2"/>
      <c r="H160" s="3"/>
      <c r="I160" s="3"/>
      <c r="J160" s="8"/>
      <c r="M160" s="7"/>
      <c r="N160" s="7"/>
      <c r="O160" s="7"/>
    </row>
    <row r="161" spans="3:23" x14ac:dyDescent="0.3">
      <c r="C161" s="8"/>
      <c r="D161" s="2"/>
      <c r="E161" s="8"/>
      <c r="F161" s="8"/>
      <c r="G161" s="2"/>
      <c r="H161" s="3"/>
      <c r="I161" s="3"/>
      <c r="J161" s="8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3:23" x14ac:dyDescent="0.3">
      <c r="C162" s="8"/>
      <c r="D162" s="2"/>
      <c r="E162" s="8"/>
      <c r="F162" s="8"/>
      <c r="G162" s="2"/>
      <c r="H162" s="3"/>
      <c r="I162" s="3"/>
      <c r="J162" s="8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3:23" x14ac:dyDescent="0.3">
      <c r="C163" s="8"/>
      <c r="D163" s="2"/>
      <c r="E163" s="8"/>
      <c r="F163" s="8"/>
      <c r="G163" s="2"/>
      <c r="H163" s="3"/>
      <c r="I163" s="3"/>
      <c r="J163" s="8"/>
      <c r="M163" s="7"/>
      <c r="N163" s="7"/>
      <c r="O163" s="7"/>
      <c r="P163" s="5"/>
      <c r="Q163" s="5"/>
      <c r="R163" s="5"/>
      <c r="S163" s="5"/>
      <c r="T163" s="5"/>
      <c r="U163" s="5"/>
      <c r="V163" s="5"/>
      <c r="W163" s="5"/>
    </row>
    <row r="164" spans="3:23" x14ac:dyDescent="0.3">
      <c r="C164" s="8"/>
      <c r="D164" s="2"/>
      <c r="E164" s="8"/>
      <c r="F164" s="8"/>
      <c r="G164" s="2"/>
      <c r="H164" s="3"/>
      <c r="I164" s="3"/>
      <c r="J164" s="8"/>
      <c r="M164" s="7"/>
      <c r="N164" s="7"/>
      <c r="O164" s="7"/>
      <c r="P164" s="5"/>
      <c r="Q164" s="5"/>
      <c r="R164" s="5"/>
      <c r="S164" s="5"/>
      <c r="T164" s="5"/>
      <c r="U164" s="5"/>
      <c r="V164" s="5"/>
      <c r="W164" s="5"/>
    </row>
    <row r="165" spans="3:23" x14ac:dyDescent="0.3">
      <c r="C165" s="8"/>
      <c r="D165" s="2"/>
      <c r="E165" s="8"/>
      <c r="F165" s="8"/>
      <c r="G165" s="2"/>
      <c r="H165" s="3"/>
      <c r="I165" s="3"/>
      <c r="J165" s="8"/>
      <c r="M165" s="7"/>
      <c r="N165" s="7"/>
      <c r="O165" s="7"/>
      <c r="P165" s="5"/>
      <c r="Q165" s="5"/>
      <c r="R165" s="5"/>
      <c r="S165" s="5"/>
      <c r="T165" s="5"/>
      <c r="U165" s="5"/>
      <c r="V165" s="5"/>
      <c r="W165" s="5"/>
    </row>
    <row r="166" spans="3:23" x14ac:dyDescent="0.3">
      <c r="C166" s="8"/>
      <c r="D166" s="2"/>
      <c r="E166" s="8"/>
      <c r="F166" s="8"/>
      <c r="G166" s="2"/>
      <c r="H166" s="3"/>
      <c r="I166" s="3"/>
      <c r="J166" s="8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3:23" x14ac:dyDescent="0.3">
      <c r="C167" s="8"/>
      <c r="D167" s="2"/>
      <c r="E167" s="8"/>
      <c r="F167" s="8"/>
      <c r="G167" s="2"/>
      <c r="H167" s="3"/>
      <c r="I167" s="3"/>
      <c r="J167" s="8"/>
      <c r="M167" s="7"/>
      <c r="N167" s="7"/>
      <c r="O167" s="7"/>
    </row>
    <row r="168" spans="3:23" x14ac:dyDescent="0.3">
      <c r="C168" s="8"/>
      <c r="D168" s="2"/>
      <c r="E168" s="8"/>
      <c r="F168" s="8"/>
      <c r="G168" s="2"/>
      <c r="H168" s="3"/>
      <c r="I168" s="3"/>
      <c r="J168" s="8"/>
      <c r="M168" s="7"/>
      <c r="N168" s="7"/>
      <c r="O168" s="7"/>
    </row>
    <row r="169" spans="3:23" x14ac:dyDescent="0.3">
      <c r="C169" s="8"/>
      <c r="D169" s="2"/>
      <c r="E169" s="8"/>
      <c r="F169" s="8"/>
      <c r="G169" s="2"/>
      <c r="H169" s="3"/>
      <c r="I169" s="3"/>
      <c r="J169" s="8"/>
      <c r="M169" s="7"/>
      <c r="N169" s="7"/>
      <c r="O169" s="7"/>
    </row>
    <row r="170" spans="3:23" x14ac:dyDescent="0.3">
      <c r="C170" s="8"/>
      <c r="D170" s="2"/>
      <c r="E170" s="8"/>
      <c r="F170" s="8"/>
      <c r="G170" s="2"/>
      <c r="H170" s="3"/>
      <c r="I170" s="3"/>
      <c r="J170" s="8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3:23" x14ac:dyDescent="0.3">
      <c r="C171" s="8"/>
      <c r="D171" s="2"/>
      <c r="E171" s="8"/>
      <c r="F171" s="8"/>
      <c r="G171" s="2"/>
      <c r="H171" s="3"/>
      <c r="I171" s="3"/>
      <c r="J171" s="8"/>
      <c r="M171" s="7"/>
      <c r="N171" s="7"/>
      <c r="O171" s="7"/>
    </row>
    <row r="172" spans="3:23" x14ac:dyDescent="0.3">
      <c r="C172" s="8"/>
      <c r="D172" s="2"/>
      <c r="E172" s="8"/>
      <c r="F172" s="8"/>
      <c r="G172" s="2"/>
      <c r="H172" s="3"/>
      <c r="I172" s="3"/>
      <c r="J172" s="8"/>
      <c r="M172" s="7"/>
      <c r="N172" s="7"/>
      <c r="O172" s="7"/>
      <c r="P172" s="4"/>
      <c r="Q172" s="4"/>
      <c r="R172" s="4"/>
      <c r="S172" s="4"/>
      <c r="T172" s="4"/>
      <c r="U172" s="4"/>
      <c r="V172" s="4"/>
      <c r="W172" s="4"/>
    </row>
    <row r="173" spans="3:23" x14ac:dyDescent="0.3">
      <c r="C173" s="8"/>
      <c r="D173" s="2"/>
      <c r="E173" s="8"/>
      <c r="F173" s="8"/>
      <c r="G173" s="2"/>
      <c r="H173" s="3"/>
      <c r="I173" s="3"/>
      <c r="J173" s="8"/>
      <c r="M173" s="7"/>
      <c r="N173" s="7"/>
      <c r="O173" s="7"/>
      <c r="P173" s="4"/>
      <c r="Q173" s="4"/>
      <c r="R173" s="4"/>
      <c r="S173" s="4"/>
      <c r="T173" s="4"/>
      <c r="U173" s="4"/>
      <c r="V173" s="4"/>
      <c r="W173" s="4"/>
    </row>
    <row r="174" spans="3:23" x14ac:dyDescent="0.3">
      <c r="C174" s="8"/>
      <c r="D174" s="2"/>
      <c r="E174" s="8"/>
      <c r="F174" s="8"/>
      <c r="G174" s="2"/>
      <c r="H174" s="3"/>
      <c r="I174" s="3"/>
      <c r="J174" s="8"/>
      <c r="M174" s="7"/>
      <c r="N174" s="7"/>
      <c r="O174" s="7"/>
      <c r="P174" s="5"/>
      <c r="Q174" s="5"/>
      <c r="R174" s="5"/>
      <c r="S174" s="5"/>
      <c r="T174" s="5"/>
      <c r="U174" s="5"/>
      <c r="V174" s="5"/>
      <c r="W174" s="5"/>
    </row>
    <row r="175" spans="3:23" x14ac:dyDescent="0.3">
      <c r="C175" s="8"/>
      <c r="D175" s="2"/>
      <c r="E175" s="8"/>
      <c r="F175" s="8"/>
      <c r="G175" s="2"/>
      <c r="H175" s="3"/>
      <c r="I175" s="3"/>
      <c r="J175" s="8"/>
      <c r="M175" s="7"/>
      <c r="N175" s="7"/>
      <c r="O175" s="7"/>
      <c r="P175" s="5"/>
      <c r="Q175" s="5"/>
      <c r="R175" s="5"/>
      <c r="S175" s="5"/>
      <c r="T175" s="5"/>
      <c r="U175" s="5"/>
      <c r="V175" s="5"/>
      <c r="W175" s="5"/>
    </row>
    <row r="176" spans="3:23" x14ac:dyDescent="0.3">
      <c r="C176" s="8"/>
      <c r="D176" s="2"/>
      <c r="E176" s="8"/>
      <c r="F176" s="8"/>
      <c r="G176" s="2"/>
      <c r="H176" s="3"/>
      <c r="I176" s="3"/>
      <c r="J176" s="8"/>
      <c r="M176" s="7"/>
      <c r="N176" s="7"/>
      <c r="O176" s="7"/>
      <c r="P176" s="5"/>
      <c r="Q176" s="5"/>
      <c r="R176" s="5"/>
      <c r="S176" s="5"/>
      <c r="T176" s="5"/>
      <c r="U176" s="5"/>
      <c r="V176" s="5"/>
      <c r="W176" s="5"/>
    </row>
    <row r="177" spans="3:23" x14ac:dyDescent="0.3">
      <c r="C177" s="8"/>
      <c r="D177" s="2"/>
      <c r="E177" s="8"/>
      <c r="F177" s="8"/>
      <c r="G177" s="2"/>
      <c r="H177" s="3"/>
      <c r="I177" s="3"/>
      <c r="J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3:23" x14ac:dyDescent="0.3">
      <c r="C178" s="8"/>
      <c r="D178" s="2"/>
      <c r="E178" s="8"/>
      <c r="F178" s="8"/>
      <c r="G178" s="2"/>
      <c r="H178" s="3"/>
      <c r="I178" s="3"/>
      <c r="J178" s="8"/>
      <c r="M178" s="7"/>
      <c r="N178" s="7"/>
      <c r="O178" s="7"/>
    </row>
    <row r="179" spans="3:23" x14ac:dyDescent="0.3">
      <c r="C179" s="8"/>
      <c r="D179" s="2"/>
      <c r="E179" s="8"/>
      <c r="F179" s="8"/>
      <c r="G179" s="2"/>
      <c r="H179" s="3"/>
      <c r="I179" s="3"/>
      <c r="J179" s="8"/>
      <c r="M179" s="7"/>
      <c r="N179" s="7"/>
      <c r="O179" s="7"/>
    </row>
    <row r="180" spans="3:23" x14ac:dyDescent="0.3">
      <c r="C180" s="8"/>
      <c r="D180" s="2"/>
      <c r="E180" s="8"/>
      <c r="F180" s="8"/>
      <c r="G180" s="2"/>
      <c r="H180" s="3"/>
      <c r="I180" s="3"/>
      <c r="J180" s="8"/>
      <c r="M180" s="7"/>
      <c r="N180" s="7"/>
      <c r="O180" s="7"/>
    </row>
    <row r="181" spans="3:23" x14ac:dyDescent="0.3">
      <c r="C181" s="8"/>
      <c r="D181" s="2"/>
      <c r="E181" s="8"/>
      <c r="F181" s="8"/>
      <c r="G181" s="2"/>
      <c r="H181" s="3"/>
      <c r="I181" s="3"/>
      <c r="J181" s="8"/>
      <c r="M181" s="10"/>
      <c r="N181" s="10"/>
      <c r="O181" s="10"/>
    </row>
    <row r="182" spans="3:23" x14ac:dyDescent="0.3">
      <c r="C182" s="8"/>
      <c r="D182" s="2"/>
      <c r="E182" s="8"/>
      <c r="F182" s="8"/>
      <c r="G182" s="2"/>
      <c r="H182" s="3"/>
      <c r="I182" s="3"/>
      <c r="J182" s="8"/>
      <c r="M182" s="10"/>
      <c r="N182" s="10"/>
      <c r="O182" s="10"/>
    </row>
    <row r="183" spans="3:23" x14ac:dyDescent="0.3">
      <c r="C183" s="8"/>
      <c r="D183" s="2"/>
      <c r="E183" s="8"/>
      <c r="F183" s="8"/>
      <c r="G183" s="2"/>
      <c r="H183" s="3"/>
      <c r="I183" s="3"/>
      <c r="J183" s="8"/>
      <c r="M183" s="10"/>
      <c r="N183" s="10"/>
      <c r="O183" s="10"/>
      <c r="P183" s="4"/>
      <c r="Q183" s="4"/>
      <c r="R183" s="4"/>
      <c r="S183" s="4"/>
      <c r="T183" s="4"/>
      <c r="U183" s="4"/>
      <c r="V183" s="4"/>
      <c r="W183" s="4"/>
    </row>
    <row r="184" spans="3:23" x14ac:dyDescent="0.3">
      <c r="C184" s="8"/>
      <c r="D184" s="2"/>
      <c r="E184" s="8"/>
      <c r="F184" s="8"/>
      <c r="G184" s="2"/>
      <c r="H184" s="3"/>
      <c r="I184" s="3"/>
      <c r="J184" s="8"/>
      <c r="M184" s="10"/>
      <c r="N184" s="10"/>
      <c r="O184" s="10"/>
    </row>
    <row r="185" spans="3:23" x14ac:dyDescent="0.3">
      <c r="C185" s="8"/>
      <c r="D185" s="2"/>
      <c r="E185" s="8"/>
      <c r="F185" s="8"/>
      <c r="G185" s="2"/>
      <c r="H185" s="3"/>
      <c r="I185" s="3"/>
      <c r="J185" s="8"/>
      <c r="M185" s="10"/>
      <c r="N185" s="10"/>
      <c r="O185" s="10"/>
      <c r="P185" s="4"/>
      <c r="Q185" s="4"/>
      <c r="R185" s="4"/>
      <c r="S185" s="4"/>
      <c r="T185" s="4"/>
      <c r="U185" s="4"/>
      <c r="V185" s="4"/>
      <c r="W185" s="4"/>
    </row>
    <row r="186" spans="3:23" x14ac:dyDescent="0.3">
      <c r="C186" s="8"/>
      <c r="D186" s="2"/>
      <c r="E186" s="8"/>
      <c r="F186" s="8"/>
      <c r="G186" s="2"/>
      <c r="H186" s="3"/>
      <c r="I186" s="3"/>
      <c r="J186" s="8"/>
      <c r="M186" s="10"/>
      <c r="N186" s="10"/>
      <c r="O186" s="10"/>
      <c r="P186" s="4"/>
      <c r="Q186" s="4"/>
      <c r="R186" s="4"/>
      <c r="S186" s="4"/>
      <c r="T186" s="4"/>
      <c r="U186" s="4"/>
      <c r="V186" s="4"/>
      <c r="W186" s="4"/>
    </row>
    <row r="187" spans="3:23" x14ac:dyDescent="0.3">
      <c r="C187" s="8"/>
      <c r="D187" s="2"/>
      <c r="E187" s="8"/>
      <c r="F187" s="8"/>
      <c r="G187" s="2"/>
      <c r="H187" s="3"/>
      <c r="I187" s="3"/>
      <c r="J187" s="8"/>
      <c r="M187" s="10"/>
      <c r="N187" s="10"/>
      <c r="O187" s="10"/>
      <c r="P187" s="5"/>
      <c r="Q187" s="5"/>
      <c r="R187" s="5"/>
      <c r="S187" s="5"/>
      <c r="T187" s="5"/>
      <c r="U187" s="5"/>
      <c r="V187" s="5"/>
      <c r="W187" s="5"/>
    </row>
    <row r="188" spans="3:23" x14ac:dyDescent="0.3">
      <c r="C188" s="8"/>
      <c r="D188" s="2"/>
      <c r="E188" s="8"/>
      <c r="F188" s="8"/>
      <c r="G188" s="2"/>
      <c r="H188" s="3"/>
      <c r="I188" s="3"/>
      <c r="J188" s="8"/>
      <c r="M188" s="10"/>
      <c r="N188" s="10"/>
      <c r="O188" s="10"/>
      <c r="P188" s="5"/>
      <c r="Q188" s="5"/>
      <c r="R188" s="5"/>
      <c r="S188" s="5"/>
      <c r="T188" s="5"/>
      <c r="U188" s="5"/>
      <c r="V188" s="5"/>
      <c r="W188" s="5"/>
    </row>
    <row r="189" spans="3:23" x14ac:dyDescent="0.3">
      <c r="C189" s="8"/>
      <c r="D189" s="2"/>
      <c r="E189" s="8"/>
      <c r="F189" s="8"/>
      <c r="G189" s="2"/>
      <c r="H189" s="3"/>
      <c r="I189" s="3"/>
      <c r="J189" s="8"/>
      <c r="M189" s="10"/>
      <c r="N189" s="10"/>
      <c r="O189" s="10"/>
      <c r="P189" s="5"/>
      <c r="Q189" s="5"/>
      <c r="R189" s="5"/>
      <c r="S189" s="5"/>
      <c r="T189" s="5"/>
      <c r="U189" s="5"/>
      <c r="V189" s="5"/>
      <c r="W189" s="5"/>
    </row>
    <row r="190" spans="3:23" x14ac:dyDescent="0.3">
      <c r="C190" s="8"/>
      <c r="D190" s="2"/>
      <c r="E190" s="8"/>
      <c r="F190" s="8"/>
      <c r="G190" s="2"/>
      <c r="H190" s="3"/>
      <c r="I190" s="3"/>
      <c r="J190" s="8"/>
      <c r="M190" s="10"/>
      <c r="N190" s="10"/>
      <c r="O190" s="10"/>
      <c r="P190" s="7"/>
      <c r="Q190" s="7"/>
      <c r="R190" s="7"/>
      <c r="S190" s="7"/>
      <c r="T190" s="7"/>
      <c r="U190" s="7"/>
      <c r="V190" s="7"/>
      <c r="W190" s="7"/>
    </row>
    <row r="191" spans="3:23" x14ac:dyDescent="0.3">
      <c r="C191" s="8"/>
      <c r="D191" s="2"/>
      <c r="E191" s="8"/>
      <c r="F191" s="8"/>
      <c r="G191" s="2"/>
      <c r="H191" s="3"/>
      <c r="I191" s="3"/>
      <c r="J191" s="8"/>
      <c r="M191" s="10"/>
      <c r="N191" s="10"/>
      <c r="O191" s="10"/>
    </row>
    <row r="192" spans="3:23" x14ac:dyDescent="0.3">
      <c r="C192" s="8"/>
      <c r="D192" s="2"/>
      <c r="E192" s="8"/>
      <c r="F192" s="8"/>
      <c r="G192" s="2"/>
      <c r="H192" s="3"/>
      <c r="I192" s="3"/>
      <c r="J192" s="8"/>
      <c r="M192" s="10"/>
      <c r="N192" s="10"/>
      <c r="O192" s="10"/>
    </row>
    <row r="193" spans="3:23" x14ac:dyDescent="0.3">
      <c r="C193" s="8"/>
      <c r="D193" s="2"/>
      <c r="E193" s="8"/>
      <c r="F193" s="8"/>
      <c r="G193" s="2"/>
      <c r="H193" s="3"/>
      <c r="I193" s="3"/>
      <c r="J193" s="8"/>
      <c r="M193" s="10"/>
      <c r="N193" s="10"/>
      <c r="O193" s="10"/>
    </row>
    <row r="194" spans="3:23" x14ac:dyDescent="0.3">
      <c r="C194" s="8"/>
      <c r="D194" s="2"/>
      <c r="E194" s="8"/>
      <c r="F194" s="8"/>
      <c r="G194" s="2"/>
      <c r="H194" s="3"/>
      <c r="I194" s="3"/>
      <c r="J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3:23" x14ac:dyDescent="0.3">
      <c r="C195" s="8"/>
      <c r="D195" s="2"/>
      <c r="E195" s="8"/>
      <c r="F195" s="8"/>
      <c r="G195" s="2"/>
      <c r="H195" s="3"/>
      <c r="I195" s="3"/>
      <c r="J195" s="8"/>
      <c r="M195" s="7"/>
      <c r="N195" s="7"/>
      <c r="O195" s="7"/>
    </row>
    <row r="196" spans="3:23" x14ac:dyDescent="0.3">
      <c r="C196" s="8"/>
      <c r="D196" s="2"/>
      <c r="E196" s="8"/>
      <c r="F196" s="8"/>
      <c r="G196" s="2"/>
      <c r="H196" s="3"/>
      <c r="I196" s="3"/>
      <c r="J196" s="8"/>
      <c r="M196" s="7"/>
      <c r="N196" s="7"/>
      <c r="O196" s="7"/>
      <c r="P196" s="7"/>
      <c r="Q196" s="7"/>
      <c r="R196" s="7"/>
      <c r="S196" s="7"/>
      <c r="T196" s="7"/>
      <c r="U196" s="4"/>
      <c r="V196" s="4"/>
      <c r="W196" s="4"/>
    </row>
    <row r="197" spans="3:23" x14ac:dyDescent="0.3">
      <c r="C197" s="8"/>
      <c r="D197" s="2"/>
      <c r="E197" s="8"/>
      <c r="F197" s="8"/>
      <c r="G197" s="2"/>
      <c r="H197" s="3"/>
      <c r="I197" s="3"/>
      <c r="J197" s="8"/>
      <c r="M197" s="7"/>
      <c r="N197" s="7"/>
      <c r="O197" s="7"/>
      <c r="P197" s="4"/>
      <c r="Q197" s="4"/>
      <c r="R197" s="4"/>
      <c r="S197" s="4"/>
      <c r="T197" s="4"/>
      <c r="U197" s="4"/>
      <c r="V197" s="4"/>
      <c r="W197" s="4"/>
    </row>
    <row r="198" spans="3:23" x14ac:dyDescent="0.3">
      <c r="C198" s="8"/>
      <c r="D198" s="2"/>
      <c r="E198" s="8"/>
      <c r="F198" s="8"/>
      <c r="G198" s="2"/>
      <c r="H198" s="3"/>
      <c r="I198" s="3"/>
      <c r="J198" s="8"/>
      <c r="M198" s="7"/>
      <c r="N198" s="7"/>
      <c r="O198" s="7"/>
      <c r="P198" s="5"/>
      <c r="Q198" s="5"/>
      <c r="R198" s="5"/>
      <c r="S198" s="6"/>
      <c r="T198" s="5"/>
      <c r="U198" s="6"/>
      <c r="V198" s="5"/>
      <c r="W198" s="5"/>
    </row>
    <row r="199" spans="3:23" x14ac:dyDescent="0.3">
      <c r="C199" s="8"/>
      <c r="D199" s="2"/>
      <c r="E199" s="8"/>
      <c r="F199" s="8"/>
      <c r="G199" s="2"/>
      <c r="H199" s="3"/>
      <c r="I199" s="3"/>
      <c r="J199" s="8"/>
      <c r="M199" s="7"/>
      <c r="N199" s="7"/>
      <c r="O199" s="7"/>
      <c r="P199" s="5"/>
      <c r="Q199" s="5"/>
      <c r="R199" s="5"/>
      <c r="S199" s="5"/>
      <c r="T199" s="5"/>
      <c r="U199" s="5"/>
      <c r="V199" s="5"/>
      <c r="W199" s="5"/>
    </row>
    <row r="200" spans="3:23" x14ac:dyDescent="0.3">
      <c r="C200" s="8"/>
      <c r="D200" s="2"/>
      <c r="E200" s="8"/>
      <c r="F200" s="8"/>
      <c r="G200" s="2"/>
      <c r="H200" s="3"/>
      <c r="I200" s="3"/>
      <c r="J200" s="8"/>
      <c r="M200" s="7"/>
      <c r="N200" s="7"/>
      <c r="O200" s="7"/>
      <c r="P200" s="5"/>
      <c r="Q200" s="5"/>
      <c r="R200" s="5"/>
      <c r="S200" s="5"/>
      <c r="T200" s="5"/>
      <c r="U200" s="5"/>
      <c r="V200" s="5"/>
      <c r="W200" s="5"/>
    </row>
    <row r="201" spans="3:23" x14ac:dyDescent="0.3">
      <c r="C201" s="8"/>
      <c r="D201" s="2"/>
      <c r="E201" s="8"/>
      <c r="F201" s="8"/>
      <c r="G201" s="2"/>
      <c r="H201" s="3"/>
      <c r="I201" s="3"/>
      <c r="J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3:23" x14ac:dyDescent="0.3">
      <c r="C202" s="8"/>
      <c r="D202" s="2"/>
      <c r="E202" s="8"/>
      <c r="F202" s="8"/>
      <c r="G202" s="2"/>
      <c r="H202" s="3"/>
      <c r="I202" s="3"/>
      <c r="J202" s="8"/>
      <c r="M202" s="7"/>
      <c r="N202" s="7"/>
      <c r="O202" s="7"/>
    </row>
    <row r="203" spans="3:23" x14ac:dyDescent="0.3">
      <c r="C203" s="8"/>
      <c r="D203" s="2"/>
      <c r="E203" s="8"/>
      <c r="F203" s="8"/>
      <c r="G203" s="2"/>
      <c r="H203" s="3"/>
      <c r="I203" s="3"/>
      <c r="J203" s="8"/>
      <c r="M203" s="7"/>
      <c r="N203" s="7"/>
      <c r="O203" s="7"/>
    </row>
    <row r="204" spans="3:23" x14ac:dyDescent="0.3">
      <c r="C204" s="8"/>
      <c r="D204" s="2"/>
      <c r="E204" s="8"/>
      <c r="F204" s="8"/>
      <c r="G204" s="2"/>
      <c r="H204" s="3"/>
      <c r="I204" s="3"/>
      <c r="J204" s="8"/>
      <c r="M204" s="7"/>
      <c r="N204" s="7"/>
      <c r="O204" s="7"/>
    </row>
    <row r="205" spans="3:23" x14ac:dyDescent="0.3">
      <c r="C205" s="8"/>
      <c r="D205" s="2"/>
      <c r="E205" s="8"/>
      <c r="F205" s="8"/>
      <c r="G205" s="2"/>
      <c r="H205" s="3"/>
      <c r="I205" s="3"/>
      <c r="J205" s="8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3:23" x14ac:dyDescent="0.3">
      <c r="C206" s="8"/>
      <c r="D206" s="2"/>
      <c r="E206" s="8"/>
      <c r="F206" s="8"/>
      <c r="G206" s="2"/>
      <c r="H206" s="3"/>
      <c r="I206" s="3"/>
      <c r="J206" s="8"/>
      <c r="M206" s="4"/>
      <c r="N206" s="4"/>
      <c r="O206" s="4"/>
    </row>
    <row r="207" spans="3:23" x14ac:dyDescent="0.3">
      <c r="C207" s="8"/>
      <c r="D207" s="2"/>
      <c r="E207" s="8"/>
      <c r="F207" s="8"/>
      <c r="G207" s="2"/>
      <c r="H207" s="3"/>
      <c r="I207" s="3"/>
      <c r="J207" s="8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3:23" x14ac:dyDescent="0.3">
      <c r="C208" s="8"/>
      <c r="D208" s="2"/>
      <c r="E208" s="8"/>
      <c r="F208" s="8"/>
      <c r="G208" s="2"/>
      <c r="H208" s="3"/>
      <c r="I208" s="3"/>
      <c r="J208" s="8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3:23" x14ac:dyDescent="0.3">
      <c r="C209" s="8"/>
      <c r="D209" s="2"/>
      <c r="E209" s="8"/>
      <c r="F209" s="8"/>
      <c r="G209" s="2"/>
      <c r="H209" s="3"/>
      <c r="I209" s="3"/>
      <c r="J209" s="8"/>
      <c r="M209" s="4"/>
      <c r="N209" s="4"/>
      <c r="O209" s="4"/>
      <c r="P209" s="5"/>
      <c r="Q209" s="5"/>
      <c r="R209" s="5"/>
      <c r="S209" s="5"/>
      <c r="T209" s="6"/>
      <c r="U209" s="5"/>
      <c r="V209" s="6"/>
      <c r="W209" s="5"/>
    </row>
    <row r="210" spans="3:23" x14ac:dyDescent="0.3">
      <c r="C210" s="8"/>
      <c r="D210" s="2"/>
      <c r="E210" s="8"/>
      <c r="F210" s="8"/>
      <c r="G210" s="2"/>
      <c r="H210" s="3"/>
      <c r="I210" s="3"/>
      <c r="J210" s="8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</row>
    <row r="211" spans="3:23" x14ac:dyDescent="0.3">
      <c r="C211" s="8"/>
      <c r="D211" s="2"/>
      <c r="E211" s="8"/>
      <c r="F211" s="8"/>
      <c r="G211" s="2"/>
      <c r="H211" s="3"/>
      <c r="I211" s="3"/>
      <c r="J211" s="8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</row>
    <row r="212" spans="3:23" x14ac:dyDescent="0.3">
      <c r="C212" s="8"/>
      <c r="D212" s="2"/>
      <c r="E212" s="8"/>
      <c r="F212" s="8"/>
      <c r="G212" s="2"/>
      <c r="H212" s="3"/>
      <c r="I212" s="3"/>
      <c r="J212" s="8"/>
      <c r="M212" s="4"/>
      <c r="N212" s="4"/>
      <c r="O212" s="4"/>
      <c r="P212" s="7"/>
      <c r="Q212" s="7"/>
      <c r="R212" s="7"/>
      <c r="S212" s="4"/>
      <c r="T212" s="4"/>
      <c r="U212" s="4"/>
      <c r="V212" s="4"/>
      <c r="W212" s="7"/>
    </row>
    <row r="213" spans="3:23" x14ac:dyDescent="0.3">
      <c r="C213" s="8"/>
      <c r="D213" s="2"/>
      <c r="E213" s="8"/>
      <c r="F213" s="8"/>
      <c r="G213" s="2"/>
      <c r="H213" s="3"/>
      <c r="I213" s="3"/>
      <c r="J213" s="8"/>
      <c r="M213" s="4"/>
      <c r="N213" s="4"/>
      <c r="O213" s="4"/>
    </row>
    <row r="214" spans="3:23" x14ac:dyDescent="0.3">
      <c r="C214" s="8"/>
      <c r="D214" s="2"/>
      <c r="E214" s="8"/>
      <c r="F214" s="8"/>
      <c r="G214" s="2"/>
      <c r="H214" s="3"/>
      <c r="I214" s="3"/>
      <c r="J214" s="8"/>
      <c r="M214" s="4"/>
      <c r="N214" s="4"/>
      <c r="O214" s="4"/>
    </row>
    <row r="215" spans="3:23" x14ac:dyDescent="0.3">
      <c r="C215" s="8"/>
      <c r="D215" s="2"/>
      <c r="E215" s="8"/>
      <c r="F215" s="8"/>
      <c r="G215" s="2"/>
      <c r="H215" s="3"/>
      <c r="I215" s="3"/>
      <c r="J215" s="8"/>
      <c r="M215" s="4"/>
      <c r="N215" s="4"/>
      <c r="O215" s="4"/>
    </row>
    <row r="216" spans="3:23" x14ac:dyDescent="0.3">
      <c r="C216" s="8"/>
      <c r="D216" s="2"/>
      <c r="E216" s="8"/>
      <c r="F216" s="8"/>
      <c r="G216" s="2"/>
      <c r="H216" s="3"/>
      <c r="I216" s="3"/>
      <c r="J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3:23" x14ac:dyDescent="0.3">
      <c r="C217" s="8"/>
      <c r="D217" s="2"/>
      <c r="E217" s="8"/>
      <c r="F217" s="8"/>
      <c r="G217" s="2"/>
      <c r="H217" s="3"/>
      <c r="I217" s="3"/>
      <c r="J217" s="8"/>
      <c r="M217" s="7"/>
      <c r="N217" s="7"/>
      <c r="O217" s="7"/>
    </row>
    <row r="218" spans="3:23" x14ac:dyDescent="0.3">
      <c r="C218" s="8"/>
      <c r="D218" s="2"/>
      <c r="E218" s="8"/>
      <c r="F218" s="8"/>
      <c r="G218" s="2"/>
      <c r="H218" s="3"/>
      <c r="I218" s="3"/>
      <c r="J218" s="8"/>
      <c r="M218" s="7"/>
      <c r="N218" s="7"/>
      <c r="O218" s="7"/>
      <c r="P218" s="4"/>
      <c r="Q218" s="4"/>
      <c r="R218" s="4"/>
      <c r="S218" s="4"/>
      <c r="T218" s="4"/>
      <c r="U218" s="4"/>
      <c r="V218" s="4"/>
      <c r="W218" s="4"/>
    </row>
    <row r="219" spans="3:23" x14ac:dyDescent="0.3">
      <c r="C219" s="8"/>
      <c r="D219" s="2"/>
      <c r="E219" s="8"/>
      <c r="F219" s="8"/>
      <c r="G219" s="2"/>
      <c r="H219" s="3"/>
      <c r="I219" s="3"/>
      <c r="J219" s="8"/>
      <c r="M219" s="7"/>
      <c r="N219" s="7"/>
      <c r="O219" s="7"/>
      <c r="P219" s="4"/>
      <c r="Q219" s="4"/>
      <c r="R219" s="4"/>
      <c r="S219" s="4"/>
      <c r="T219" s="4"/>
      <c r="U219" s="4"/>
      <c r="V219" s="4"/>
      <c r="W219" s="4"/>
    </row>
    <row r="220" spans="3:23" x14ac:dyDescent="0.3">
      <c r="C220" s="8"/>
      <c r="D220" s="2"/>
      <c r="E220" s="8"/>
      <c r="F220" s="8"/>
      <c r="G220" s="2"/>
      <c r="H220" s="3"/>
      <c r="I220" s="3"/>
      <c r="J220" s="8"/>
      <c r="M220" s="7"/>
      <c r="N220" s="7"/>
      <c r="O220" s="7"/>
      <c r="P220" s="5"/>
      <c r="Q220" s="5"/>
      <c r="R220" s="5"/>
      <c r="S220" s="5"/>
      <c r="T220" s="5"/>
      <c r="U220" s="5"/>
      <c r="V220" s="5"/>
      <c r="W220" s="5"/>
    </row>
    <row r="221" spans="3:23" x14ac:dyDescent="0.3">
      <c r="C221" s="8"/>
      <c r="D221" s="2"/>
      <c r="E221" s="8"/>
      <c r="F221" s="8"/>
      <c r="G221" s="2"/>
      <c r="H221" s="3"/>
      <c r="I221" s="3"/>
      <c r="J221" s="8"/>
      <c r="M221" s="7"/>
      <c r="N221" s="7"/>
      <c r="O221" s="7"/>
      <c r="P221" s="5"/>
      <c r="Q221" s="5"/>
      <c r="R221" s="5"/>
      <c r="S221" s="5"/>
      <c r="T221" s="5"/>
      <c r="U221" s="5"/>
      <c r="V221" s="5"/>
      <c r="W221" s="5"/>
    </row>
    <row r="222" spans="3:23" x14ac:dyDescent="0.3">
      <c r="C222" s="8"/>
      <c r="D222" s="2"/>
      <c r="E222" s="8"/>
      <c r="F222" s="8"/>
      <c r="G222" s="2"/>
      <c r="H222" s="3"/>
      <c r="I222" s="3"/>
      <c r="J222" s="8"/>
      <c r="M222" s="7"/>
      <c r="N222" s="7"/>
      <c r="O222" s="7"/>
      <c r="P222" s="5"/>
      <c r="Q222" s="5"/>
      <c r="R222" s="5"/>
      <c r="S222" s="5"/>
      <c r="T222" s="5"/>
      <c r="U222" s="5"/>
      <c r="V222" s="5"/>
      <c r="W222" s="5"/>
    </row>
    <row r="223" spans="3:23" x14ac:dyDescent="0.3">
      <c r="C223" s="8"/>
      <c r="D223" s="2"/>
      <c r="E223" s="8"/>
      <c r="F223" s="8"/>
      <c r="G223" s="2"/>
      <c r="H223" s="3"/>
      <c r="I223" s="3"/>
      <c r="J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3:23" x14ac:dyDescent="0.3">
      <c r="C224" s="8"/>
      <c r="D224" s="2"/>
      <c r="E224" s="8"/>
      <c r="F224" s="8"/>
      <c r="G224" s="2"/>
      <c r="H224" s="3"/>
      <c r="I224" s="3"/>
      <c r="J224" s="8"/>
      <c r="M224" s="7"/>
      <c r="N224" s="7"/>
      <c r="O224" s="7"/>
    </row>
    <row r="225" spans="3:23" x14ac:dyDescent="0.3">
      <c r="C225" s="8"/>
      <c r="D225" s="2"/>
      <c r="E225" s="8"/>
      <c r="F225" s="8"/>
      <c r="G225" s="2"/>
      <c r="H225" s="3"/>
      <c r="I225" s="3"/>
      <c r="J225" s="8"/>
      <c r="M225" s="7"/>
      <c r="N225" s="7"/>
      <c r="O225" s="7"/>
    </row>
    <row r="226" spans="3:23" x14ac:dyDescent="0.3">
      <c r="C226" s="8"/>
      <c r="D226" s="2"/>
      <c r="E226" s="8"/>
      <c r="F226" s="8"/>
      <c r="G226" s="2"/>
      <c r="H226" s="3"/>
      <c r="I226" s="3"/>
      <c r="J226" s="8"/>
      <c r="M226" s="7"/>
      <c r="N226" s="7"/>
      <c r="O226" s="7"/>
    </row>
    <row r="227" spans="3:23" x14ac:dyDescent="0.3">
      <c r="C227" s="8"/>
      <c r="D227" s="2"/>
      <c r="E227" s="8"/>
      <c r="F227" s="8"/>
      <c r="G227" s="2"/>
      <c r="H227" s="3"/>
      <c r="I227" s="3"/>
      <c r="J227" s="8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3:23" x14ac:dyDescent="0.3">
      <c r="C228" s="8"/>
      <c r="D228" s="2"/>
      <c r="E228" s="8"/>
      <c r="F228" s="8"/>
      <c r="G228" s="2"/>
      <c r="H228" s="3"/>
      <c r="I228" s="3"/>
      <c r="J228" s="8"/>
      <c r="M228" s="4"/>
      <c r="N228" s="4"/>
      <c r="O228" s="4"/>
    </row>
    <row r="229" spans="3:23" x14ac:dyDescent="0.3">
      <c r="C229" s="8"/>
      <c r="D229" s="2"/>
      <c r="E229" s="8"/>
      <c r="F229" s="8"/>
      <c r="G229" s="2"/>
      <c r="H229" s="3"/>
      <c r="I229" s="3"/>
      <c r="J229" s="8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3:23" x14ac:dyDescent="0.3">
      <c r="C230" s="8"/>
      <c r="D230" s="2"/>
      <c r="E230" s="8"/>
      <c r="F230" s="8"/>
      <c r="G230" s="2"/>
      <c r="H230" s="3"/>
      <c r="I230" s="3"/>
      <c r="J230" s="8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3:23" x14ac:dyDescent="0.3">
      <c r="C231" s="8"/>
      <c r="D231" s="2"/>
      <c r="E231" s="8"/>
      <c r="F231" s="8"/>
      <c r="G231" s="2"/>
      <c r="H231" s="3"/>
      <c r="I231" s="3"/>
      <c r="J231" s="8"/>
      <c r="M231" s="4"/>
      <c r="N231" s="4"/>
      <c r="O231" s="4"/>
      <c r="P231" s="5"/>
      <c r="Q231" s="5"/>
      <c r="R231" s="5"/>
      <c r="S231" s="5"/>
      <c r="T231" s="5"/>
      <c r="U231" s="5"/>
      <c r="V231" s="6"/>
      <c r="W231" s="5"/>
    </row>
    <row r="232" spans="3:23" x14ac:dyDescent="0.3">
      <c r="C232" s="8"/>
      <c r="D232" s="2"/>
      <c r="E232" s="8"/>
      <c r="F232" s="8"/>
      <c r="G232" s="2"/>
      <c r="H232" s="3"/>
      <c r="I232" s="3"/>
      <c r="J232" s="8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</row>
    <row r="233" spans="3:23" x14ac:dyDescent="0.3">
      <c r="C233" s="8"/>
      <c r="D233" s="2"/>
      <c r="E233" s="8"/>
      <c r="F233" s="8"/>
      <c r="G233" s="2"/>
      <c r="H233" s="3"/>
      <c r="I233" s="3"/>
      <c r="J233" s="8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</row>
    <row r="234" spans="3:23" x14ac:dyDescent="0.3">
      <c r="C234" s="8"/>
      <c r="D234" s="2"/>
      <c r="E234" s="8"/>
      <c r="F234" s="8"/>
      <c r="G234" s="2"/>
      <c r="H234" s="3"/>
      <c r="I234" s="3"/>
      <c r="J234" s="8"/>
      <c r="M234" s="4"/>
      <c r="N234" s="4"/>
      <c r="O234" s="4"/>
      <c r="P234" s="7"/>
      <c r="Q234" s="4"/>
      <c r="R234" s="4"/>
      <c r="S234" s="4"/>
      <c r="T234" s="4"/>
      <c r="U234" s="4"/>
      <c r="V234" s="4"/>
      <c r="W234" s="4"/>
    </row>
    <row r="235" spans="3:23" x14ac:dyDescent="0.3">
      <c r="C235" s="8"/>
      <c r="D235" s="2"/>
      <c r="E235" s="8"/>
      <c r="F235" s="8"/>
      <c r="G235" s="2"/>
      <c r="H235" s="3"/>
      <c r="I235" s="3"/>
      <c r="J235" s="8"/>
      <c r="M235" s="4"/>
      <c r="N235" s="4"/>
      <c r="O235" s="4"/>
    </row>
    <row r="236" spans="3:23" x14ac:dyDescent="0.3">
      <c r="C236" s="8"/>
      <c r="D236" s="2"/>
      <c r="E236" s="8"/>
      <c r="F236" s="8"/>
      <c r="G236" s="2"/>
      <c r="H236" s="3"/>
      <c r="I236" s="3"/>
      <c r="J236" s="8"/>
      <c r="M236" s="4"/>
      <c r="N236" s="4"/>
      <c r="O236" s="4"/>
    </row>
    <row r="237" spans="3:23" x14ac:dyDescent="0.3">
      <c r="C237" s="8"/>
      <c r="D237" s="2"/>
      <c r="E237" s="8"/>
      <c r="F237" s="8"/>
      <c r="G237" s="2"/>
      <c r="H237" s="3"/>
      <c r="I237" s="3"/>
      <c r="J237" s="8"/>
      <c r="M237" s="4"/>
      <c r="N237" s="4"/>
      <c r="O237" s="4"/>
    </row>
    <row r="238" spans="3:23" x14ac:dyDescent="0.3">
      <c r="C238" s="8"/>
      <c r="D238" s="2"/>
      <c r="E238" s="8"/>
      <c r="F238" s="8"/>
      <c r="G238" s="2"/>
      <c r="H238" s="3"/>
      <c r="I238" s="3"/>
      <c r="J238" s="8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3:23" x14ac:dyDescent="0.3">
      <c r="C239" s="8"/>
      <c r="D239" s="2"/>
      <c r="E239" s="8"/>
      <c r="F239" s="8"/>
      <c r="G239" s="2"/>
      <c r="H239" s="3"/>
      <c r="I239" s="3"/>
      <c r="J239" s="8"/>
      <c r="M239" s="7"/>
      <c r="N239" s="7"/>
      <c r="O239" s="7"/>
    </row>
    <row r="240" spans="3:23" x14ac:dyDescent="0.3">
      <c r="C240" s="8"/>
      <c r="D240" s="2"/>
      <c r="E240" s="8"/>
      <c r="F240" s="8"/>
      <c r="G240" s="2"/>
      <c r="H240" s="3"/>
      <c r="I240" s="3"/>
      <c r="J240" s="8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3:23" x14ac:dyDescent="0.3">
      <c r="C241" s="8"/>
      <c r="D241" s="2"/>
      <c r="E241" s="8"/>
      <c r="F241" s="8"/>
      <c r="G241" s="2"/>
      <c r="H241" s="3"/>
      <c r="I241" s="3"/>
      <c r="J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3:23" x14ac:dyDescent="0.3">
      <c r="C242" s="8"/>
      <c r="D242" s="2"/>
      <c r="E242" s="8"/>
      <c r="F242" s="8"/>
      <c r="G242" s="2"/>
      <c r="H242" s="3"/>
      <c r="I242" s="3"/>
      <c r="J242" s="8"/>
      <c r="M242" s="7"/>
      <c r="N242" s="7"/>
      <c r="O242" s="7"/>
      <c r="P242" s="5"/>
      <c r="Q242" s="5"/>
      <c r="R242" s="5"/>
      <c r="S242" s="5"/>
      <c r="T242" s="5"/>
      <c r="U242" s="5"/>
      <c r="V242" s="5"/>
      <c r="W242" s="5"/>
    </row>
    <row r="243" spans="3:23" x14ac:dyDescent="0.3">
      <c r="C243" s="8"/>
      <c r="D243" s="2"/>
      <c r="E243" s="8"/>
      <c r="F243" s="8"/>
      <c r="G243" s="2"/>
      <c r="H243" s="3"/>
      <c r="I243" s="3"/>
      <c r="J243" s="8"/>
      <c r="M243" s="7"/>
      <c r="N243" s="7"/>
      <c r="O243" s="7"/>
      <c r="P243" s="5"/>
      <c r="Q243" s="5"/>
      <c r="R243" s="5"/>
      <c r="S243" s="5"/>
      <c r="T243" s="5"/>
      <c r="U243" s="5"/>
      <c r="V243" s="5"/>
      <c r="W243" s="5"/>
    </row>
    <row r="244" spans="3:23" x14ac:dyDescent="0.3">
      <c r="C244" s="8"/>
      <c r="D244" s="2"/>
      <c r="E244" s="8"/>
      <c r="F244" s="8"/>
      <c r="G244" s="2"/>
      <c r="H244" s="3"/>
      <c r="I244" s="3"/>
      <c r="J244" s="8"/>
      <c r="M244" s="7"/>
      <c r="N244" s="7"/>
      <c r="O244" s="7"/>
      <c r="P244" s="5"/>
      <c r="Q244" s="5"/>
      <c r="R244" s="5"/>
      <c r="S244" s="5"/>
      <c r="T244" s="5"/>
      <c r="U244" s="5"/>
      <c r="V244" s="5"/>
      <c r="W244" s="5"/>
    </row>
    <row r="245" spans="3:23" x14ac:dyDescent="0.3">
      <c r="C245" s="8"/>
      <c r="D245" s="2"/>
      <c r="E245" s="8"/>
      <c r="F245" s="8"/>
      <c r="G245" s="2"/>
      <c r="H245" s="3"/>
      <c r="I245" s="3"/>
      <c r="J245" s="8"/>
      <c r="M245" s="7"/>
      <c r="N245" s="7"/>
      <c r="O245" s="7"/>
      <c r="P245" s="10"/>
      <c r="Q245" s="10"/>
      <c r="R245" s="10"/>
      <c r="S245" s="10"/>
      <c r="T245" s="10"/>
      <c r="U245" s="10"/>
      <c r="V245" s="10"/>
      <c r="W245" s="10"/>
    </row>
    <row r="246" spans="3:23" x14ac:dyDescent="0.3">
      <c r="C246" s="8"/>
      <c r="D246" s="2"/>
      <c r="E246" s="8"/>
      <c r="F246" s="8"/>
      <c r="G246" s="2"/>
      <c r="H246" s="3"/>
      <c r="I246" s="3"/>
      <c r="J246" s="8"/>
      <c r="M246" s="7"/>
      <c r="N246" s="7"/>
      <c r="O246" s="7"/>
    </row>
    <row r="247" spans="3:23" x14ac:dyDescent="0.3">
      <c r="C247" s="8"/>
      <c r="D247" s="2"/>
      <c r="E247" s="8"/>
      <c r="F247" s="8"/>
      <c r="G247" s="2"/>
      <c r="H247" s="3"/>
      <c r="I247" s="3"/>
      <c r="J247" s="8"/>
      <c r="M247" s="7"/>
      <c r="N247" s="7"/>
      <c r="O247" s="7"/>
    </row>
    <row r="248" spans="3:23" x14ac:dyDescent="0.3">
      <c r="C248" s="8"/>
      <c r="D248" s="2"/>
      <c r="E248" s="8"/>
      <c r="F248" s="8"/>
      <c r="G248" s="2"/>
      <c r="H248" s="3"/>
      <c r="I248" s="3"/>
      <c r="J248" s="8"/>
      <c r="M248" s="7"/>
      <c r="N248" s="7"/>
      <c r="O248" s="7"/>
    </row>
    <row r="249" spans="3:23" x14ac:dyDescent="0.3">
      <c r="C249" s="8"/>
      <c r="D249" s="2"/>
      <c r="E249" s="8"/>
      <c r="F249" s="8"/>
      <c r="G249" s="2"/>
      <c r="H249" s="3"/>
      <c r="I249" s="3"/>
      <c r="J249" s="8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3:23" x14ac:dyDescent="0.3">
      <c r="C250" s="8"/>
      <c r="D250" s="2"/>
      <c r="E250" s="8"/>
      <c r="F250" s="8"/>
      <c r="G250" s="2"/>
      <c r="H250" s="3"/>
      <c r="I250" s="3"/>
      <c r="J250" s="8"/>
      <c r="M250" s="7"/>
      <c r="N250" s="7"/>
      <c r="O250" s="7"/>
    </row>
    <row r="251" spans="3:23" x14ac:dyDescent="0.3">
      <c r="C251" s="8"/>
      <c r="D251" s="2"/>
      <c r="E251" s="8"/>
      <c r="F251" s="8"/>
      <c r="G251" s="2"/>
      <c r="H251" s="3"/>
      <c r="I251" s="3"/>
      <c r="J251" s="8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4"/>
    </row>
    <row r="252" spans="3:23" x14ac:dyDescent="0.3">
      <c r="C252" s="8"/>
      <c r="D252" s="2"/>
      <c r="E252" s="8"/>
      <c r="F252" s="8"/>
      <c r="G252" s="2"/>
      <c r="H252" s="3"/>
      <c r="I252" s="3"/>
      <c r="J252" s="8"/>
      <c r="M252" s="7"/>
      <c r="N252" s="7"/>
      <c r="O252" s="7"/>
      <c r="P252" s="7"/>
      <c r="Q252" s="7"/>
      <c r="R252" s="7"/>
      <c r="S252" s="4"/>
      <c r="T252" s="4"/>
      <c r="U252" s="4"/>
      <c r="V252" s="4"/>
      <c r="W252" s="4"/>
    </row>
    <row r="253" spans="3:23" x14ac:dyDescent="0.3">
      <c r="C253" s="8"/>
      <c r="D253" s="2"/>
      <c r="E253" s="8"/>
      <c r="F253" s="8"/>
      <c r="G253" s="2"/>
      <c r="H253" s="3"/>
      <c r="I253" s="3"/>
      <c r="J253" s="8"/>
      <c r="M253" s="7"/>
      <c r="N253" s="7"/>
      <c r="O253" s="7"/>
      <c r="P253" s="5"/>
      <c r="Q253" s="5"/>
      <c r="R253" s="5"/>
      <c r="S253" s="5"/>
      <c r="T253" s="5"/>
      <c r="U253" s="5"/>
      <c r="V253" s="6"/>
      <c r="W253" s="5"/>
    </row>
    <row r="254" spans="3:23" x14ac:dyDescent="0.3">
      <c r="C254" s="8"/>
      <c r="D254" s="2"/>
      <c r="E254" s="8"/>
      <c r="F254" s="8"/>
      <c r="G254" s="2"/>
      <c r="H254" s="3"/>
      <c r="I254" s="3"/>
      <c r="J254" s="8"/>
      <c r="M254" s="7"/>
      <c r="N254" s="7"/>
      <c r="O254" s="7"/>
      <c r="P254" s="5"/>
      <c r="Q254" s="5"/>
      <c r="R254" s="5"/>
      <c r="S254" s="5"/>
      <c r="T254" s="5"/>
      <c r="U254" s="5"/>
      <c r="V254" s="5"/>
      <c r="W254" s="5"/>
    </row>
    <row r="255" spans="3:23" x14ac:dyDescent="0.3">
      <c r="C255" s="8"/>
      <c r="D255" s="2"/>
      <c r="E255" s="8"/>
      <c r="F255" s="8"/>
      <c r="G255" s="2"/>
      <c r="H255" s="3"/>
      <c r="I255" s="3"/>
      <c r="J255" s="8"/>
      <c r="M255" s="7"/>
      <c r="N255" s="7"/>
      <c r="O255" s="7"/>
      <c r="P255" s="5"/>
      <c r="Q255" s="5"/>
      <c r="R255" s="5"/>
      <c r="S255" s="5"/>
      <c r="T255" s="5"/>
      <c r="U255" s="5"/>
      <c r="V255" s="5"/>
      <c r="W255" s="5"/>
    </row>
    <row r="256" spans="3:23" x14ac:dyDescent="0.3">
      <c r="C256" s="8"/>
      <c r="D256" s="2"/>
      <c r="E256" s="8"/>
      <c r="F256" s="8"/>
      <c r="G256" s="2"/>
      <c r="H256" s="3"/>
      <c r="I256" s="3"/>
      <c r="J256" s="8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3:23" x14ac:dyDescent="0.3">
      <c r="C257" s="8"/>
      <c r="D257" s="2"/>
      <c r="E257" s="8"/>
      <c r="F257" s="8"/>
      <c r="G257" s="2"/>
      <c r="H257" s="3"/>
      <c r="I257" s="3"/>
      <c r="J257" s="8"/>
      <c r="M257" s="7"/>
      <c r="N257" s="7"/>
      <c r="O257" s="7"/>
    </row>
    <row r="258" spans="3:23" x14ac:dyDescent="0.3">
      <c r="C258" s="8"/>
      <c r="D258" s="2"/>
      <c r="E258" s="8"/>
      <c r="F258" s="8"/>
      <c r="G258" s="2"/>
      <c r="H258" s="3"/>
      <c r="I258" s="3"/>
      <c r="J258" s="8"/>
      <c r="M258" s="7"/>
      <c r="N258" s="7"/>
      <c r="O258" s="7"/>
    </row>
    <row r="259" spans="3:23" x14ac:dyDescent="0.3">
      <c r="C259" s="8"/>
      <c r="D259" s="2"/>
      <c r="E259" s="8"/>
      <c r="F259" s="8"/>
      <c r="G259" s="2"/>
      <c r="H259" s="3"/>
      <c r="I259" s="3"/>
      <c r="J259" s="8"/>
      <c r="M259" s="7"/>
      <c r="N259" s="7"/>
      <c r="O259" s="7"/>
    </row>
    <row r="260" spans="3:23" x14ac:dyDescent="0.3">
      <c r="C260" s="8"/>
      <c r="D260" s="2"/>
      <c r="E260" s="8"/>
      <c r="F260" s="8"/>
      <c r="G260" s="2"/>
      <c r="H260" s="3"/>
      <c r="I260" s="3"/>
      <c r="J260" s="8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3:23" x14ac:dyDescent="0.3">
      <c r="C261" s="8"/>
      <c r="D261" s="2"/>
      <c r="E261" s="8"/>
      <c r="F261" s="8"/>
      <c r="G261" s="2"/>
      <c r="H261" s="3"/>
      <c r="I261" s="3"/>
      <c r="J261" s="8"/>
      <c r="M261" s="7"/>
      <c r="N261" s="7"/>
      <c r="O261" s="7"/>
    </row>
    <row r="262" spans="3:23" x14ac:dyDescent="0.3">
      <c r="C262" s="8"/>
      <c r="D262" s="2"/>
      <c r="E262" s="8"/>
      <c r="F262" s="8"/>
      <c r="G262" s="2"/>
      <c r="H262" s="3"/>
      <c r="I262" s="3"/>
      <c r="J262" s="8"/>
      <c r="M262" s="7"/>
      <c r="N262" s="7"/>
      <c r="O262" s="7"/>
      <c r="P262" s="7"/>
      <c r="Q262" s="7"/>
      <c r="R262" s="7"/>
      <c r="S262" s="4"/>
      <c r="T262" s="4"/>
      <c r="U262" s="4"/>
      <c r="V262" s="4"/>
      <c r="W262" s="4"/>
    </row>
    <row r="263" spans="3:23" x14ac:dyDescent="0.3">
      <c r="C263" s="8"/>
      <c r="D263" s="2"/>
      <c r="E263" s="8"/>
      <c r="F263" s="8"/>
      <c r="G263" s="2"/>
      <c r="H263" s="3"/>
      <c r="I263" s="3"/>
      <c r="J263" s="8"/>
      <c r="M263" s="7"/>
      <c r="N263" s="7"/>
      <c r="O263" s="7"/>
      <c r="P263" s="4"/>
      <c r="Q263" s="4"/>
      <c r="R263" s="4"/>
      <c r="S263" s="4"/>
      <c r="T263" s="4"/>
      <c r="U263" s="4"/>
      <c r="V263" s="4"/>
      <c r="W263" s="4"/>
    </row>
    <row r="264" spans="3:23" x14ac:dyDescent="0.3">
      <c r="C264" s="8"/>
      <c r="D264" s="2"/>
      <c r="E264" s="8"/>
      <c r="F264" s="8"/>
      <c r="G264" s="2"/>
      <c r="H264" s="3"/>
      <c r="I264" s="3"/>
      <c r="J264" s="8"/>
      <c r="M264" s="7"/>
      <c r="N264" s="7"/>
      <c r="O264" s="7"/>
      <c r="P264" s="5"/>
      <c r="Q264" s="5"/>
      <c r="R264" s="5"/>
      <c r="S264" s="5"/>
      <c r="T264" s="5"/>
      <c r="U264" s="5"/>
      <c r="V264" s="5"/>
      <c r="W264" s="5"/>
    </row>
    <row r="265" spans="3:23" x14ac:dyDescent="0.3">
      <c r="C265" s="8"/>
      <c r="D265" s="2"/>
      <c r="E265" s="8"/>
      <c r="F265" s="8"/>
      <c r="G265" s="2"/>
      <c r="H265" s="3"/>
      <c r="I265" s="3"/>
      <c r="J265" s="8"/>
      <c r="M265" s="7"/>
      <c r="N265" s="7"/>
      <c r="O265" s="7"/>
      <c r="P265" s="5"/>
      <c r="Q265" s="5"/>
      <c r="R265" s="5"/>
      <c r="S265" s="5"/>
      <c r="T265" s="5"/>
      <c r="U265" s="5"/>
      <c r="V265" s="5"/>
      <c r="W265" s="5"/>
    </row>
    <row r="266" spans="3:23" x14ac:dyDescent="0.3">
      <c r="C266" s="8"/>
      <c r="D266" s="2"/>
      <c r="E266" s="8"/>
      <c r="F266" s="8"/>
      <c r="G266" s="2"/>
      <c r="H266" s="3"/>
      <c r="I266" s="3"/>
      <c r="J266" s="8"/>
      <c r="M266" s="7"/>
      <c r="N266" s="7"/>
      <c r="O266" s="7"/>
      <c r="P266" s="5"/>
      <c r="Q266" s="5"/>
      <c r="R266" s="5"/>
      <c r="S266" s="5"/>
      <c r="T266" s="5"/>
      <c r="U266" s="5"/>
      <c r="V266" s="5"/>
      <c r="W266" s="5"/>
    </row>
    <row r="267" spans="3:23" x14ac:dyDescent="0.3">
      <c r="C267" s="8"/>
      <c r="D267" s="2"/>
      <c r="E267" s="8"/>
      <c r="F267" s="8"/>
      <c r="G267" s="2"/>
      <c r="H267" s="3"/>
      <c r="I267" s="3"/>
      <c r="J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3:23" x14ac:dyDescent="0.3">
      <c r="C268" s="8"/>
      <c r="D268" s="2"/>
      <c r="E268" s="8"/>
      <c r="F268" s="8"/>
      <c r="G268" s="2"/>
      <c r="H268" s="3"/>
      <c r="I268" s="3"/>
      <c r="J268" s="8"/>
      <c r="M268" s="7"/>
      <c r="N268" s="7"/>
      <c r="O268" s="7"/>
    </row>
    <row r="269" spans="3:23" x14ac:dyDescent="0.3">
      <c r="C269" s="8"/>
      <c r="D269" s="2"/>
      <c r="E269" s="8"/>
      <c r="F269" s="8"/>
      <c r="G269" s="2"/>
      <c r="H269" s="3"/>
      <c r="I269" s="3"/>
      <c r="J269" s="8"/>
      <c r="M269" s="7"/>
      <c r="N269" s="7"/>
      <c r="O269" s="7"/>
    </row>
    <row r="270" spans="3:23" x14ac:dyDescent="0.3">
      <c r="C270" s="8"/>
      <c r="D270" s="2"/>
      <c r="E270" s="8"/>
      <c r="F270" s="8"/>
      <c r="G270" s="2"/>
      <c r="H270" s="3"/>
      <c r="I270" s="3"/>
      <c r="J270" s="8"/>
      <c r="M270" s="7"/>
      <c r="N270" s="7"/>
      <c r="O270" s="7"/>
    </row>
    <row r="271" spans="3:23" x14ac:dyDescent="0.3">
      <c r="C271" s="8"/>
      <c r="D271" s="2"/>
      <c r="E271" s="8"/>
      <c r="F271" s="8"/>
      <c r="G271" s="2"/>
      <c r="H271" s="3"/>
      <c r="I271" s="3"/>
      <c r="J271" s="8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3:23" x14ac:dyDescent="0.3">
      <c r="C272" s="8"/>
      <c r="D272" s="2"/>
      <c r="E272" s="8"/>
      <c r="F272" s="8"/>
      <c r="G272" s="2"/>
      <c r="H272" s="3"/>
      <c r="I272" s="3"/>
      <c r="J272" s="8"/>
      <c r="M272" s="7"/>
      <c r="N272" s="7"/>
      <c r="O272" s="7"/>
    </row>
    <row r="273" spans="3:23" x14ac:dyDescent="0.3">
      <c r="C273" s="8"/>
      <c r="D273" s="2"/>
      <c r="E273" s="8"/>
      <c r="F273" s="8"/>
      <c r="G273" s="2"/>
      <c r="H273" s="3"/>
      <c r="I273" s="3"/>
      <c r="J273" s="8"/>
      <c r="M273" s="7"/>
      <c r="N273" s="7"/>
      <c r="O273" s="7"/>
      <c r="P273" s="7"/>
      <c r="Q273" s="4"/>
      <c r="R273" s="4"/>
      <c r="S273" s="4"/>
      <c r="T273" s="4"/>
      <c r="U273" s="4"/>
      <c r="V273" s="4"/>
      <c r="W273" s="4"/>
    </row>
    <row r="274" spans="3:23" x14ac:dyDescent="0.3">
      <c r="C274" s="8"/>
      <c r="D274" s="2"/>
      <c r="E274" s="8"/>
      <c r="F274" s="8"/>
      <c r="G274" s="2"/>
      <c r="H274" s="3"/>
      <c r="I274" s="3"/>
      <c r="J274" s="8"/>
      <c r="M274" s="7"/>
      <c r="N274" s="7"/>
      <c r="O274" s="7"/>
      <c r="P274" s="7"/>
      <c r="Q274" s="4"/>
      <c r="R274" s="4"/>
      <c r="S274" s="4"/>
      <c r="T274" s="4"/>
      <c r="U274" s="4"/>
      <c r="V274" s="4"/>
      <c r="W274" s="4"/>
    </row>
    <row r="275" spans="3:23" x14ac:dyDescent="0.3">
      <c r="C275" s="8"/>
      <c r="D275" s="2"/>
      <c r="E275" s="8"/>
      <c r="F275" s="8"/>
      <c r="G275" s="2"/>
      <c r="H275" s="3"/>
      <c r="I275" s="3"/>
      <c r="J275" s="8"/>
      <c r="M275" s="7"/>
      <c r="N275" s="7"/>
      <c r="O275" s="7"/>
      <c r="P275" s="5"/>
      <c r="Q275" s="5"/>
      <c r="R275" s="5"/>
      <c r="S275" s="5"/>
      <c r="T275" s="5"/>
      <c r="U275" s="5"/>
      <c r="V275" s="5"/>
      <c r="W275" s="5"/>
    </row>
    <row r="276" spans="3:23" x14ac:dyDescent="0.3">
      <c r="C276" s="8"/>
      <c r="D276" s="2"/>
      <c r="E276" s="8"/>
      <c r="F276" s="8"/>
      <c r="G276" s="2"/>
      <c r="H276" s="3"/>
      <c r="I276" s="3"/>
      <c r="J276" s="8"/>
      <c r="M276" s="7"/>
      <c r="N276" s="7"/>
      <c r="O276" s="7"/>
      <c r="P276" s="5"/>
      <c r="Q276" s="5"/>
      <c r="R276" s="5"/>
      <c r="S276" s="5"/>
      <c r="T276" s="5"/>
      <c r="U276" s="5"/>
      <c r="V276" s="5"/>
      <c r="W276" s="6"/>
    </row>
    <row r="277" spans="3:23" x14ac:dyDescent="0.3">
      <c r="C277" s="8"/>
      <c r="D277" s="2"/>
      <c r="E277" s="8"/>
      <c r="F277" s="8"/>
      <c r="G277" s="2"/>
      <c r="H277" s="3"/>
      <c r="I277" s="3"/>
      <c r="J277" s="8"/>
      <c r="M277" s="7"/>
      <c r="N277" s="7"/>
      <c r="O277" s="7"/>
      <c r="P277" s="5"/>
      <c r="Q277" s="5"/>
      <c r="R277" s="5"/>
      <c r="S277" s="5"/>
      <c r="T277" s="5"/>
      <c r="U277" s="5"/>
      <c r="V277" s="5"/>
      <c r="W277" s="5"/>
    </row>
    <row r="278" spans="3:23" x14ac:dyDescent="0.3">
      <c r="C278" s="8"/>
      <c r="D278" s="2"/>
      <c r="E278" s="8"/>
      <c r="F278" s="8"/>
      <c r="G278" s="2"/>
      <c r="H278" s="3"/>
      <c r="I278" s="3"/>
      <c r="J278" s="8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3:23" x14ac:dyDescent="0.3">
      <c r="C279" s="8"/>
      <c r="D279" s="2"/>
      <c r="E279" s="8"/>
      <c r="F279" s="8"/>
      <c r="G279" s="2"/>
      <c r="H279" s="3"/>
      <c r="I279" s="3"/>
      <c r="J279" s="8"/>
      <c r="M279" s="7"/>
      <c r="N279" s="7"/>
      <c r="O279" s="7"/>
    </row>
    <row r="280" spans="3:23" x14ac:dyDescent="0.3">
      <c r="C280" s="8"/>
      <c r="D280" s="2"/>
      <c r="E280" s="8"/>
      <c r="F280" s="8"/>
      <c r="G280" s="2"/>
      <c r="H280" s="3"/>
      <c r="I280" s="3"/>
      <c r="J280" s="8"/>
      <c r="M280" s="7"/>
      <c r="N280" s="7"/>
      <c r="O280" s="7"/>
    </row>
    <row r="281" spans="3:23" x14ac:dyDescent="0.3">
      <c r="C281" s="8"/>
      <c r="D281" s="2"/>
      <c r="E281" s="8"/>
      <c r="F281" s="8"/>
      <c r="G281" s="2"/>
      <c r="H281" s="3"/>
      <c r="I281" s="3"/>
      <c r="J281" s="8"/>
      <c r="M281" s="7"/>
      <c r="N281" s="7"/>
      <c r="O281" s="7"/>
    </row>
    <row r="282" spans="3:23" x14ac:dyDescent="0.3">
      <c r="C282" s="8"/>
      <c r="D282" s="2"/>
      <c r="E282" s="8"/>
      <c r="F282" s="8"/>
      <c r="G282" s="2"/>
      <c r="H282" s="3"/>
      <c r="I282" s="3"/>
      <c r="J282" s="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3:23" x14ac:dyDescent="0.3">
      <c r="C283" s="8"/>
      <c r="D283" s="2"/>
      <c r="E283" s="8"/>
      <c r="F283" s="8"/>
      <c r="G283" s="2"/>
      <c r="H283" s="3"/>
      <c r="I283" s="3"/>
      <c r="J283" s="8"/>
      <c r="M283" s="7"/>
      <c r="N283" s="7"/>
      <c r="O283" s="7"/>
    </row>
    <row r="284" spans="3:23" x14ac:dyDescent="0.3">
      <c r="C284" s="8"/>
      <c r="D284" s="2"/>
      <c r="E284" s="8"/>
      <c r="F284" s="8"/>
      <c r="G284" s="2"/>
      <c r="H284" s="3"/>
      <c r="I284" s="3"/>
      <c r="J284" s="8"/>
      <c r="M284" s="7"/>
      <c r="N284" s="7"/>
      <c r="O284" s="7"/>
      <c r="P284" s="7"/>
      <c r="Q284" s="7"/>
      <c r="R284" s="7"/>
      <c r="S284" s="7"/>
      <c r="T284" s="7"/>
      <c r="U284" s="7"/>
      <c r="V284" s="4"/>
      <c r="W284" s="4"/>
    </row>
    <row r="285" spans="3:23" x14ac:dyDescent="0.3">
      <c r="C285" s="8"/>
      <c r="D285" s="2"/>
      <c r="E285" s="8"/>
      <c r="F285" s="8"/>
      <c r="G285" s="2"/>
      <c r="H285" s="3"/>
      <c r="I285" s="3"/>
      <c r="J285" s="8"/>
      <c r="M285" s="7"/>
      <c r="N285" s="7"/>
      <c r="O285" s="7"/>
      <c r="P285" s="7"/>
      <c r="Q285" s="7"/>
      <c r="R285" s="7"/>
      <c r="S285" s="7"/>
      <c r="T285" s="7"/>
      <c r="U285" s="7"/>
      <c r="V285" s="4"/>
      <c r="W285" s="4"/>
    </row>
    <row r="286" spans="3:23" x14ac:dyDescent="0.3">
      <c r="C286" s="8"/>
      <c r="D286" s="2"/>
      <c r="E286" s="8"/>
      <c r="F286" s="8"/>
      <c r="G286" s="2"/>
      <c r="H286" s="3"/>
      <c r="I286" s="3"/>
      <c r="J286" s="8"/>
      <c r="M286" s="7"/>
      <c r="N286" s="7"/>
      <c r="O286" s="7"/>
      <c r="P286" s="5"/>
      <c r="Q286" s="5"/>
      <c r="R286" s="5"/>
      <c r="S286" s="5"/>
      <c r="T286" s="5"/>
      <c r="U286" s="5"/>
      <c r="V286" s="5"/>
      <c r="W286" s="5"/>
    </row>
    <row r="287" spans="3:23" x14ac:dyDescent="0.3">
      <c r="C287" s="8"/>
      <c r="D287" s="2"/>
      <c r="E287" s="8"/>
      <c r="F287" s="8"/>
      <c r="G287" s="2"/>
      <c r="H287" s="3"/>
      <c r="I287" s="3"/>
      <c r="J287" s="8"/>
      <c r="M287" s="7"/>
      <c r="N287" s="7"/>
      <c r="O287" s="7"/>
      <c r="P287" s="5"/>
      <c r="Q287" s="5"/>
      <c r="R287" s="5"/>
      <c r="S287" s="5"/>
      <c r="T287" s="5"/>
      <c r="U287" s="5"/>
      <c r="V287" s="5"/>
      <c r="W287" s="5"/>
    </row>
    <row r="288" spans="3:23" x14ac:dyDescent="0.3">
      <c r="C288" s="8"/>
      <c r="D288" s="2"/>
      <c r="E288" s="8"/>
      <c r="F288" s="8"/>
      <c r="G288" s="2"/>
      <c r="H288" s="3"/>
      <c r="I288" s="3"/>
      <c r="J288" s="8"/>
      <c r="M288" s="7"/>
      <c r="N288" s="7"/>
      <c r="O288" s="7"/>
      <c r="P288" s="5"/>
      <c r="Q288" s="5"/>
      <c r="R288" s="5"/>
      <c r="S288" s="5"/>
      <c r="T288" s="5"/>
      <c r="U288" s="5"/>
      <c r="V288" s="5"/>
      <c r="W288" s="5"/>
    </row>
    <row r="289" spans="3:23" x14ac:dyDescent="0.3">
      <c r="C289" s="8"/>
      <c r="D289" s="2"/>
      <c r="E289" s="8"/>
      <c r="F289" s="8"/>
      <c r="G289" s="2"/>
      <c r="H289" s="3"/>
      <c r="I289" s="3"/>
      <c r="J289" s="8"/>
      <c r="M289" s="7"/>
      <c r="N289" s="7"/>
      <c r="O289" s="7"/>
      <c r="P289" s="10"/>
      <c r="Q289" s="7"/>
      <c r="R289" s="7"/>
      <c r="S289" s="7"/>
      <c r="T289" s="7"/>
      <c r="U289" s="7"/>
      <c r="V289" s="7"/>
      <c r="W289" s="7"/>
    </row>
    <row r="290" spans="3:23" x14ac:dyDescent="0.3">
      <c r="C290" s="8"/>
      <c r="D290" s="2"/>
      <c r="E290" s="8"/>
      <c r="F290" s="8"/>
      <c r="G290" s="2"/>
      <c r="H290" s="3"/>
      <c r="I290" s="3"/>
      <c r="J290" s="8"/>
      <c r="M290" s="7"/>
      <c r="N290" s="7"/>
      <c r="O290" s="7"/>
    </row>
    <row r="291" spans="3:23" x14ac:dyDescent="0.3">
      <c r="C291" s="8"/>
      <c r="D291" s="2"/>
      <c r="E291" s="8"/>
      <c r="F291" s="8"/>
      <c r="G291" s="2"/>
      <c r="H291" s="3"/>
      <c r="I291" s="3"/>
      <c r="J291" s="8"/>
      <c r="M291" s="7"/>
      <c r="N291" s="7"/>
      <c r="O291" s="7"/>
    </row>
    <row r="292" spans="3:23" x14ac:dyDescent="0.3">
      <c r="C292" s="8"/>
      <c r="D292" s="2"/>
      <c r="E292" s="8"/>
      <c r="F292" s="8"/>
      <c r="G292" s="2"/>
      <c r="H292" s="3"/>
      <c r="I292" s="3"/>
      <c r="J292" s="8"/>
      <c r="M292" s="7"/>
      <c r="N292" s="7"/>
      <c r="O292" s="7"/>
    </row>
    <row r="293" spans="3:23" x14ac:dyDescent="0.3">
      <c r="C293" s="8"/>
      <c r="D293" s="2"/>
      <c r="E293" s="8"/>
      <c r="F293" s="8"/>
      <c r="G293" s="2"/>
      <c r="H293" s="3"/>
      <c r="I293" s="3"/>
      <c r="J293" s="8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3:23" x14ac:dyDescent="0.3">
      <c r="C294" s="8"/>
      <c r="D294" s="2"/>
      <c r="E294" s="8"/>
      <c r="F294" s="8"/>
      <c r="G294" s="2"/>
      <c r="H294" s="3"/>
      <c r="I294" s="3"/>
      <c r="J294" s="8"/>
      <c r="M294" s="7"/>
      <c r="N294" s="7"/>
      <c r="O294" s="7"/>
    </row>
    <row r="295" spans="3:23" x14ac:dyDescent="0.3">
      <c r="C295" s="8"/>
      <c r="D295" s="2"/>
      <c r="E295" s="8"/>
      <c r="F295" s="8"/>
      <c r="G295" s="2"/>
      <c r="H295" s="3"/>
      <c r="I295" s="3"/>
      <c r="J295" s="8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4"/>
    </row>
    <row r="296" spans="3:23" x14ac:dyDescent="0.3">
      <c r="C296" s="8"/>
      <c r="D296" s="2"/>
      <c r="E296" s="8"/>
      <c r="F296" s="8"/>
      <c r="G296" s="2"/>
      <c r="H296" s="3"/>
      <c r="I296" s="3"/>
      <c r="J296" s="8"/>
      <c r="M296" s="7"/>
      <c r="N296" s="7"/>
      <c r="O296" s="7"/>
      <c r="P296" s="7"/>
      <c r="Q296" s="7"/>
      <c r="R296" s="7"/>
      <c r="S296" s="7"/>
      <c r="T296" s="7"/>
      <c r="U296" s="4"/>
      <c r="V296" s="4"/>
      <c r="W296" s="4"/>
    </row>
    <row r="297" spans="3:23" x14ac:dyDescent="0.3">
      <c r="C297" s="8"/>
      <c r="D297" s="2"/>
      <c r="E297" s="8"/>
      <c r="F297" s="8"/>
      <c r="G297" s="2"/>
      <c r="H297" s="3"/>
      <c r="I297" s="3"/>
      <c r="J297" s="8"/>
      <c r="M297" s="7"/>
      <c r="N297" s="7"/>
      <c r="O297" s="7"/>
      <c r="P297" s="5"/>
      <c r="Q297" s="5"/>
      <c r="R297" s="5"/>
      <c r="S297" s="5"/>
      <c r="T297" s="5"/>
      <c r="U297" s="5"/>
      <c r="V297" s="5"/>
      <c r="W297" s="5"/>
    </row>
    <row r="298" spans="3:23" x14ac:dyDescent="0.3">
      <c r="C298" s="8"/>
      <c r="D298" s="2"/>
      <c r="E298" s="8"/>
      <c r="F298" s="8"/>
      <c r="G298" s="2"/>
      <c r="H298" s="3"/>
      <c r="I298" s="3"/>
      <c r="J298" s="8"/>
      <c r="M298" s="7"/>
      <c r="N298" s="7"/>
      <c r="O298" s="7"/>
      <c r="P298" s="5"/>
      <c r="Q298" s="5"/>
      <c r="R298" s="5"/>
      <c r="S298" s="5"/>
      <c r="T298" s="5"/>
      <c r="U298" s="5"/>
      <c r="V298" s="5"/>
      <c r="W298" s="5"/>
    </row>
    <row r="299" spans="3:23" x14ac:dyDescent="0.3">
      <c r="C299" s="8"/>
      <c r="D299" s="2"/>
      <c r="E299" s="8"/>
      <c r="F299" s="8"/>
      <c r="G299" s="2"/>
      <c r="H299" s="3"/>
      <c r="I299" s="3"/>
      <c r="J299" s="8"/>
      <c r="M299" s="7"/>
      <c r="N299" s="7"/>
      <c r="O299" s="7"/>
      <c r="P299" s="5"/>
      <c r="Q299" s="5"/>
      <c r="R299" s="5"/>
      <c r="S299" s="5"/>
      <c r="T299" s="5"/>
      <c r="U299" s="5"/>
      <c r="V299" s="5"/>
      <c r="W299" s="5"/>
    </row>
    <row r="300" spans="3:23" x14ac:dyDescent="0.3">
      <c r="C300" s="8"/>
      <c r="D300" s="2"/>
      <c r="E300" s="8"/>
      <c r="F300" s="8"/>
      <c r="G300" s="2"/>
      <c r="H300" s="3"/>
      <c r="I300" s="3"/>
      <c r="J300" s="8"/>
      <c r="M300" s="7"/>
      <c r="N300" s="7"/>
      <c r="O300" s="7"/>
      <c r="P300" s="10"/>
      <c r="Q300" s="7"/>
      <c r="R300" s="7"/>
      <c r="S300" s="7"/>
      <c r="T300" s="7"/>
      <c r="U300" s="7"/>
      <c r="V300" s="7"/>
      <c r="W300" s="7"/>
    </row>
    <row r="301" spans="3:23" x14ac:dyDescent="0.3">
      <c r="C301" s="8"/>
      <c r="D301" s="2"/>
      <c r="E301" s="8"/>
      <c r="F301" s="8"/>
      <c r="G301" s="2"/>
      <c r="H301" s="3"/>
      <c r="I301" s="3"/>
      <c r="J301" s="8"/>
      <c r="M301" s="7"/>
      <c r="N301" s="7"/>
      <c r="O301" s="7"/>
    </row>
    <row r="302" spans="3:23" x14ac:dyDescent="0.3">
      <c r="C302" s="8"/>
      <c r="D302" s="2"/>
      <c r="E302" s="8"/>
      <c r="F302" s="8"/>
      <c r="G302" s="2"/>
      <c r="H302" s="3"/>
      <c r="I302" s="3"/>
      <c r="J302" s="8"/>
      <c r="M302" s="7"/>
      <c r="N302" s="7"/>
      <c r="O302" s="7"/>
    </row>
    <row r="303" spans="3:23" x14ac:dyDescent="0.3">
      <c r="C303" s="8"/>
      <c r="D303" s="2"/>
      <c r="E303" s="8"/>
      <c r="F303" s="8"/>
      <c r="G303" s="2"/>
      <c r="H303" s="3"/>
      <c r="I303" s="3"/>
      <c r="J303" s="8"/>
      <c r="M303" s="7"/>
      <c r="N303" s="7"/>
      <c r="O303" s="7"/>
    </row>
    <row r="304" spans="3:23" x14ac:dyDescent="0.3">
      <c r="C304" s="8"/>
      <c r="D304" s="2"/>
      <c r="E304" s="8"/>
      <c r="F304" s="8"/>
      <c r="G304" s="2"/>
      <c r="H304" s="3"/>
      <c r="I304" s="3"/>
      <c r="J304" s="8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3:23" x14ac:dyDescent="0.3">
      <c r="C305" s="8"/>
      <c r="D305" s="2"/>
      <c r="E305" s="8"/>
      <c r="F305" s="8"/>
      <c r="G305" s="2"/>
      <c r="H305" s="3"/>
      <c r="I305" s="3"/>
      <c r="J305" s="8"/>
      <c r="M305" s="4"/>
      <c r="N305" s="4"/>
      <c r="O305" s="4"/>
    </row>
    <row r="306" spans="3:23" x14ac:dyDescent="0.3">
      <c r="C306" s="8"/>
      <c r="D306" s="2"/>
      <c r="E306" s="8"/>
      <c r="F306" s="8"/>
      <c r="G306" s="2"/>
      <c r="H306" s="3"/>
      <c r="I306" s="3"/>
      <c r="J306" s="8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3:23" x14ac:dyDescent="0.3">
      <c r="C307" s="8"/>
      <c r="D307" s="2"/>
      <c r="E307" s="8"/>
      <c r="F307" s="8"/>
      <c r="G307" s="2"/>
      <c r="H307" s="3"/>
      <c r="I307" s="3"/>
      <c r="J307" s="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3:23" x14ac:dyDescent="0.3">
      <c r="C308" s="8"/>
      <c r="D308" s="2"/>
      <c r="E308" s="8"/>
      <c r="F308" s="8"/>
      <c r="G308" s="2"/>
      <c r="H308" s="3"/>
      <c r="I308" s="3"/>
      <c r="J308" s="8"/>
      <c r="M308" s="4"/>
      <c r="N308" s="4"/>
      <c r="O308" s="4"/>
      <c r="V308" s="5"/>
      <c r="W308" s="5"/>
    </row>
    <row r="309" spans="3:23" x14ac:dyDescent="0.3">
      <c r="C309" s="8"/>
      <c r="D309" s="2"/>
      <c r="E309" s="8"/>
      <c r="F309" s="8"/>
      <c r="G309" s="2"/>
      <c r="H309" s="3"/>
      <c r="I309" s="3"/>
      <c r="J309" s="8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</row>
    <row r="310" spans="3:23" x14ac:dyDescent="0.3">
      <c r="C310" s="8"/>
      <c r="D310" s="2"/>
      <c r="E310" s="8"/>
      <c r="F310" s="8"/>
      <c r="G310" s="2"/>
      <c r="H310" s="3"/>
      <c r="I310" s="3"/>
      <c r="J310" s="8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</row>
    <row r="311" spans="3:23" x14ac:dyDescent="0.3">
      <c r="C311" s="8"/>
      <c r="D311" s="2"/>
      <c r="E311" s="8"/>
      <c r="F311" s="8"/>
      <c r="G311" s="2"/>
      <c r="H311" s="3"/>
      <c r="I311" s="3"/>
      <c r="J311" s="8"/>
      <c r="M311" s="4"/>
      <c r="N311" s="4"/>
      <c r="O311" s="4"/>
      <c r="P311" s="7"/>
      <c r="Q311" s="7"/>
      <c r="R311" s="7"/>
      <c r="S311" s="7"/>
      <c r="T311" s="7"/>
      <c r="U311" s="7"/>
      <c r="V311" s="7"/>
      <c r="W311" s="7"/>
    </row>
    <row r="312" spans="3:23" x14ac:dyDescent="0.3">
      <c r="C312" s="8"/>
      <c r="D312" s="2"/>
      <c r="E312" s="8"/>
      <c r="F312" s="8"/>
      <c r="G312" s="2"/>
      <c r="H312" s="3"/>
      <c r="I312" s="3"/>
      <c r="J312" s="8"/>
      <c r="M312" s="4"/>
      <c r="N312" s="4"/>
      <c r="O312" s="4"/>
    </row>
    <row r="313" spans="3:23" x14ac:dyDescent="0.3">
      <c r="C313" s="8"/>
      <c r="D313" s="2"/>
      <c r="E313" s="8"/>
      <c r="F313" s="8"/>
      <c r="G313" s="2"/>
      <c r="H313" s="3"/>
      <c r="I313" s="3"/>
      <c r="J313" s="8"/>
      <c r="M313" s="4"/>
      <c r="N313" s="4"/>
      <c r="O313" s="4"/>
    </row>
    <row r="314" spans="3:23" x14ac:dyDescent="0.3">
      <c r="C314" s="8"/>
      <c r="D314" s="2"/>
      <c r="E314" s="8"/>
      <c r="F314" s="8"/>
      <c r="G314" s="2"/>
      <c r="H314" s="3"/>
      <c r="I314" s="3"/>
      <c r="J314" s="8"/>
      <c r="M314" s="4"/>
      <c r="N314" s="4"/>
      <c r="O314" s="4"/>
    </row>
    <row r="315" spans="3:23" x14ac:dyDescent="0.3">
      <c r="C315" s="8"/>
      <c r="D315" s="2"/>
      <c r="E315" s="8"/>
      <c r="F315" s="8"/>
      <c r="G315" s="2"/>
      <c r="H315" s="3"/>
      <c r="I315" s="3"/>
      <c r="J315" s="8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3:23" x14ac:dyDescent="0.3">
      <c r="C316" s="8"/>
      <c r="D316" s="2"/>
      <c r="E316" s="8"/>
      <c r="F316" s="8"/>
      <c r="G316" s="2"/>
      <c r="H316" s="3"/>
      <c r="I316" s="3"/>
      <c r="J316" s="8"/>
      <c r="M316" s="7"/>
      <c r="N316" s="7"/>
      <c r="O316" s="7"/>
    </row>
    <row r="317" spans="3:23" x14ac:dyDescent="0.3">
      <c r="C317" s="8"/>
      <c r="D317" s="2"/>
      <c r="E317" s="8"/>
      <c r="F317" s="8"/>
      <c r="G317" s="2"/>
      <c r="H317" s="3"/>
      <c r="I317" s="3"/>
      <c r="J317" s="8"/>
      <c r="M317" s="7"/>
      <c r="N317" s="7"/>
      <c r="O317" s="7"/>
      <c r="P317" s="4"/>
      <c r="Q317" s="4"/>
      <c r="R317" s="4"/>
      <c r="S317" s="4"/>
      <c r="T317" s="4"/>
      <c r="U317" s="4"/>
      <c r="V317" s="4"/>
      <c r="W317" s="4"/>
    </row>
    <row r="318" spans="3:23" x14ac:dyDescent="0.3">
      <c r="C318" s="8"/>
      <c r="D318" s="2"/>
      <c r="E318" s="8"/>
      <c r="F318" s="8"/>
      <c r="G318" s="2"/>
      <c r="H318" s="3"/>
      <c r="I318" s="3"/>
      <c r="J318" s="8"/>
      <c r="M318" s="7"/>
      <c r="N318" s="7"/>
      <c r="O318" s="7"/>
      <c r="P318" s="4"/>
      <c r="Q318" s="4"/>
      <c r="R318" s="4"/>
      <c r="S318" s="4"/>
      <c r="T318" s="4"/>
      <c r="U318" s="4"/>
      <c r="V318" s="4"/>
      <c r="W318" s="4"/>
    </row>
    <row r="319" spans="3:23" x14ac:dyDescent="0.3">
      <c r="C319" s="8"/>
      <c r="D319" s="2"/>
      <c r="E319" s="8"/>
      <c r="F319" s="8"/>
      <c r="G319" s="2"/>
      <c r="H319" s="3"/>
      <c r="I319" s="3"/>
      <c r="J319" s="8"/>
      <c r="M319" s="7"/>
      <c r="N319" s="7"/>
      <c r="O319" s="7"/>
      <c r="P319" s="5"/>
      <c r="Q319" s="5"/>
      <c r="R319" s="5"/>
      <c r="S319" s="5"/>
      <c r="T319" s="5"/>
      <c r="U319" s="5"/>
      <c r="V319" s="5"/>
      <c r="W319" s="5"/>
    </row>
    <row r="320" spans="3:23" x14ac:dyDescent="0.3">
      <c r="C320" s="8"/>
      <c r="D320" s="2"/>
      <c r="E320" s="8"/>
      <c r="F320" s="8"/>
      <c r="G320" s="2"/>
      <c r="H320" s="3"/>
      <c r="I320" s="3"/>
      <c r="J320" s="8"/>
      <c r="M320" s="7"/>
      <c r="N320" s="7"/>
      <c r="O320" s="7"/>
      <c r="P320" s="5"/>
      <c r="Q320" s="5"/>
      <c r="R320" s="5"/>
      <c r="S320" s="5"/>
      <c r="T320" s="5"/>
      <c r="U320" s="5"/>
      <c r="V320" s="5"/>
      <c r="W320" s="5"/>
    </row>
    <row r="321" spans="3:23" x14ac:dyDescent="0.3">
      <c r="C321" s="8"/>
      <c r="D321" s="2"/>
      <c r="E321" s="8"/>
      <c r="F321" s="8"/>
      <c r="G321" s="2"/>
      <c r="H321" s="3"/>
      <c r="I321" s="3"/>
      <c r="J321" s="8"/>
      <c r="M321" s="7"/>
      <c r="N321" s="7"/>
      <c r="O321" s="7"/>
      <c r="P321" s="5"/>
      <c r="Q321" s="5"/>
      <c r="R321" s="5"/>
      <c r="S321" s="5"/>
      <c r="T321" s="5"/>
      <c r="U321" s="5"/>
      <c r="V321" s="5"/>
      <c r="W321" s="5"/>
    </row>
    <row r="322" spans="3:23" x14ac:dyDescent="0.3">
      <c r="C322" s="8"/>
      <c r="D322" s="2"/>
      <c r="E322" s="8"/>
      <c r="F322" s="8"/>
      <c r="G322" s="2"/>
      <c r="H322" s="3"/>
      <c r="I322" s="3"/>
      <c r="J322" s="8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3:23" x14ac:dyDescent="0.3">
      <c r="C323" s="8"/>
      <c r="D323" s="2"/>
      <c r="E323" s="8"/>
      <c r="F323" s="8"/>
      <c r="G323" s="2"/>
      <c r="H323" s="3"/>
      <c r="I323" s="3"/>
      <c r="J323" s="8"/>
      <c r="M323" s="7"/>
      <c r="N323" s="7"/>
      <c r="O323" s="7"/>
    </row>
    <row r="324" spans="3:23" x14ac:dyDescent="0.3">
      <c r="C324" s="8"/>
      <c r="D324" s="2"/>
      <c r="E324" s="8"/>
      <c r="F324" s="8"/>
      <c r="G324" s="2"/>
      <c r="H324" s="3"/>
      <c r="I324" s="3"/>
      <c r="J324" s="8"/>
      <c r="M324" s="7"/>
      <c r="N324" s="7"/>
      <c r="O324" s="7"/>
    </row>
    <row r="325" spans="3:23" x14ac:dyDescent="0.3">
      <c r="C325" s="8"/>
      <c r="D325" s="2"/>
      <c r="E325" s="8"/>
      <c r="F325" s="8"/>
      <c r="G325" s="2"/>
      <c r="H325" s="3"/>
      <c r="I325" s="3"/>
      <c r="J325" s="8"/>
      <c r="M325" s="7"/>
      <c r="N325" s="7"/>
      <c r="O325" s="7"/>
    </row>
    <row r="326" spans="3:23" x14ac:dyDescent="0.3">
      <c r="C326" s="8"/>
      <c r="D326" s="2"/>
      <c r="E326" s="8"/>
      <c r="F326" s="8"/>
      <c r="G326" s="2"/>
      <c r="H326" s="3"/>
      <c r="I326" s="3"/>
      <c r="J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3:23" x14ac:dyDescent="0.3">
      <c r="C327" s="8"/>
      <c r="D327" s="2"/>
      <c r="E327" s="8"/>
      <c r="F327" s="8"/>
      <c r="G327" s="2"/>
      <c r="H327" s="3"/>
      <c r="I327" s="3"/>
      <c r="J327" s="8"/>
      <c r="M327" s="7"/>
      <c r="N327" s="7"/>
      <c r="O327" s="7"/>
    </row>
    <row r="328" spans="3:23" x14ac:dyDescent="0.3">
      <c r="C328" s="8"/>
      <c r="D328" s="2"/>
      <c r="E328" s="8"/>
      <c r="F328" s="8"/>
      <c r="G328" s="2"/>
      <c r="H328" s="3"/>
      <c r="I328" s="3"/>
      <c r="J328" s="8"/>
      <c r="M328" s="7"/>
      <c r="N328" s="7"/>
      <c r="O328" s="7"/>
      <c r="P328" s="7"/>
      <c r="Q328" s="7"/>
      <c r="R328" s="7"/>
      <c r="S328" s="7"/>
      <c r="T328" s="4"/>
      <c r="U328" s="4"/>
      <c r="V328" s="4"/>
      <c r="W328" s="4"/>
    </row>
    <row r="329" spans="3:23" x14ac:dyDescent="0.3">
      <c r="C329" s="8"/>
      <c r="D329" s="2"/>
      <c r="E329" s="8"/>
      <c r="F329" s="8"/>
      <c r="G329" s="2"/>
      <c r="H329" s="3"/>
      <c r="I329" s="3"/>
      <c r="J329" s="8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3:23" x14ac:dyDescent="0.3">
      <c r="C330" s="8"/>
      <c r="D330" s="2"/>
      <c r="E330" s="8"/>
      <c r="F330" s="8"/>
      <c r="G330" s="2"/>
      <c r="H330" s="3"/>
      <c r="I330" s="3"/>
      <c r="J330" s="8"/>
      <c r="M330" s="7"/>
      <c r="N330" s="7"/>
      <c r="O330" s="7"/>
      <c r="P330" s="6"/>
      <c r="Q330" s="6"/>
      <c r="R330" s="5"/>
      <c r="S330" s="5"/>
      <c r="T330" s="5"/>
      <c r="U330" s="5"/>
      <c r="V330" s="5"/>
      <c r="W330" s="5"/>
    </row>
    <row r="331" spans="3:23" x14ac:dyDescent="0.3">
      <c r="C331" s="8"/>
      <c r="D331" s="2"/>
      <c r="E331" s="8"/>
      <c r="F331" s="8"/>
      <c r="G331" s="2"/>
      <c r="H331" s="3"/>
      <c r="I331" s="3"/>
      <c r="J331" s="8"/>
      <c r="M331" s="7"/>
      <c r="N331" s="7"/>
      <c r="O331" s="7"/>
      <c r="P331" s="5"/>
      <c r="Q331" s="5"/>
      <c r="R331" s="5"/>
      <c r="S331" s="5"/>
      <c r="T331" s="5"/>
      <c r="U331" s="5"/>
      <c r="V331" s="5"/>
      <c r="W331" s="5"/>
    </row>
    <row r="332" spans="3:23" x14ac:dyDescent="0.3">
      <c r="C332" s="8"/>
      <c r="D332" s="2"/>
      <c r="E332" s="8"/>
      <c r="F332" s="8"/>
      <c r="G332" s="2"/>
      <c r="H332" s="3"/>
      <c r="I332" s="3"/>
      <c r="J332" s="8"/>
      <c r="M332" s="7"/>
      <c r="N332" s="7"/>
      <c r="O332" s="7"/>
      <c r="P332" s="5"/>
      <c r="Q332" s="5"/>
      <c r="R332" s="5"/>
      <c r="S332" s="5"/>
      <c r="T332" s="5"/>
      <c r="U332" s="5"/>
      <c r="V332" s="5"/>
      <c r="W332" s="5"/>
    </row>
    <row r="333" spans="3:23" x14ac:dyDescent="0.3">
      <c r="C333" s="8"/>
      <c r="D333" s="2"/>
      <c r="E333" s="8"/>
      <c r="F333" s="8"/>
      <c r="G333" s="2"/>
      <c r="H333" s="3"/>
      <c r="I333" s="3"/>
      <c r="J333" s="8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3:23" x14ac:dyDescent="0.3">
      <c r="C334" s="8"/>
      <c r="D334" s="2"/>
      <c r="E334" s="8"/>
      <c r="F334" s="8"/>
      <c r="G334" s="2"/>
      <c r="H334" s="3"/>
      <c r="I334" s="3"/>
      <c r="J334" s="8"/>
      <c r="M334" s="7"/>
      <c r="N334" s="7"/>
      <c r="O334" s="7"/>
    </row>
    <row r="335" spans="3:23" x14ac:dyDescent="0.3">
      <c r="C335" s="8"/>
      <c r="D335" s="2"/>
      <c r="E335" s="8"/>
      <c r="F335" s="8"/>
      <c r="G335" s="2"/>
      <c r="H335" s="3"/>
      <c r="I335" s="3"/>
      <c r="J335" s="8"/>
      <c r="M335" s="7"/>
      <c r="N335" s="7"/>
      <c r="O335" s="7"/>
    </row>
    <row r="336" spans="3:23" x14ac:dyDescent="0.3">
      <c r="C336" s="8"/>
      <c r="D336" s="2"/>
      <c r="E336" s="8"/>
      <c r="F336" s="8"/>
      <c r="G336" s="2"/>
      <c r="H336" s="3"/>
      <c r="I336" s="3"/>
      <c r="J336" s="8"/>
      <c r="M336" s="7"/>
      <c r="N336" s="7"/>
      <c r="O336" s="7"/>
    </row>
    <row r="337" spans="1:23" x14ac:dyDescent="0.3">
      <c r="C337" s="8"/>
      <c r="D337" s="2"/>
      <c r="E337" s="8"/>
      <c r="F337" s="8"/>
      <c r="G337" s="2"/>
      <c r="H337" s="3"/>
      <c r="I337" s="3"/>
      <c r="J337" s="8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x14ac:dyDescent="0.3">
      <c r="C338" s="8"/>
      <c r="D338" s="2"/>
      <c r="E338" s="8"/>
      <c r="F338" s="8"/>
      <c r="G338" s="2"/>
      <c r="H338" s="3"/>
      <c r="I338" s="3"/>
      <c r="J338" s="8"/>
      <c r="M338" s="7"/>
      <c r="N338" s="7"/>
      <c r="O338" s="7"/>
    </row>
    <row r="339" spans="1:23" x14ac:dyDescent="0.3">
      <c r="C339" s="8"/>
      <c r="D339" s="2"/>
      <c r="E339" s="8"/>
      <c r="F339" s="8"/>
      <c r="G339" s="2"/>
      <c r="H339" s="3"/>
      <c r="I339" s="3"/>
      <c r="J339" s="8"/>
      <c r="M339" s="7"/>
      <c r="N339" s="7"/>
      <c r="O339" s="7"/>
      <c r="P339" s="4"/>
      <c r="Q339" s="4"/>
      <c r="R339" s="4"/>
      <c r="S339" s="4"/>
      <c r="T339" s="4"/>
      <c r="U339" s="4"/>
      <c r="V339" s="4"/>
      <c r="W339" s="4"/>
    </row>
    <row r="340" spans="1:23" x14ac:dyDescent="0.3">
      <c r="C340" s="8"/>
      <c r="D340" s="2"/>
      <c r="E340" s="8"/>
      <c r="F340" s="8"/>
      <c r="G340" s="2"/>
      <c r="H340" s="3"/>
      <c r="I340" s="3"/>
      <c r="J340" s="8"/>
      <c r="M340" s="7"/>
      <c r="N340" s="7"/>
      <c r="O340" s="7"/>
      <c r="P340" s="4"/>
      <c r="Q340" s="4"/>
      <c r="R340" s="4"/>
      <c r="S340" s="4"/>
      <c r="T340" s="4"/>
      <c r="U340" s="4"/>
      <c r="V340" s="4"/>
      <c r="W340" s="4"/>
    </row>
    <row r="341" spans="1:23" x14ac:dyDescent="0.3">
      <c r="C341" s="8"/>
      <c r="D341" s="2"/>
      <c r="E341" s="8"/>
      <c r="F341" s="8"/>
      <c r="G341" s="2"/>
      <c r="H341" s="3"/>
      <c r="I341" s="3"/>
      <c r="J341" s="8"/>
      <c r="M341" s="7"/>
      <c r="N341" s="7"/>
      <c r="O341" s="7"/>
      <c r="P341" s="5"/>
      <c r="Q341" s="5"/>
      <c r="R341" s="5"/>
      <c r="S341" s="5"/>
      <c r="T341" s="5"/>
      <c r="U341" s="5"/>
      <c r="V341" s="5"/>
      <c r="W341" s="5"/>
    </row>
    <row r="342" spans="1:23" x14ac:dyDescent="0.3">
      <c r="C342" s="8"/>
      <c r="D342" s="2"/>
      <c r="E342" s="8"/>
      <c r="F342" s="8"/>
      <c r="G342" s="2"/>
      <c r="H342" s="3"/>
      <c r="I342" s="3"/>
      <c r="J342" s="8"/>
      <c r="M342" s="7"/>
      <c r="N342" s="7"/>
      <c r="O342" s="7"/>
      <c r="P342" s="5"/>
      <c r="Q342" s="5"/>
      <c r="R342" s="5"/>
      <c r="S342" s="5"/>
      <c r="T342" s="5"/>
      <c r="U342" s="5"/>
      <c r="V342" s="5"/>
      <c r="W342" s="5"/>
    </row>
    <row r="343" spans="1:23" x14ac:dyDescent="0.3">
      <c r="C343" s="8"/>
      <c r="D343" s="2"/>
      <c r="E343" s="8"/>
      <c r="F343" s="8"/>
      <c r="G343" s="2"/>
      <c r="H343" s="3"/>
      <c r="I343" s="3"/>
      <c r="J343" s="8"/>
      <c r="M343" s="7"/>
      <c r="N343" s="7"/>
      <c r="O343" s="7"/>
      <c r="P343" s="5"/>
      <c r="Q343" s="5"/>
      <c r="R343" s="5"/>
      <c r="S343" s="5"/>
      <c r="T343" s="5"/>
      <c r="U343" s="5"/>
      <c r="V343" s="5"/>
      <c r="W343" s="5"/>
    </row>
    <row r="344" spans="1:23" x14ac:dyDescent="0.3">
      <c r="C344" s="8"/>
      <c r="D344" s="2"/>
      <c r="E344" s="8"/>
      <c r="F344" s="8"/>
      <c r="G344" s="2"/>
      <c r="H344" s="3"/>
      <c r="I344" s="3"/>
      <c r="J344" s="8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x14ac:dyDescent="0.3">
      <c r="C345" s="8"/>
      <c r="D345" s="2"/>
      <c r="E345" s="8"/>
      <c r="F345" s="8"/>
      <c r="G345" s="2"/>
      <c r="H345" s="3"/>
      <c r="I345" s="3"/>
      <c r="J345" s="8"/>
      <c r="M345" s="7"/>
      <c r="N345" s="7"/>
      <c r="O345" s="7"/>
    </row>
    <row r="346" spans="1:23" x14ac:dyDescent="0.3">
      <c r="C346" s="8"/>
      <c r="D346" s="2"/>
      <c r="E346" s="8"/>
      <c r="F346" s="8"/>
      <c r="G346" s="2"/>
      <c r="H346" s="3"/>
      <c r="I346" s="3"/>
      <c r="J346" s="8"/>
      <c r="M346" s="7"/>
      <c r="N346" s="7"/>
      <c r="O346" s="7"/>
    </row>
    <row r="347" spans="1:23" x14ac:dyDescent="0.3">
      <c r="C347" s="8"/>
      <c r="D347" s="2"/>
      <c r="E347" s="8"/>
      <c r="F347" s="8"/>
      <c r="G347" s="2"/>
      <c r="H347" s="3"/>
      <c r="I347" s="3"/>
      <c r="J347" s="8"/>
      <c r="M347" s="7"/>
      <c r="N347" s="7"/>
      <c r="O347" s="7"/>
    </row>
    <row r="348" spans="1:23" x14ac:dyDescent="0.3">
      <c r="A348" s="12"/>
      <c r="C348" s="8"/>
      <c r="D348" s="2"/>
      <c r="E348" s="8"/>
      <c r="F348" s="8"/>
      <c r="G348" s="2"/>
      <c r="H348" s="3"/>
      <c r="I348" s="3"/>
      <c r="J348" s="8"/>
      <c r="K348" s="11"/>
      <c r="M348" s="13"/>
      <c r="N348" s="13"/>
      <c r="O348" s="23"/>
      <c r="P348" s="23"/>
      <c r="Q348" s="13"/>
      <c r="R348" s="13"/>
      <c r="S348" s="13"/>
      <c r="T348" s="13"/>
      <c r="U348" s="13"/>
      <c r="V348" s="13"/>
      <c r="W348" s="13"/>
    </row>
    <row r="349" spans="1:23" x14ac:dyDescent="0.3">
      <c r="A349" s="12"/>
      <c r="C349" s="8"/>
      <c r="D349" s="2"/>
      <c r="E349" s="8"/>
      <c r="F349" s="8"/>
      <c r="G349" s="2"/>
      <c r="H349" s="3"/>
      <c r="I349" s="3"/>
      <c r="J349" s="8"/>
      <c r="K349" s="11"/>
      <c r="M349" s="14"/>
      <c r="N349" s="23"/>
      <c r="O349" s="23"/>
      <c r="P349" s="23"/>
      <c r="Q349" s="14"/>
      <c r="R349" s="14"/>
      <c r="S349" s="14"/>
      <c r="T349" s="14"/>
      <c r="U349" s="14"/>
      <c r="V349" s="14"/>
      <c r="W349" s="14"/>
    </row>
    <row r="350" spans="1:23" x14ac:dyDescent="0.3">
      <c r="A350" s="12"/>
      <c r="B350" s="11"/>
      <c r="C350" s="8"/>
      <c r="D350" s="2"/>
      <c r="E350" s="8"/>
      <c r="F350" s="8"/>
      <c r="G350" s="2"/>
      <c r="H350" s="3"/>
      <c r="I350" s="3"/>
      <c r="J350" s="8"/>
      <c r="K350" s="11"/>
      <c r="M350" s="15"/>
      <c r="N350" s="23"/>
      <c r="O350" s="23"/>
      <c r="P350" s="23"/>
      <c r="Q350" s="15"/>
      <c r="R350" s="15"/>
      <c r="S350" s="15"/>
      <c r="T350" s="15"/>
      <c r="U350" s="15"/>
      <c r="V350" s="15"/>
      <c r="W350" s="15"/>
    </row>
    <row r="351" spans="1:23" x14ac:dyDescent="0.3">
      <c r="A351" s="12"/>
      <c r="B351" s="11"/>
      <c r="C351" s="8"/>
      <c r="D351" s="2"/>
      <c r="E351" s="8"/>
      <c r="F351" s="8"/>
      <c r="G351" s="2"/>
      <c r="H351" s="3"/>
      <c r="I351" s="3"/>
      <c r="J351" s="8"/>
      <c r="K351" s="11"/>
      <c r="M351" s="16"/>
      <c r="N351" s="23"/>
      <c r="O351" s="23"/>
      <c r="P351" s="23"/>
      <c r="Q351" s="16"/>
      <c r="R351" s="16"/>
      <c r="S351" s="16"/>
      <c r="T351" s="16"/>
      <c r="U351" s="16"/>
      <c r="V351" s="16"/>
      <c r="W351" s="16"/>
    </row>
    <row r="352" spans="1:23" x14ac:dyDescent="0.3">
      <c r="A352" s="12"/>
      <c r="B352" s="11"/>
      <c r="C352" s="8"/>
      <c r="D352" s="2"/>
      <c r="E352" s="8"/>
      <c r="F352" s="8"/>
      <c r="G352" s="2"/>
      <c r="H352" s="3"/>
      <c r="I352" s="3"/>
      <c r="J352" s="8"/>
      <c r="K352" s="11"/>
      <c r="M352" s="17"/>
      <c r="N352" s="23"/>
      <c r="O352" s="23"/>
      <c r="P352" s="23"/>
      <c r="Q352" s="17"/>
      <c r="R352" s="17"/>
      <c r="S352" s="17"/>
      <c r="T352" s="17"/>
      <c r="U352" s="18"/>
      <c r="V352" s="17"/>
      <c r="W352" s="17"/>
    </row>
    <row r="353" spans="1:23" x14ac:dyDescent="0.3">
      <c r="A353" s="12"/>
      <c r="B353" s="11"/>
      <c r="C353" s="8"/>
      <c r="D353" s="2"/>
      <c r="E353" s="8"/>
      <c r="F353" s="8"/>
      <c r="G353" s="2"/>
      <c r="H353" s="3"/>
      <c r="I353" s="3"/>
      <c r="J353" s="8"/>
      <c r="K353" s="11"/>
      <c r="M353" s="19"/>
      <c r="N353" s="23"/>
      <c r="O353" s="23"/>
      <c r="P353" s="23"/>
      <c r="Q353" s="19"/>
      <c r="R353" s="19"/>
      <c r="S353" s="19"/>
      <c r="T353" s="19"/>
      <c r="U353" s="19"/>
      <c r="V353" s="19"/>
      <c r="W353" s="19"/>
    </row>
    <row r="354" spans="1:23" x14ac:dyDescent="0.3">
      <c r="A354" s="12"/>
      <c r="B354" s="11"/>
      <c r="C354" s="8"/>
      <c r="D354" s="2"/>
      <c r="E354" s="8"/>
      <c r="F354" s="8"/>
      <c r="G354" s="2"/>
      <c r="H354" s="3"/>
      <c r="I354" s="3"/>
      <c r="J354" s="8"/>
      <c r="K354" s="11"/>
      <c r="M354" s="20"/>
      <c r="N354" s="23"/>
      <c r="O354" s="23"/>
      <c r="P354" s="23"/>
      <c r="Q354" s="20"/>
      <c r="R354" s="20"/>
      <c r="S354" s="20"/>
      <c r="T354" s="20"/>
      <c r="U354" s="20"/>
      <c r="V354" s="20"/>
      <c r="W354" s="20"/>
    </row>
    <row r="355" spans="1:23" x14ac:dyDescent="0.3">
      <c r="A355" s="12"/>
      <c r="B355" s="11"/>
      <c r="C355" s="8"/>
      <c r="D355" s="2"/>
      <c r="E355" s="8"/>
      <c r="F355" s="8"/>
      <c r="G355" s="2"/>
      <c r="H355" s="3"/>
      <c r="I355" s="3"/>
      <c r="J355" s="8"/>
      <c r="K355" s="11"/>
      <c r="M355" s="21"/>
      <c r="N355" s="23"/>
      <c r="O355" s="23"/>
      <c r="P355" s="23"/>
      <c r="Q355" s="21"/>
      <c r="R355" s="21"/>
      <c r="S355" s="21"/>
      <c r="T355" s="21"/>
      <c r="U355" s="21"/>
      <c r="V355" s="21"/>
      <c r="W355" s="22"/>
    </row>
    <row r="356" spans="1:23" x14ac:dyDescent="0.3">
      <c r="A356" s="12"/>
      <c r="B356" s="11"/>
      <c r="C356" s="8"/>
      <c r="D356" s="2"/>
      <c r="E356" s="8"/>
      <c r="F356" s="8"/>
      <c r="G356" s="2"/>
      <c r="H356" s="3"/>
      <c r="I356" s="3"/>
      <c r="J356" s="8"/>
      <c r="K356" s="11"/>
      <c r="M356" s="23"/>
      <c r="N356" s="23"/>
      <c r="O356" s="23"/>
      <c r="P356" s="23"/>
      <c r="Q356" s="23"/>
      <c r="R356" s="23"/>
      <c r="S356" s="23"/>
      <c r="V356" s="23"/>
      <c r="W356" s="23"/>
    </row>
    <row r="357" spans="1:23" x14ac:dyDescent="0.3">
      <c r="A357" s="12"/>
      <c r="B357" s="11"/>
      <c r="C357" s="8"/>
      <c r="D357" s="2"/>
      <c r="E357" s="8"/>
      <c r="F357" s="8"/>
      <c r="G357" s="2"/>
      <c r="H357" s="3"/>
      <c r="I357" s="3"/>
      <c r="J357" s="8"/>
      <c r="K357" s="8"/>
      <c r="L357" s="8"/>
      <c r="N357" s="23"/>
      <c r="O357" s="23"/>
      <c r="P357" s="23"/>
    </row>
    <row r="358" spans="1:23" x14ac:dyDescent="0.3">
      <c r="A358" s="12"/>
      <c r="B358" s="11"/>
      <c r="C358" s="8"/>
      <c r="D358" s="2"/>
      <c r="E358" s="8"/>
      <c r="F358" s="8"/>
      <c r="G358" s="2"/>
      <c r="H358" s="3"/>
      <c r="I358" s="3"/>
      <c r="J358" s="8"/>
      <c r="K358" s="8"/>
      <c r="L358" s="8"/>
      <c r="N358" s="23"/>
      <c r="O358" s="23"/>
      <c r="P358" s="23"/>
    </row>
    <row r="359" spans="1:23" x14ac:dyDescent="0.3">
      <c r="A359" s="25"/>
      <c r="C359" s="8"/>
      <c r="D359" s="2"/>
      <c r="E359" s="8"/>
      <c r="F359" s="8"/>
      <c r="G359" s="2"/>
      <c r="H359" s="3"/>
      <c r="I359" s="3"/>
      <c r="J359" s="8"/>
      <c r="M359" s="26"/>
      <c r="N359" s="26"/>
      <c r="O359" s="36"/>
      <c r="P359" s="36"/>
      <c r="Q359" s="26"/>
      <c r="R359" s="26"/>
      <c r="S359" s="26"/>
      <c r="T359" s="26"/>
      <c r="U359" s="26"/>
      <c r="V359" s="26"/>
      <c r="W359" s="26"/>
    </row>
    <row r="360" spans="1:23" x14ac:dyDescent="0.3">
      <c r="A360" s="25"/>
      <c r="C360" s="8"/>
      <c r="D360" s="2"/>
      <c r="E360" s="8"/>
      <c r="F360" s="8"/>
      <c r="G360" s="2"/>
      <c r="H360" s="3"/>
      <c r="I360" s="3"/>
      <c r="J360" s="8"/>
      <c r="M360" s="27"/>
      <c r="N360" s="36"/>
      <c r="O360" s="36"/>
      <c r="P360" s="36"/>
      <c r="Q360" s="27"/>
      <c r="R360" s="27"/>
      <c r="S360" s="27"/>
      <c r="T360" s="27"/>
      <c r="U360" s="27"/>
      <c r="V360" s="27"/>
      <c r="W360" s="27"/>
    </row>
    <row r="361" spans="1:23" x14ac:dyDescent="0.3">
      <c r="A361" s="25"/>
      <c r="B361" s="24"/>
      <c r="C361" s="8"/>
      <c r="D361" s="2"/>
      <c r="E361" s="8"/>
      <c r="F361" s="8"/>
      <c r="G361" s="2"/>
      <c r="H361" s="3"/>
      <c r="I361" s="3"/>
      <c r="J361" s="8"/>
      <c r="M361" s="28"/>
      <c r="N361" s="36"/>
      <c r="O361" s="36"/>
      <c r="P361" s="36"/>
      <c r="Q361" s="28"/>
      <c r="R361" s="28"/>
      <c r="S361" s="28"/>
      <c r="T361" s="28"/>
      <c r="U361" s="28"/>
      <c r="V361" s="29"/>
      <c r="W361" s="29"/>
    </row>
    <row r="362" spans="1:23" x14ac:dyDescent="0.3">
      <c r="A362" s="25"/>
      <c r="B362" s="24"/>
      <c r="C362" s="8"/>
      <c r="D362" s="2"/>
      <c r="E362" s="8"/>
      <c r="F362" s="8"/>
      <c r="G362" s="2"/>
      <c r="H362" s="3"/>
      <c r="I362" s="3"/>
      <c r="J362" s="8"/>
      <c r="M362" s="30"/>
      <c r="N362" s="36"/>
      <c r="O362" s="36"/>
      <c r="P362" s="36"/>
      <c r="Q362" s="30"/>
      <c r="R362" s="30"/>
      <c r="S362" s="30"/>
      <c r="T362" s="30"/>
      <c r="U362" s="30"/>
      <c r="V362" s="31"/>
      <c r="W362" s="31"/>
    </row>
    <row r="363" spans="1:23" x14ac:dyDescent="0.3">
      <c r="A363" s="25"/>
      <c r="B363" s="24"/>
      <c r="C363" s="8"/>
      <c r="D363" s="2"/>
      <c r="E363" s="8"/>
      <c r="F363" s="8"/>
      <c r="G363" s="2"/>
      <c r="H363" s="3"/>
      <c r="I363" s="3"/>
      <c r="J363" s="8"/>
      <c r="M363" s="32"/>
      <c r="N363" s="36"/>
      <c r="O363" s="36"/>
      <c r="P363" s="36"/>
      <c r="Q363" s="32"/>
      <c r="R363" s="33"/>
      <c r="S363" s="33"/>
      <c r="T363" s="32"/>
      <c r="U363" s="32"/>
      <c r="V363" s="33"/>
      <c r="W363" s="32"/>
    </row>
    <row r="364" spans="1:23" x14ac:dyDescent="0.3">
      <c r="A364" s="25"/>
      <c r="B364" s="24"/>
      <c r="C364" s="8"/>
      <c r="D364" s="2"/>
      <c r="E364" s="8"/>
      <c r="F364" s="8"/>
      <c r="G364" s="2"/>
      <c r="H364" s="3"/>
      <c r="I364" s="3"/>
      <c r="J364" s="8"/>
      <c r="M364" s="34"/>
      <c r="N364" s="36"/>
      <c r="O364" s="36"/>
      <c r="P364" s="36"/>
      <c r="Q364" s="34"/>
      <c r="R364" s="34"/>
      <c r="S364" s="34"/>
      <c r="T364" s="34"/>
      <c r="U364" s="34"/>
      <c r="V364" s="34"/>
      <c r="W364" s="34"/>
    </row>
    <row r="365" spans="1:23" x14ac:dyDescent="0.3">
      <c r="A365" s="25"/>
      <c r="B365" s="24"/>
      <c r="C365" s="8"/>
      <c r="D365" s="2"/>
      <c r="E365" s="8"/>
      <c r="F365" s="8"/>
      <c r="G365" s="2"/>
      <c r="H365" s="3"/>
      <c r="I365" s="3"/>
      <c r="J365" s="8"/>
      <c r="M365" s="35"/>
      <c r="N365" s="36"/>
      <c r="O365" s="36"/>
      <c r="P365" s="36"/>
      <c r="Q365" s="35"/>
      <c r="R365" s="35"/>
      <c r="S365" s="35"/>
      <c r="T365" s="35"/>
      <c r="U365" s="35"/>
      <c r="V365" s="35"/>
      <c r="W365" s="35"/>
    </row>
    <row r="366" spans="1:23" x14ac:dyDescent="0.3">
      <c r="A366" s="25"/>
      <c r="B366" s="24"/>
      <c r="C366" s="8"/>
      <c r="D366" s="2"/>
      <c r="E366" s="8"/>
      <c r="F366" s="8"/>
      <c r="G366" s="2"/>
      <c r="H366" s="3"/>
      <c r="I366" s="3"/>
      <c r="J366" s="8"/>
      <c r="M366" s="37"/>
      <c r="N366" s="36"/>
      <c r="O366" s="36"/>
      <c r="P366" s="36"/>
      <c r="Q366" s="36"/>
      <c r="R366" s="36"/>
      <c r="S366" s="36"/>
      <c r="T366" s="36"/>
      <c r="U366" s="36"/>
      <c r="V366" s="36"/>
      <c r="W366" s="36"/>
    </row>
    <row r="367" spans="1:23" x14ac:dyDescent="0.3">
      <c r="A367" s="25"/>
      <c r="B367" s="24"/>
      <c r="C367" s="8"/>
      <c r="D367" s="2"/>
      <c r="E367" s="8"/>
      <c r="F367" s="8"/>
      <c r="G367" s="2"/>
      <c r="H367" s="3"/>
      <c r="I367" s="3"/>
      <c r="J367" s="8"/>
      <c r="N367" s="36"/>
      <c r="O367" s="36"/>
      <c r="P367" s="36"/>
    </row>
    <row r="368" spans="1:23" x14ac:dyDescent="0.3">
      <c r="A368" s="25"/>
      <c r="B368" s="24"/>
      <c r="C368" s="8"/>
      <c r="D368" s="2"/>
      <c r="E368" s="8"/>
      <c r="F368" s="8"/>
      <c r="G368" s="2"/>
      <c r="H368" s="3"/>
      <c r="I368" s="3"/>
      <c r="J368" s="8"/>
      <c r="N368" s="36"/>
      <c r="O368" s="36"/>
      <c r="P368" s="36"/>
    </row>
    <row r="369" spans="1:23" x14ac:dyDescent="0.3">
      <c r="A369" s="25"/>
      <c r="B369" s="24"/>
      <c r="C369" s="8"/>
      <c r="D369" s="2"/>
      <c r="E369" s="8"/>
      <c r="F369" s="8"/>
      <c r="G369" s="2"/>
      <c r="H369" s="3"/>
      <c r="I369" s="3"/>
      <c r="J369" s="8"/>
      <c r="N369" s="36"/>
      <c r="O369" s="36"/>
      <c r="P369" s="36"/>
    </row>
    <row r="370" spans="1:23" x14ac:dyDescent="0.3">
      <c r="A370" s="39"/>
      <c r="C370" s="8"/>
      <c r="D370" s="2"/>
      <c r="E370" s="8"/>
      <c r="F370" s="8"/>
      <c r="G370" s="2"/>
      <c r="H370" s="3"/>
      <c r="I370" s="3"/>
      <c r="J370" s="8"/>
      <c r="M370" s="40"/>
      <c r="N370" s="48"/>
      <c r="O370" s="48"/>
      <c r="P370" s="40"/>
      <c r="Q370" s="40"/>
      <c r="R370" s="40"/>
      <c r="S370" s="40"/>
      <c r="T370" s="41"/>
      <c r="U370" s="40"/>
      <c r="V370" s="40"/>
      <c r="W370" s="40"/>
    </row>
    <row r="371" spans="1:23" x14ac:dyDescent="0.3">
      <c r="A371" s="39"/>
      <c r="C371" s="8"/>
      <c r="D371" s="2"/>
      <c r="E371" s="8"/>
      <c r="F371" s="8"/>
      <c r="G371" s="2"/>
      <c r="H371" s="3"/>
      <c r="I371" s="3"/>
      <c r="J371" s="8"/>
      <c r="M371" s="48"/>
      <c r="N371" s="48"/>
      <c r="O371" s="48"/>
      <c r="P371" s="42"/>
      <c r="Q371" s="42"/>
      <c r="R371" s="42"/>
      <c r="S371" s="42"/>
      <c r="T371" s="42"/>
      <c r="U371" s="42"/>
      <c r="V371" s="42"/>
      <c r="W371" s="42"/>
    </row>
    <row r="372" spans="1:23" x14ac:dyDescent="0.3">
      <c r="A372" s="39"/>
      <c r="B372" s="38"/>
      <c r="C372" s="8"/>
      <c r="D372" s="2"/>
      <c r="E372" s="8"/>
      <c r="F372" s="8"/>
      <c r="G372" s="2"/>
      <c r="H372" s="3"/>
      <c r="I372" s="3"/>
      <c r="J372" s="8"/>
      <c r="M372" s="48"/>
      <c r="N372" s="48"/>
      <c r="O372" s="48"/>
      <c r="P372" s="43"/>
      <c r="Q372" s="43"/>
      <c r="R372" s="43"/>
      <c r="S372" s="43"/>
      <c r="T372" s="43"/>
      <c r="U372" s="43"/>
      <c r="V372" s="43"/>
      <c r="W372" s="43"/>
    </row>
    <row r="373" spans="1:23" x14ac:dyDescent="0.3">
      <c r="A373" s="39"/>
      <c r="B373" s="38"/>
      <c r="C373" s="8"/>
      <c r="D373" s="2"/>
      <c r="E373" s="8"/>
      <c r="F373" s="8"/>
      <c r="G373" s="2"/>
      <c r="H373" s="3"/>
      <c r="I373" s="3"/>
      <c r="J373" s="8"/>
      <c r="M373" s="48"/>
      <c r="N373" s="48"/>
      <c r="O373" s="48"/>
      <c r="P373" s="44"/>
      <c r="Q373" s="44"/>
      <c r="R373" s="44"/>
      <c r="S373" s="44"/>
      <c r="T373" s="44"/>
      <c r="U373" s="44"/>
      <c r="V373" s="44"/>
      <c r="W373" s="44"/>
    </row>
    <row r="374" spans="1:23" x14ac:dyDescent="0.3">
      <c r="A374" s="39"/>
      <c r="B374" s="38"/>
      <c r="C374" s="8"/>
      <c r="D374" s="2"/>
      <c r="E374" s="8"/>
      <c r="F374" s="8"/>
      <c r="G374" s="2"/>
      <c r="H374" s="3"/>
      <c r="I374" s="3"/>
      <c r="J374" s="8"/>
      <c r="M374" s="48"/>
      <c r="N374" s="48"/>
      <c r="O374" s="48"/>
      <c r="P374" s="45"/>
      <c r="Q374" s="45"/>
      <c r="R374" s="45"/>
      <c r="S374" s="45"/>
      <c r="T374" s="45"/>
      <c r="U374" s="45"/>
      <c r="V374" s="45"/>
      <c r="W374" s="45"/>
    </row>
    <row r="375" spans="1:23" x14ac:dyDescent="0.3">
      <c r="A375" s="39"/>
      <c r="B375" s="38"/>
      <c r="C375" s="8"/>
      <c r="D375" s="2"/>
      <c r="E375" s="8"/>
      <c r="F375" s="8"/>
      <c r="G375" s="2"/>
      <c r="H375" s="3"/>
      <c r="I375" s="3"/>
      <c r="J375" s="8"/>
      <c r="M375" s="48"/>
      <c r="N375" s="48"/>
      <c r="O375" s="48"/>
      <c r="P375" s="46"/>
      <c r="Q375" s="46"/>
      <c r="R375" s="46"/>
      <c r="S375" s="46"/>
      <c r="T375" s="46"/>
      <c r="U375" s="46"/>
      <c r="V375" s="46"/>
      <c r="W375" s="46"/>
    </row>
    <row r="376" spans="1:23" x14ac:dyDescent="0.3">
      <c r="A376" s="39"/>
      <c r="B376" s="38"/>
      <c r="C376" s="8"/>
      <c r="D376" s="2"/>
      <c r="E376" s="8"/>
      <c r="F376" s="8"/>
      <c r="G376" s="2"/>
      <c r="H376" s="3"/>
      <c r="I376" s="3"/>
      <c r="J376" s="8"/>
      <c r="M376" s="48"/>
      <c r="N376" s="48"/>
      <c r="O376" s="48"/>
      <c r="P376" s="47"/>
      <c r="Q376" s="47"/>
      <c r="R376" s="47"/>
      <c r="S376" s="47"/>
      <c r="T376" s="47"/>
      <c r="U376" s="47"/>
      <c r="V376" s="47"/>
      <c r="W376" s="47"/>
    </row>
    <row r="377" spans="1:23" x14ac:dyDescent="0.3">
      <c r="A377" s="39"/>
      <c r="B377" s="38"/>
      <c r="C377" s="8"/>
      <c r="D377" s="2"/>
      <c r="E377" s="8"/>
      <c r="F377" s="8"/>
      <c r="G377" s="2"/>
      <c r="H377" s="3"/>
      <c r="I377" s="3"/>
      <c r="J377" s="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</row>
    <row r="378" spans="1:23" x14ac:dyDescent="0.3">
      <c r="A378" s="39"/>
      <c r="B378" s="38"/>
      <c r="C378" s="8"/>
      <c r="D378" s="2"/>
      <c r="E378" s="8"/>
      <c r="F378" s="8"/>
      <c r="G378" s="2"/>
      <c r="H378" s="3"/>
      <c r="I378" s="3"/>
      <c r="J378" s="8"/>
      <c r="M378" s="48"/>
      <c r="N378" s="48"/>
      <c r="O378" s="48"/>
    </row>
    <row r="379" spans="1:23" x14ac:dyDescent="0.3">
      <c r="A379" s="39"/>
      <c r="B379" s="38"/>
      <c r="C379" s="8"/>
      <c r="D379" s="2"/>
      <c r="E379" s="8"/>
      <c r="F379" s="8"/>
      <c r="G379" s="2"/>
      <c r="H379" s="3"/>
      <c r="I379" s="3"/>
      <c r="J379" s="8"/>
      <c r="M379" s="48"/>
      <c r="N379" s="48"/>
      <c r="O379" s="48"/>
    </row>
    <row r="380" spans="1:23" x14ac:dyDescent="0.3">
      <c r="A380" s="39"/>
      <c r="B380" s="38"/>
      <c r="C380" s="8"/>
      <c r="D380" s="2"/>
      <c r="E380" s="8"/>
      <c r="F380" s="8"/>
      <c r="G380" s="2"/>
      <c r="H380" s="3"/>
      <c r="I380" s="3"/>
      <c r="J380" s="8"/>
      <c r="M380" s="48"/>
      <c r="N380" s="48"/>
      <c r="O380" s="48"/>
    </row>
    <row r="381" spans="1:23" x14ac:dyDescent="0.3">
      <c r="A381" s="39"/>
    </row>
    <row r="382" spans="1:23" x14ac:dyDescent="0.3">
      <c r="A382" s="39"/>
    </row>
  </sheetData>
  <autoFilter ref="A1:K128" xr:uid="{71BD667D-E743-4F63-A107-0168E836875C}">
    <filterColumn colId="1">
      <filters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3031-53C6-493A-951F-E24D58364403}">
  <sheetPr codeName="Лист2"/>
  <dimension ref="A1:B1"/>
  <sheetViews>
    <sheetView workbookViewId="0"/>
  </sheetViews>
  <sheetFormatPr defaultRowHeight="14.4" x14ac:dyDescent="0.3"/>
  <sheetData>
    <row r="1" spans="1:2" x14ac:dyDescent="0.3">
      <c r="A1" s="9" t="s">
        <v>10</v>
      </c>
      <c r="B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ModelRiskDSN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2022-03-31T17:54:34Z</dcterms:created>
  <dcterms:modified xsi:type="dcterms:W3CDTF">2022-04-05T13:41:45Z</dcterms:modified>
</cp:coreProperties>
</file>