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едения по заявкам ЮЭС" sheetId="2" r:id="rId1"/>
  </sheets>
  <definedNames>
    <definedName name="_xlnm.Print_Area" localSheetId="0">'Седения по заявкам ЮЭС'!$B$1:$L$29</definedName>
  </definedNames>
  <calcPr calcId="162913"/>
</workbook>
</file>

<file path=xl/calcChain.xml><?xml version="1.0" encoding="utf-8"?>
<calcChain xmlns="http://schemas.openxmlformats.org/spreadsheetml/2006/main">
  <c r="H11" i="2" l="1"/>
  <c r="F29" i="2" l="1"/>
  <c r="F20" i="2" l="1"/>
  <c r="H19" i="2"/>
  <c r="H18" i="2"/>
  <c r="H17" i="2"/>
  <c r="H16" i="2"/>
  <c r="H15" i="2"/>
  <c r="H14" i="2"/>
  <c r="F12" i="2"/>
  <c r="H9" i="2" l="1"/>
  <c r="H4" i="2"/>
  <c r="A5" i="2" l="1"/>
  <c r="A6" i="2" s="1"/>
  <c r="A7" i="2" s="1"/>
  <c r="A8" i="2" s="1"/>
  <c r="A9" i="2" s="1"/>
  <c r="A11" i="2" s="1"/>
  <c r="A19" i="2" s="1"/>
  <c r="A22" i="2" s="1"/>
  <c r="A23" i="2" s="1"/>
  <c r="A24" i="2" s="1"/>
  <c r="A25" i="2" s="1"/>
  <c r="A26" i="2" l="1"/>
  <c r="A27" i="2" s="1"/>
  <c r="A28" i="2" s="1"/>
</calcChain>
</file>

<file path=xl/sharedStrings.xml><?xml version="1.0" encoding="utf-8"?>
<sst xmlns="http://schemas.openxmlformats.org/spreadsheetml/2006/main" count="81" uniqueCount="77">
  <si>
    <t>Сумма закрытий</t>
  </si>
  <si>
    <t>Срок выполнения работ</t>
  </si>
  <si>
    <t>Сумма договора</t>
  </si>
  <si>
    <t>№ и дата закл. договора</t>
  </si>
  <si>
    <t>Наименование объекта</t>
  </si>
  <si>
    <t>Предмет закупки</t>
  </si>
  <si>
    <t>ИТОГО</t>
  </si>
  <si>
    <t>КC-11, РС-14</t>
  </si>
  <si>
    <r>
      <rPr>
        <b/>
        <sz val="10"/>
        <color theme="1"/>
        <rFont val="Calibri"/>
        <family val="2"/>
        <charset val="204"/>
        <scheme val="minor"/>
      </rPr>
      <t>ЮЭС</t>
    </r>
    <r>
      <rPr>
        <sz val="10"/>
        <color theme="1"/>
        <rFont val="Calibri"/>
        <family val="2"/>
        <charset val="204"/>
        <scheme val="minor"/>
      </rPr>
      <t xml:space="preserve">
Право заключения рамочного договора подряда на выполнение проектно-изыскательских работ, строительно-монтажных работ (с поставкой оборудования) и полного комплекса проектно-изыскательских и строительно-монтажных работ (по заявкам) на электросетевых объектах в целях технологического присоединения энергопринимающих устройств заявителей максимальной мощностью до 150 кВт включительно (с учетом ранее присоединенных в данной точке энергопринимающих устройств), по филиалу ПАО «Россети Ленэнерго» «Южные электрические сети» Петродворцовый РЭС (211282/1/38)</t>
    </r>
  </si>
  <si>
    <t>№ и дата заявки, Заявитель</t>
  </si>
  <si>
    <t>№ п/п</t>
  </si>
  <si>
    <r>
      <t>Заявка №</t>
    </r>
    <r>
      <rPr>
        <b/>
        <sz val="10"/>
        <color theme="1"/>
        <rFont val="Calibri"/>
        <family val="2"/>
        <charset val="204"/>
        <scheme val="minor"/>
      </rPr>
      <t>22-7221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(Железняк Н.И.)</t>
    </r>
    <r>
      <rPr>
        <sz val="10"/>
        <color theme="1"/>
        <rFont val="Calibri"/>
        <family val="2"/>
        <scheme val="minor"/>
      </rPr>
      <t xml:space="preserve">
 от 26.05.22 
</t>
    </r>
  </si>
  <si>
    <r>
      <t>Заявка №</t>
    </r>
    <r>
      <rPr>
        <b/>
        <sz val="10"/>
        <color theme="1"/>
        <rFont val="Calibri"/>
        <family val="2"/>
        <charset val="204"/>
        <scheme val="minor"/>
      </rPr>
      <t>22-7947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(Мохова Ю.В.)</t>
    </r>
    <r>
      <rPr>
        <sz val="10"/>
        <color theme="1"/>
        <rFont val="Calibri"/>
        <family val="2"/>
        <scheme val="minor"/>
      </rPr>
      <t xml:space="preserve">
 от 09.06.22 
</t>
    </r>
  </si>
  <si>
    <r>
      <t>Заявка №</t>
    </r>
    <r>
      <rPr>
        <b/>
        <sz val="10"/>
        <color theme="1"/>
        <rFont val="Calibri"/>
        <family val="2"/>
        <charset val="204"/>
        <scheme val="minor"/>
      </rPr>
      <t>22-9031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(Цулая Е.Н.)</t>
    </r>
    <r>
      <rPr>
        <sz val="10"/>
        <color theme="1"/>
        <rFont val="Calibri"/>
        <family val="2"/>
        <scheme val="minor"/>
      </rPr>
      <t xml:space="preserve">
 от 09.06.22 
</t>
    </r>
  </si>
  <si>
    <t>Договор
21-17034
от 07.10.2021г., Сумма РС 
90 000 000,00</t>
  </si>
  <si>
    <r>
      <t xml:space="preserve">Заявка №22-9859 (№23)
</t>
    </r>
    <r>
      <rPr>
        <b/>
        <sz val="10"/>
        <color theme="1"/>
        <rFont val="Calibri"/>
        <family val="2"/>
        <charset val="204"/>
        <scheme val="minor"/>
      </rPr>
      <t>(Фомина Е.С.)</t>
    </r>
    <r>
      <rPr>
        <sz val="10"/>
        <color theme="1"/>
        <rFont val="Calibri"/>
        <family val="2"/>
        <scheme val="minor"/>
      </rPr>
      <t xml:space="preserve">
 от 23.08.22 </t>
    </r>
  </si>
  <si>
    <r>
      <t xml:space="preserve">Заявка №22-11076 (№24)
</t>
    </r>
    <r>
      <rPr>
        <b/>
        <sz val="10"/>
        <color theme="1"/>
        <rFont val="Calibri"/>
        <family val="2"/>
        <charset val="204"/>
        <scheme val="minor"/>
      </rPr>
      <t>(Небоськина Н.А.)</t>
    </r>
    <r>
      <rPr>
        <sz val="10"/>
        <color theme="1"/>
        <rFont val="Calibri"/>
        <family val="2"/>
        <scheme val="minor"/>
      </rPr>
      <t xml:space="preserve">
 от 23.08.22 
</t>
    </r>
  </si>
  <si>
    <r>
      <t>Заявка №</t>
    </r>
    <r>
      <rPr>
        <b/>
        <sz val="10"/>
        <color theme="1"/>
        <rFont val="Calibri"/>
        <family val="2"/>
        <charset val="204"/>
        <scheme val="minor"/>
      </rPr>
      <t>22-6768 (№13)</t>
    </r>
    <r>
      <rPr>
        <sz val="10"/>
        <color theme="1"/>
        <rFont val="Calibri"/>
        <family val="2"/>
        <scheme val="minor"/>
      </rPr>
      <t xml:space="preserve">
(</t>
    </r>
    <r>
      <rPr>
        <b/>
        <sz val="10"/>
        <color theme="1"/>
        <rFont val="Calibri"/>
        <family val="2"/>
        <charset val="204"/>
        <scheme val="minor"/>
      </rPr>
      <t>Ворго Н.С.</t>
    </r>
    <r>
      <rPr>
        <sz val="10"/>
        <color theme="1"/>
        <rFont val="Calibri"/>
        <family val="2"/>
        <scheme val="minor"/>
      </rPr>
      <t xml:space="preserve">)
 от 24.08.22 </t>
    </r>
  </si>
  <si>
    <r>
      <t xml:space="preserve">Заявка №22-8872 (№20)
</t>
    </r>
    <r>
      <rPr>
        <b/>
        <sz val="10"/>
        <color theme="1"/>
        <rFont val="Calibri"/>
        <family val="2"/>
        <charset val="204"/>
        <scheme val="minor"/>
      </rPr>
      <t>(Новик С.А.)</t>
    </r>
    <r>
      <rPr>
        <sz val="10"/>
        <color theme="1"/>
        <rFont val="Calibri"/>
        <family val="2"/>
        <scheme val="minor"/>
      </rPr>
      <t xml:space="preserve">
 от 10.11.22</t>
    </r>
  </si>
  <si>
    <t>Закрытие 
от</t>
  </si>
  <si>
    <t>297-68</t>
  </si>
  <si>
    <t>297-72</t>
  </si>
  <si>
    <t>297-73</t>
  </si>
  <si>
    <t>297-69</t>
  </si>
  <si>
    <t>297-66</t>
  </si>
  <si>
    <t>297-71</t>
  </si>
  <si>
    <t>297-79</t>
  </si>
  <si>
    <t>Нет</t>
  </si>
  <si>
    <t>Нет, только УУ</t>
  </si>
  <si>
    <t>УУ на проверке, 
в заявке 3 титула</t>
  </si>
  <si>
    <t xml:space="preserve">нет закрытий и КС-11, РС-14 
</t>
  </si>
  <si>
    <t>УУ закрыто, 
в заявке 3 титула</t>
  </si>
  <si>
    <t xml:space="preserve">нет закрытий УУ и КС-11, РС-14 
на все
</t>
  </si>
  <si>
    <t>22.11.24 ???</t>
  </si>
  <si>
    <t>СВЕДЕНИЯ ПО ЗАЯВКАМ ПОД РАМОЧНЫЙ ДОГОВОР №21-17034 от 07.10.2021г.
на 28.01.2025г.</t>
  </si>
  <si>
    <t>СВЕДЕНИЯ ПО ЗАЯВКАМ ПОД РАМОЧНЫЙ ДОГОВОР №22-18808 от 27.10.2022г. Срок по 31.12.2023г. 
на 28.01.2025г.</t>
  </si>
  <si>
    <t>ЮЭС
Право заключения рамочного договора подряда на выполнение проектно-изыскательских работ, строительно-монтажных работ (с поставкой оборудования) и полного комплекса проектно-изыскательских и строительно-монтажных работ (по заявкам) в целях технологического присоединения энергопринимающих устройств заявителей, повышения надежности электросетевого комплекса, осуществление мероприятий для исполнения обязательств по сносу и восстановлению электросетевых объектов, попадающих в зону производства работ третьих лиц, а так же выполнение мероприятий на электросетевых объектах в целях реализации дополнительных услуг, по филиалу ПАО «Россети Ленэнерго» «Южные электрические сети» Пушкинский РЭС в Пудомягском сельском поселении Ленинградской области и др (211897/1/73)</t>
  </si>
  <si>
    <t>Договор
22-18808
от 27.10.2022г.
(сниж.1%, к=0,99), Сумма
49 500 00,00</t>
  </si>
  <si>
    <r>
      <t>Заявка</t>
    </r>
    <r>
      <rPr>
        <b/>
        <sz val="10"/>
        <color theme="1"/>
        <rFont val="Calibri"/>
        <family val="2"/>
        <scheme val="minor"/>
      </rPr>
      <t xml:space="preserve"> №22-22572</t>
    </r>
    <r>
      <rPr>
        <sz val="10"/>
        <color theme="1"/>
        <rFont val="Calibri"/>
        <family val="2"/>
        <scheme val="minor"/>
      </rPr>
      <t xml:space="preserve">
(</t>
    </r>
    <r>
      <rPr>
        <b/>
        <sz val="10"/>
        <color theme="1"/>
        <rFont val="Calibri"/>
        <family val="2"/>
        <charset val="204"/>
        <scheme val="minor"/>
      </rPr>
      <t>Шеин О.В.</t>
    </r>
    <r>
      <rPr>
        <sz val="10"/>
        <color theme="1"/>
        <rFont val="Calibri"/>
        <family val="2"/>
        <scheme val="minor"/>
      </rPr>
      <t>) от 02.02.2023г.</t>
    </r>
  </si>
  <si>
    <t>нет 
на Рек</t>
  </si>
  <si>
    <t>297-85</t>
  </si>
  <si>
    <r>
      <t>Заявка</t>
    </r>
    <r>
      <rPr>
        <b/>
        <sz val="10"/>
        <color theme="1"/>
        <rFont val="Calibri"/>
        <family val="2"/>
        <scheme val="minor"/>
      </rPr>
      <t xml:space="preserve"> №22-26306
(ИП Петров К.Ю.) 
</t>
    </r>
    <r>
      <rPr>
        <sz val="10"/>
        <color theme="1"/>
        <rFont val="Calibri"/>
        <family val="2"/>
        <scheme val="minor"/>
      </rPr>
      <t>от 09.03.2023г.</t>
    </r>
  </si>
  <si>
    <t>нет 
на все +зак УУ</t>
  </si>
  <si>
    <t>Стр.31.01.24, УУ нет</t>
  </si>
  <si>
    <t>297-94</t>
  </si>
  <si>
    <r>
      <t>Заявка</t>
    </r>
    <r>
      <rPr>
        <b/>
        <sz val="10"/>
        <color theme="1"/>
        <rFont val="Calibri"/>
        <family val="2"/>
        <scheme val="minor"/>
      </rPr>
      <t xml:space="preserve"> №23-7684
(ЭНЕРГОСТРОЙ) 
</t>
    </r>
    <r>
      <rPr>
        <sz val="10"/>
        <color theme="1"/>
        <rFont val="Calibri"/>
        <family val="2"/>
        <scheme val="minor"/>
      </rPr>
      <t>от 23.05.2023г.</t>
    </r>
  </si>
  <si>
    <t>нет закр. УУ и ввод</t>
  </si>
  <si>
    <t>297-102</t>
  </si>
  <si>
    <r>
      <t>Заявка</t>
    </r>
    <r>
      <rPr>
        <b/>
        <sz val="10"/>
        <color theme="1"/>
        <rFont val="Calibri"/>
        <family val="2"/>
        <scheme val="minor"/>
      </rPr>
      <t xml:space="preserve"> №23-11233
(ИП Привалов С.Н.) 
</t>
    </r>
    <r>
      <rPr>
        <sz val="10"/>
        <color theme="1"/>
        <rFont val="Calibri"/>
        <family val="2"/>
        <scheme val="minor"/>
      </rPr>
      <t>от 26.05.2023г.</t>
    </r>
  </si>
  <si>
    <t>нет закр. УУ +ввод,
Рек не будет</t>
  </si>
  <si>
    <t>297-103</t>
  </si>
  <si>
    <r>
      <t>Заявка</t>
    </r>
    <r>
      <rPr>
        <b/>
        <sz val="10"/>
        <color theme="1"/>
        <rFont val="Calibri"/>
        <family val="2"/>
        <scheme val="minor"/>
      </rPr>
      <t xml:space="preserve"> №23-11987
(ИП Васильцов И.Г.) 
</t>
    </r>
    <r>
      <rPr>
        <sz val="10"/>
        <color theme="1"/>
        <rFont val="Calibri"/>
        <family val="2"/>
        <scheme val="minor"/>
      </rPr>
      <t>от 02.06.2023г.</t>
    </r>
  </si>
  <si>
    <t>НЕТ на все
+закр.док</t>
  </si>
  <si>
    <t>297-104</t>
  </si>
  <si>
    <r>
      <t>Заявка №</t>
    </r>
    <r>
      <rPr>
        <b/>
        <sz val="10"/>
        <color theme="1"/>
        <rFont val="Calibri"/>
        <family val="2"/>
        <charset val="204"/>
        <scheme val="minor"/>
      </rPr>
      <t>23-12263 (АО "Русские Башни")</t>
    </r>
    <r>
      <rPr>
        <sz val="10"/>
        <color theme="1"/>
        <rFont val="Calibri"/>
        <family val="2"/>
        <scheme val="minor"/>
      </rPr>
      <t xml:space="preserve">
от 22.06.2023г.</t>
    </r>
  </si>
  <si>
    <t>297-107</t>
  </si>
  <si>
    <t>План. Ввод
по БГ</t>
  </si>
  <si>
    <t>СВЕДЕНИЯ ПО ЗАЯВКАМ ПОД РАМОЧНЫЙ ДОГОВОР №24-9784 от 06.05.2024г. Срок по 31.12.2025г.
на 28.01.2025г.</t>
  </si>
  <si>
    <t>ЮЭС
Право заключения рамочного договора подряда на выполнение проектно-изыскательских работ, строительно-монтажных работ (с поставкой оборудования) и полного комплекса проектно-изыскательских и строительно-монтажных работ на электросетевых объектах в целях технологического присоединения энергопринимающих устройств заявителей, повышения надежности электросетевого комплекса, осуществление мероприятий для исполнения обязательств по сносу и восстановлению электросетевых объектов, попадающих в зону производства работ третьих лиц, а так же выполнение мероприятий на электросетевых объектах в целях реализации дополнительных услуг по филиалу ПАО «Россети Ленэнерго» «Южные электрические сети» Красносельский РЭС в Кипенском сельском поселении, Лаголовском сельском поселении Ленинградской области (231846/1/5)</t>
  </si>
  <si>
    <t>Договор
24-9784
от 06.05.24 (сниж. к=0,995), Сумма
99 487 492,85</t>
  </si>
  <si>
    <r>
      <t>Заявка</t>
    </r>
    <r>
      <rPr>
        <b/>
        <sz val="10"/>
        <color theme="1"/>
        <rFont val="Calibri"/>
        <family val="2"/>
        <scheme val="minor"/>
      </rPr>
      <t xml:space="preserve"> №24-13142</t>
    </r>
    <r>
      <rPr>
        <sz val="10"/>
        <color theme="1"/>
        <rFont val="Calibri"/>
        <family val="2"/>
        <scheme val="minor"/>
      </rPr>
      <t xml:space="preserve">
(Болтабаева Х.Т.) от 27.06.2024г.</t>
    </r>
  </si>
  <si>
    <t>297-131</t>
  </si>
  <si>
    <r>
      <t>Заявка</t>
    </r>
    <r>
      <rPr>
        <b/>
        <sz val="10"/>
        <color theme="1"/>
        <rFont val="Calibri"/>
        <family val="2"/>
        <scheme val="minor"/>
      </rPr>
      <t xml:space="preserve"> №24-13158</t>
    </r>
    <r>
      <rPr>
        <sz val="10"/>
        <color theme="1"/>
        <rFont val="Calibri"/>
        <family val="2"/>
        <scheme val="minor"/>
      </rPr>
      <t xml:space="preserve">
(Логинова М.В.) от 27.06.2024г.</t>
    </r>
  </si>
  <si>
    <t>297-132</t>
  </si>
  <si>
    <r>
      <t>Заявка</t>
    </r>
    <r>
      <rPr>
        <b/>
        <sz val="10"/>
        <color theme="1"/>
        <rFont val="Calibri"/>
        <family val="2"/>
        <scheme val="minor"/>
      </rPr>
      <t xml:space="preserve"> №24-16706</t>
    </r>
    <r>
      <rPr>
        <sz val="10"/>
        <color theme="1"/>
        <rFont val="Calibri"/>
        <family val="2"/>
        <scheme val="minor"/>
      </rPr>
      <t xml:space="preserve">
(Дирекция по сохранению ОКН) от 02.08.2024г.</t>
    </r>
  </si>
  <si>
    <t>297-135</t>
  </si>
  <si>
    <r>
      <t>Заявка</t>
    </r>
    <r>
      <rPr>
        <b/>
        <sz val="10"/>
        <color theme="1"/>
        <rFont val="Calibri"/>
        <family val="2"/>
        <scheme val="minor"/>
      </rPr>
      <t xml:space="preserve"> №24-17316</t>
    </r>
    <r>
      <rPr>
        <sz val="10"/>
        <color theme="1"/>
        <rFont val="Calibri"/>
        <family val="2"/>
        <scheme val="minor"/>
      </rPr>
      <t xml:space="preserve">
(Охта-групп доп услуги) от 12.08.2024г.</t>
    </r>
  </si>
  <si>
    <t>297-136</t>
  </si>
  <si>
    <r>
      <t>Заявка</t>
    </r>
    <r>
      <rPr>
        <b/>
        <sz val="10"/>
        <color theme="1"/>
        <rFont val="Calibri"/>
        <family val="2"/>
        <scheme val="minor"/>
      </rPr>
      <t xml:space="preserve"> №24-17673</t>
    </r>
    <r>
      <rPr>
        <sz val="10"/>
        <color theme="1"/>
        <rFont val="Calibri"/>
        <family val="2"/>
        <scheme val="minor"/>
      </rPr>
      <t xml:space="preserve">
(Целищева Н.В.) от 19.08.2024г.</t>
    </r>
  </si>
  <si>
    <r>
      <t>Заявка</t>
    </r>
    <r>
      <rPr>
        <b/>
        <sz val="10"/>
        <color theme="1"/>
        <rFont val="Calibri"/>
        <family val="2"/>
        <scheme val="minor"/>
      </rPr>
      <t xml:space="preserve"> №24-33737</t>
    </r>
    <r>
      <rPr>
        <sz val="10"/>
        <color theme="1"/>
        <rFont val="Calibri"/>
        <family val="2"/>
        <scheme val="minor"/>
      </rPr>
      <t xml:space="preserve">
(ООО "СИГМА") от 03.09.2024г.</t>
    </r>
  </si>
  <si>
    <r>
      <t>Заявка</t>
    </r>
    <r>
      <rPr>
        <b/>
        <sz val="10"/>
        <color theme="1"/>
        <rFont val="Calibri"/>
        <family val="2"/>
        <scheme val="minor"/>
      </rPr>
      <t xml:space="preserve"> №24-34753</t>
    </r>
    <r>
      <rPr>
        <sz val="10"/>
        <color theme="1"/>
        <rFont val="Calibri"/>
        <family val="2"/>
        <scheme val="minor"/>
      </rPr>
      <t xml:space="preserve">
(ООО "АМБУЛАНС") от 19.09.2024г.</t>
    </r>
  </si>
  <si>
    <t>297-137</t>
  </si>
  <si>
    <t>297-138</t>
  </si>
  <si>
    <t>297-139</t>
  </si>
  <si>
    <r>
      <t xml:space="preserve">Заявка 
№22-21676
</t>
    </r>
    <r>
      <rPr>
        <b/>
        <sz val="10"/>
        <color theme="1"/>
        <rFont val="Calibri"/>
        <family val="2"/>
        <charset val="204"/>
        <scheme val="minor"/>
      </rPr>
      <t>(Еремеев Р.В.)</t>
    </r>
    <r>
      <rPr>
        <sz val="10"/>
        <color theme="1"/>
        <rFont val="Calibri"/>
        <family val="2"/>
        <scheme val="minor"/>
      </rPr>
      <t xml:space="preserve">
 от 09.12.22 </t>
    </r>
  </si>
  <si>
    <t xml:space="preserve">нет закрытий на УУ, КС-11, РС-14 
</t>
  </si>
  <si>
    <t>297-82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</si>
</sst>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14" fontId="1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Fill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/>
    <xf numFmtId="0" fontId="0" fillId="2" borderId="3" xfId="0" applyFill="1" applyBorder="1" applyAlignment="1">
      <alignment horizontal="center" vertical="center" wrapText="1"/>
    </xf>
    <xf numFmtId="0" fontId="0" fillId="0" borderId="0" xfId="0" applyBorder="1"/>
    <xf numFmtId="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3" borderId="1" xfId="0" applyNumberFormat="1" applyFont="1" applyFill="1" applyBorder="1"/>
    <xf numFmtId="4" fontId="1" fillId="3" borderId="1" xfId="0" applyNumberFormat="1" applyFont="1" applyFill="1" applyBorder="1" applyAlignment="1">
      <alignment horizontal="right" vertical="center"/>
    </xf>
    <xf numFmtId="4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right" vertical="center"/>
    </xf>
    <xf numFmtId="14" fontId="1" fillId="0" borderId="4" xfId="0" applyNumberFormat="1" applyFont="1" applyBorder="1" applyAlignment="1">
      <alignment horizontal="center" vertical="center"/>
    </xf>
    <xf numFmtId="4" fontId="1" fillId="3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vertical="center" wrapText="1"/>
    </xf>
    <xf numFmtId="4" fontId="1" fillId="0" borderId="4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top" wrapText="1"/>
    </xf>
    <xf numFmtId="0" fontId="1" fillId="0" borderId="2" xfId="0" applyFont="1" applyBorder="1"/>
    <xf numFmtId="4" fontId="1" fillId="0" borderId="1" xfId="0" applyNumberFormat="1" applyFont="1" applyFill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/>
    <xf numFmtId="4" fontId="1" fillId="0" borderId="9" xfId="0" applyNumberFormat="1" applyFont="1" applyFill="1" applyBorder="1" applyAlignment="1">
      <alignment horizontal="right" vertical="center" wrapText="1"/>
    </xf>
    <xf numFmtId="14" fontId="1" fillId="0" borderId="0" xfId="0" applyNumberFormat="1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/>
    </xf>
    <xf numFmtId="4" fontId="2" fillId="0" borderId="11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horizontal="right"/>
    </xf>
    <xf numFmtId="4" fontId="4" fillId="0" borderId="4" xfId="0" applyNumberFormat="1" applyFont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top" wrapText="1"/>
    </xf>
    <xf numFmtId="4" fontId="2" fillId="0" borderId="5" xfId="0" applyNumberFormat="1" applyFont="1" applyBorder="1" applyAlignment="1">
      <alignment horizontal="center" vertical="top" wrapText="1"/>
    </xf>
    <xf numFmtId="4" fontId="2" fillId="0" borderId="6" xfId="0" applyNumberFormat="1" applyFont="1" applyBorder="1" applyAlignment="1">
      <alignment horizontal="center" vertical="top" wrapText="1"/>
    </xf>
    <xf numFmtId="4" fontId="4" fillId="0" borderId="7" xfId="0" applyNumberFormat="1" applyFont="1" applyBorder="1" applyAlignment="1">
      <alignment horizontal="center" vertical="top" wrapText="1"/>
    </xf>
    <xf numFmtId="4" fontId="4" fillId="0" borderId="8" xfId="0" applyNumberFormat="1" applyFont="1" applyBorder="1" applyAlignment="1">
      <alignment horizontal="center" vertical="top" wrapText="1"/>
    </xf>
    <xf numFmtId="4" fontId="4" fillId="0" borderId="3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33"/>
  <sheetViews>
    <sheetView tabSelected="1" view="pageBreakPreview" zoomScale="93" zoomScaleNormal="85" zoomScaleSheetLayoutView="93" workbookViewId="0">
      <selection activeCell="C1" sqref="C1"/>
    </sheetView>
  </sheetViews>
  <sheetFormatPr defaultRowHeight="15" x14ac:dyDescent="0.25"/>
  <cols>
    <col min="1" max="1" width="4.7109375" customWidth="1"/>
    <col min="2" max="2" width="15.7109375" hidden="1" customWidth="1"/>
    <col min="3" max="3" width="25.7109375" customWidth="1"/>
    <col min="4" max="4" width="15.7109375" customWidth="1"/>
    <col min="5" max="5" width="18" customWidth="1"/>
    <col min="6" max="7" width="15.7109375" customWidth="1"/>
    <col min="8" max="8" width="13.140625" customWidth="1"/>
    <col min="9" max="10" width="14.140625" customWidth="1"/>
    <col min="11" max="11" width="11.5703125" customWidth="1"/>
    <col min="19" max="19" width="12.7109375" bestFit="1" customWidth="1"/>
  </cols>
  <sheetData>
    <row r="2" spans="1:12" ht="30" customHeight="1" x14ac:dyDescent="0.25">
      <c r="B2" s="52" t="s">
        <v>34</v>
      </c>
      <c r="C2" s="53"/>
      <c r="D2" s="53"/>
      <c r="E2" s="53"/>
      <c r="F2" s="53"/>
      <c r="G2" s="53"/>
      <c r="H2" s="53"/>
      <c r="I2" s="53"/>
      <c r="J2" s="53"/>
    </row>
    <row r="3" spans="1:12" ht="45" x14ac:dyDescent="0.25">
      <c r="A3" s="14" t="s">
        <v>10</v>
      </c>
      <c r="B3" s="12" t="s">
        <v>5</v>
      </c>
      <c r="C3" s="3" t="s">
        <v>4</v>
      </c>
      <c r="D3" s="3" t="s">
        <v>3</v>
      </c>
      <c r="E3" s="3" t="s">
        <v>9</v>
      </c>
      <c r="F3" s="3" t="s">
        <v>2</v>
      </c>
      <c r="G3" s="3" t="s">
        <v>1</v>
      </c>
      <c r="H3" s="3" t="s">
        <v>0</v>
      </c>
      <c r="I3" s="3" t="s">
        <v>7</v>
      </c>
      <c r="J3" s="3" t="s">
        <v>19</v>
      </c>
      <c r="K3" s="3" t="s">
        <v>56</v>
      </c>
    </row>
    <row r="4" spans="1:12" ht="51" customHeight="1" x14ac:dyDescent="0.25">
      <c r="A4" s="13">
        <v>1</v>
      </c>
      <c r="B4" s="51">
        <v>32110624748</v>
      </c>
      <c r="C4" s="57" t="s">
        <v>8</v>
      </c>
      <c r="D4" s="54" t="s">
        <v>14</v>
      </c>
      <c r="E4" s="16" t="s">
        <v>11</v>
      </c>
      <c r="F4" s="9">
        <v>1452427.2</v>
      </c>
      <c r="G4" s="2">
        <v>44791</v>
      </c>
      <c r="H4" s="24">
        <f>47336+1057411.52+440.78+21663.77</f>
        <v>1126852.07</v>
      </c>
      <c r="I4" s="21" t="s">
        <v>30</v>
      </c>
      <c r="J4" s="21" t="s">
        <v>33</v>
      </c>
      <c r="K4" s="23">
        <v>45777</v>
      </c>
      <c r="L4" s="20" t="s">
        <v>20</v>
      </c>
    </row>
    <row r="5" spans="1:12" ht="51" x14ac:dyDescent="0.25">
      <c r="A5" s="13">
        <f>A4+1</f>
        <v>2</v>
      </c>
      <c r="B5" s="51"/>
      <c r="C5" s="58"/>
      <c r="D5" s="55"/>
      <c r="E5" s="16" t="s">
        <v>12</v>
      </c>
      <c r="F5" s="9">
        <v>1809723.6</v>
      </c>
      <c r="G5" s="17">
        <v>44801</v>
      </c>
      <c r="H5" s="24" t="s">
        <v>27</v>
      </c>
      <c r="I5" s="4"/>
      <c r="J5" s="21"/>
      <c r="K5" s="23">
        <v>45838</v>
      </c>
      <c r="L5" s="20" t="s">
        <v>21</v>
      </c>
    </row>
    <row r="6" spans="1:12" ht="51" x14ac:dyDescent="0.25">
      <c r="A6" s="13">
        <f t="shared" ref="A6:A28" si="0">A5+1</f>
        <v>3</v>
      </c>
      <c r="B6" s="51"/>
      <c r="C6" s="58"/>
      <c r="D6" s="55"/>
      <c r="E6" s="16" t="s">
        <v>13</v>
      </c>
      <c r="F6" s="9">
        <v>883105.2</v>
      </c>
      <c r="G6" s="17">
        <v>44788</v>
      </c>
      <c r="H6" s="24" t="s">
        <v>27</v>
      </c>
      <c r="I6" s="4"/>
      <c r="J6" s="21"/>
      <c r="K6" s="23">
        <v>45838</v>
      </c>
      <c r="L6" s="20" t="s">
        <v>22</v>
      </c>
    </row>
    <row r="7" spans="1:12" ht="51" x14ac:dyDescent="0.25">
      <c r="A7" s="13">
        <f t="shared" si="0"/>
        <v>4</v>
      </c>
      <c r="B7" s="51"/>
      <c r="C7" s="58"/>
      <c r="D7" s="55"/>
      <c r="E7" s="18" t="s">
        <v>17</v>
      </c>
      <c r="F7" s="9">
        <v>3003598.8</v>
      </c>
      <c r="G7" s="17">
        <v>44885</v>
      </c>
      <c r="H7" s="24" t="s">
        <v>28</v>
      </c>
      <c r="I7" s="21"/>
      <c r="J7" s="21"/>
      <c r="K7" s="23">
        <v>45838</v>
      </c>
      <c r="L7" s="20" t="s">
        <v>23</v>
      </c>
    </row>
    <row r="8" spans="1:12" ht="51" x14ac:dyDescent="0.25">
      <c r="A8" s="13">
        <f t="shared" si="0"/>
        <v>5</v>
      </c>
      <c r="B8" s="51"/>
      <c r="C8" s="58"/>
      <c r="D8" s="55"/>
      <c r="E8" s="18" t="s">
        <v>18</v>
      </c>
      <c r="F8" s="9">
        <v>1959217.2</v>
      </c>
      <c r="G8" s="17">
        <v>44945</v>
      </c>
      <c r="H8" s="25" t="s">
        <v>29</v>
      </c>
      <c r="I8" s="4"/>
      <c r="J8" s="21"/>
      <c r="K8" s="23">
        <v>45808</v>
      </c>
      <c r="L8" s="20" t="s">
        <v>24</v>
      </c>
    </row>
    <row r="9" spans="1:12" ht="63.75" x14ac:dyDescent="0.25">
      <c r="A9" s="13">
        <f t="shared" si="0"/>
        <v>6</v>
      </c>
      <c r="B9" s="51"/>
      <c r="C9" s="58"/>
      <c r="D9" s="55"/>
      <c r="E9" s="18" t="s">
        <v>15</v>
      </c>
      <c r="F9" s="9">
        <v>879206.40000000002</v>
      </c>
      <c r="G9" s="17">
        <v>44887</v>
      </c>
      <c r="H9" s="24">
        <f>62682.56+574043.84+1322.35+35526.17</f>
        <v>673574.91999999993</v>
      </c>
      <c r="I9" s="45" t="s">
        <v>32</v>
      </c>
      <c r="J9" s="26"/>
      <c r="K9" s="23">
        <v>45777</v>
      </c>
      <c r="L9" s="20" t="s">
        <v>25</v>
      </c>
    </row>
    <row r="10" spans="1:12" ht="63.75" x14ac:dyDescent="0.25">
      <c r="A10" s="13"/>
      <c r="B10" s="51"/>
      <c r="C10" s="58"/>
      <c r="D10" s="55"/>
      <c r="E10" s="34" t="s">
        <v>16</v>
      </c>
      <c r="F10" s="28">
        <v>6047384.4000000004</v>
      </c>
      <c r="G10" s="29">
        <v>44926</v>
      </c>
      <c r="H10" s="30" t="s">
        <v>31</v>
      </c>
      <c r="I10" s="31"/>
      <c r="J10" s="32"/>
      <c r="K10" s="23">
        <v>45838</v>
      </c>
      <c r="L10" s="36" t="s">
        <v>26</v>
      </c>
    </row>
    <row r="11" spans="1:12" ht="51" x14ac:dyDescent="0.25">
      <c r="A11" s="13">
        <f>A9+1</f>
        <v>7</v>
      </c>
      <c r="B11" s="51"/>
      <c r="C11" s="59"/>
      <c r="D11" s="56"/>
      <c r="E11" s="27" t="s">
        <v>74</v>
      </c>
      <c r="F11" s="9">
        <v>1002445.2</v>
      </c>
      <c r="G11" s="2">
        <v>45077</v>
      </c>
      <c r="H11" s="9">
        <f>692440.78+67763.18+471.22+31734.22</f>
        <v>792409.39999999991</v>
      </c>
      <c r="I11" s="26" t="s">
        <v>75</v>
      </c>
      <c r="J11" s="22">
        <v>45322</v>
      </c>
      <c r="K11" s="23">
        <v>45777</v>
      </c>
      <c r="L11" s="36" t="s">
        <v>76</v>
      </c>
    </row>
    <row r="12" spans="1:12" x14ac:dyDescent="0.25">
      <c r="A12" s="15"/>
      <c r="B12" s="51"/>
      <c r="C12" s="47"/>
      <c r="D12" s="7"/>
      <c r="E12" s="48" t="s">
        <v>6</v>
      </c>
      <c r="F12" s="49">
        <f>F4+F5+F6+F7+F8+F9+F11</f>
        <v>10989723.6</v>
      </c>
      <c r="G12" s="38"/>
      <c r="H12" s="42"/>
      <c r="I12" s="39"/>
      <c r="J12" s="40"/>
      <c r="K12" s="43"/>
      <c r="L12" s="41"/>
    </row>
    <row r="13" spans="1:12" ht="30" customHeight="1" x14ac:dyDescent="0.25">
      <c r="B13" s="51"/>
      <c r="C13" s="60" t="s">
        <v>35</v>
      </c>
      <c r="D13" s="61"/>
      <c r="E13" s="61"/>
      <c r="F13" s="61"/>
      <c r="G13" s="61"/>
      <c r="H13" s="61"/>
      <c r="I13" s="61"/>
      <c r="J13" s="61"/>
      <c r="K13" s="61"/>
      <c r="L13" s="61"/>
    </row>
    <row r="14" spans="1:12" ht="38.25" customHeight="1" x14ac:dyDescent="0.25">
      <c r="A14" s="13">
        <v>1</v>
      </c>
      <c r="B14" s="51"/>
      <c r="C14" s="57" t="s">
        <v>36</v>
      </c>
      <c r="D14" s="54" t="s">
        <v>37</v>
      </c>
      <c r="E14" s="37" t="s">
        <v>38</v>
      </c>
      <c r="F14" s="10">
        <v>573008.04</v>
      </c>
      <c r="G14" s="2">
        <v>45260</v>
      </c>
      <c r="H14" s="10">
        <f>39567.7+1376.14+484340.3+29898.24</f>
        <v>555182.38</v>
      </c>
      <c r="I14" s="45" t="s">
        <v>39</v>
      </c>
      <c r="J14" s="22">
        <v>45397</v>
      </c>
      <c r="K14" s="23">
        <v>45838</v>
      </c>
      <c r="L14" s="1" t="s">
        <v>40</v>
      </c>
    </row>
    <row r="15" spans="1:12" ht="51.75" customHeight="1" x14ac:dyDescent="0.25">
      <c r="A15" s="13">
        <v>2</v>
      </c>
      <c r="B15" s="51"/>
      <c r="C15" s="58"/>
      <c r="D15" s="55"/>
      <c r="E15" s="37" t="s">
        <v>41</v>
      </c>
      <c r="F15" s="9">
        <v>1264269.6000000001</v>
      </c>
      <c r="G15" s="2">
        <v>45291</v>
      </c>
      <c r="H15" s="9">
        <f>101221.75+819480.56</f>
        <v>920702.31</v>
      </c>
      <c r="I15" s="45" t="s">
        <v>42</v>
      </c>
      <c r="J15" s="21" t="s">
        <v>43</v>
      </c>
      <c r="K15" s="23">
        <v>45747</v>
      </c>
      <c r="L15" s="1" t="s">
        <v>44</v>
      </c>
    </row>
    <row r="16" spans="1:12" ht="38.25" x14ac:dyDescent="0.25">
      <c r="A16" s="13">
        <v>3</v>
      </c>
      <c r="B16" s="51"/>
      <c r="C16" s="58"/>
      <c r="D16" s="55"/>
      <c r="E16" s="37" t="s">
        <v>45</v>
      </c>
      <c r="F16" s="9">
        <v>783616.68</v>
      </c>
      <c r="G16" s="2">
        <v>45199</v>
      </c>
      <c r="H16" s="9">
        <f>79205.71+566462.48</f>
        <v>645668.18999999994</v>
      </c>
      <c r="I16" s="45" t="s">
        <v>46</v>
      </c>
      <c r="J16" s="21"/>
      <c r="K16" s="23">
        <v>45716</v>
      </c>
      <c r="L16" s="1" t="s">
        <v>47</v>
      </c>
    </row>
    <row r="17" spans="1:19" ht="38.25" x14ac:dyDescent="0.25">
      <c r="A17" s="13">
        <v>4</v>
      </c>
      <c r="B17" s="51"/>
      <c r="C17" s="58"/>
      <c r="D17" s="55"/>
      <c r="E17" s="37" t="s">
        <v>48</v>
      </c>
      <c r="F17" s="9">
        <v>1517099.76</v>
      </c>
      <c r="G17" s="2">
        <v>45260</v>
      </c>
      <c r="H17" s="9">
        <f>90847.87+471.22+612089.69+30539.29</f>
        <v>733948.07</v>
      </c>
      <c r="I17" s="45" t="s">
        <v>49</v>
      </c>
      <c r="J17" s="22">
        <v>45382</v>
      </c>
      <c r="K17" s="23">
        <v>45838</v>
      </c>
      <c r="L17" s="1" t="s">
        <v>50</v>
      </c>
    </row>
    <row r="18" spans="1:19" ht="52.5" customHeight="1" x14ac:dyDescent="0.25">
      <c r="A18" s="13">
        <v>5</v>
      </c>
      <c r="B18" s="51"/>
      <c r="C18" s="58"/>
      <c r="D18" s="55"/>
      <c r="E18" s="37" t="s">
        <v>51</v>
      </c>
      <c r="F18" s="9">
        <v>3769547.76</v>
      </c>
      <c r="G18" s="2">
        <v>45291</v>
      </c>
      <c r="H18" s="10">
        <f>1670250.86+134697.84+471.22+35561.89</f>
        <v>1840981.81</v>
      </c>
      <c r="I18" s="45" t="s">
        <v>52</v>
      </c>
      <c r="J18" s="21"/>
      <c r="K18" s="46">
        <v>45747</v>
      </c>
      <c r="L18" s="44" t="s">
        <v>53</v>
      </c>
    </row>
    <row r="19" spans="1:19" ht="51" x14ac:dyDescent="0.25">
      <c r="A19" s="13">
        <f t="shared" si="0"/>
        <v>6</v>
      </c>
      <c r="B19" s="51"/>
      <c r="C19" s="59"/>
      <c r="D19" s="56"/>
      <c r="E19" s="27" t="s">
        <v>54</v>
      </c>
      <c r="F19" s="9">
        <v>541395.36</v>
      </c>
      <c r="G19" s="17">
        <v>45199</v>
      </c>
      <c r="H19" s="9">
        <f>89203.36+414484.88+1211.8+36495.32</f>
        <v>541395.36</v>
      </c>
      <c r="I19" s="45" t="s">
        <v>46</v>
      </c>
      <c r="J19" s="22">
        <v>45322</v>
      </c>
      <c r="K19" s="23">
        <v>45808</v>
      </c>
      <c r="L19" s="1" t="s">
        <v>55</v>
      </c>
    </row>
    <row r="20" spans="1:19" x14ac:dyDescent="0.25">
      <c r="A20" s="13"/>
      <c r="B20" s="51"/>
      <c r="C20" s="35"/>
      <c r="D20" s="33"/>
      <c r="E20" s="8" t="s">
        <v>6</v>
      </c>
      <c r="F20" s="11">
        <f>F14+F15+F16+F17+F18+F19</f>
        <v>8448937.1999999993</v>
      </c>
      <c r="G20" s="13"/>
      <c r="H20" s="13"/>
      <c r="I20" s="1"/>
      <c r="J20" s="1"/>
      <c r="K20" s="1"/>
      <c r="L20" s="1"/>
    </row>
    <row r="21" spans="1:19" ht="28.5" customHeight="1" x14ac:dyDescent="0.25">
      <c r="A21" s="13"/>
      <c r="B21" s="51"/>
      <c r="C21" s="60" t="s">
        <v>57</v>
      </c>
      <c r="D21" s="61"/>
      <c r="E21" s="61"/>
      <c r="F21" s="61"/>
      <c r="G21" s="61"/>
      <c r="H21" s="61"/>
      <c r="I21" s="61"/>
      <c r="J21" s="61"/>
      <c r="K21" s="61"/>
      <c r="L21" s="62"/>
    </row>
    <row r="22" spans="1:19" ht="38.25" x14ac:dyDescent="0.25">
      <c r="A22" s="13">
        <f t="shared" si="0"/>
        <v>1</v>
      </c>
      <c r="B22" s="51"/>
      <c r="C22" s="57" t="s">
        <v>58</v>
      </c>
      <c r="D22" s="54" t="s">
        <v>59</v>
      </c>
      <c r="E22" s="37" t="s">
        <v>60</v>
      </c>
      <c r="F22" s="10">
        <v>9391096.5600000005</v>
      </c>
      <c r="G22" s="50">
        <v>45747</v>
      </c>
      <c r="H22" s="37"/>
      <c r="I22" s="9"/>
      <c r="J22" s="45"/>
      <c r="K22" s="45"/>
      <c r="L22" s="1" t="s">
        <v>61</v>
      </c>
    </row>
    <row r="23" spans="1:19" ht="38.25" x14ac:dyDescent="0.25">
      <c r="A23" s="13">
        <f t="shared" si="0"/>
        <v>2</v>
      </c>
      <c r="B23" s="51"/>
      <c r="C23" s="58"/>
      <c r="D23" s="55"/>
      <c r="E23" s="37" t="s">
        <v>62</v>
      </c>
      <c r="F23" s="10">
        <v>5698770.96</v>
      </c>
      <c r="G23" s="50">
        <v>45747</v>
      </c>
      <c r="H23" s="37"/>
      <c r="I23" s="9"/>
      <c r="J23" s="45"/>
      <c r="K23" s="45"/>
      <c r="L23" s="1" t="s">
        <v>63</v>
      </c>
    </row>
    <row r="24" spans="1:19" ht="51" x14ac:dyDescent="0.25">
      <c r="A24" s="13">
        <f t="shared" si="0"/>
        <v>3</v>
      </c>
      <c r="B24" s="51"/>
      <c r="C24" s="58"/>
      <c r="D24" s="55"/>
      <c r="E24" s="37" t="s">
        <v>64</v>
      </c>
      <c r="F24" s="10">
        <v>5876557.5599999996</v>
      </c>
      <c r="G24" s="50">
        <v>45716</v>
      </c>
      <c r="H24" s="37"/>
      <c r="I24" s="4"/>
      <c r="J24" s="21"/>
      <c r="K24" s="1"/>
      <c r="L24" s="1" t="s">
        <v>65</v>
      </c>
    </row>
    <row r="25" spans="1:19" ht="51" x14ac:dyDescent="0.25">
      <c r="A25" s="13">
        <f t="shared" si="0"/>
        <v>4</v>
      </c>
      <c r="B25" s="51"/>
      <c r="C25" s="58"/>
      <c r="D25" s="55"/>
      <c r="E25" s="37" t="s">
        <v>66</v>
      </c>
      <c r="F25" s="10">
        <v>700000</v>
      </c>
      <c r="G25" s="50">
        <v>45656</v>
      </c>
      <c r="H25" s="10">
        <v>700000</v>
      </c>
      <c r="I25" s="10"/>
      <c r="J25" s="21"/>
      <c r="K25" s="50">
        <v>45716</v>
      </c>
      <c r="L25" s="1" t="s">
        <v>67</v>
      </c>
    </row>
    <row r="26" spans="1:19" ht="38.25" x14ac:dyDescent="0.25">
      <c r="A26" s="13">
        <f t="shared" si="0"/>
        <v>5</v>
      </c>
      <c r="B26" s="51"/>
      <c r="C26" s="58"/>
      <c r="D26" s="55"/>
      <c r="E26" s="37" t="s">
        <v>68</v>
      </c>
      <c r="F26" s="10">
        <v>1652878.08</v>
      </c>
      <c r="G26" s="50">
        <v>45716</v>
      </c>
      <c r="H26" s="13"/>
      <c r="I26" s="1"/>
      <c r="J26" s="1"/>
      <c r="K26" s="1"/>
      <c r="L26" s="1" t="s">
        <v>71</v>
      </c>
    </row>
    <row r="27" spans="1:19" ht="38.25" x14ac:dyDescent="0.25">
      <c r="A27" s="13">
        <f t="shared" si="0"/>
        <v>6</v>
      </c>
      <c r="B27" s="51"/>
      <c r="C27" s="58"/>
      <c r="D27" s="55"/>
      <c r="E27" s="37" t="s">
        <v>69</v>
      </c>
      <c r="F27" s="10">
        <v>3493560.42</v>
      </c>
      <c r="G27" s="50">
        <v>45747</v>
      </c>
      <c r="H27" s="13"/>
      <c r="I27" s="1"/>
      <c r="J27" s="1"/>
      <c r="K27" s="1"/>
      <c r="L27" s="1" t="s">
        <v>72</v>
      </c>
    </row>
    <row r="28" spans="1:19" ht="38.25" x14ac:dyDescent="0.25">
      <c r="A28" s="13">
        <f t="shared" si="0"/>
        <v>7</v>
      </c>
      <c r="B28" s="51"/>
      <c r="C28" s="59"/>
      <c r="D28" s="56"/>
      <c r="E28" s="37" t="s">
        <v>70</v>
      </c>
      <c r="F28" s="10">
        <v>1184006.22</v>
      </c>
      <c r="G28" s="50">
        <v>45747</v>
      </c>
      <c r="H28" s="9"/>
      <c r="I28" s="4"/>
      <c r="J28" s="21"/>
      <c r="K28" s="1"/>
      <c r="L28" s="1" t="s">
        <v>73</v>
      </c>
    </row>
    <row r="29" spans="1:19" x14ac:dyDescent="0.25">
      <c r="A29" s="15"/>
      <c r="B29" s="5"/>
      <c r="C29" s="6"/>
      <c r="D29" s="7"/>
      <c r="E29" s="8" t="s">
        <v>6</v>
      </c>
      <c r="F29" s="11">
        <f>SUM(F22:F28)</f>
        <v>27996869.799999997</v>
      </c>
      <c r="G29" s="4"/>
      <c r="H29" s="11"/>
      <c r="I29" s="4"/>
      <c r="J29" s="21"/>
      <c r="K29" s="13"/>
      <c r="L29" s="13"/>
    </row>
    <row r="30" spans="1:19" x14ac:dyDescent="0.25">
      <c r="F30" s="19"/>
      <c r="S30" s="19"/>
    </row>
    <row r="32" spans="1:19" x14ac:dyDescent="0.25">
      <c r="F32" s="19"/>
    </row>
    <row r="33" spans="7:7" x14ac:dyDescent="0.25">
      <c r="G33" s="19"/>
    </row>
  </sheetData>
  <mergeCells count="10">
    <mergeCell ref="B4:B28"/>
    <mergeCell ref="B2:J2"/>
    <mergeCell ref="D4:D11"/>
    <mergeCell ref="C4:C11"/>
    <mergeCell ref="C14:C19"/>
    <mergeCell ref="D14:D19"/>
    <mergeCell ref="C13:L13"/>
    <mergeCell ref="C21:L21"/>
    <mergeCell ref="C22:C28"/>
    <mergeCell ref="D22:D28"/>
  </mergeCells>
  <printOptions horizontalCentered="1"/>
  <pageMargins left="0.39370078740157483" right="0.39370078740157483" top="0.78740157480314965" bottom="0.39370078740157483" header="0.31496062992125984" footer="0.31496062992125984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Седения по заявкам ЮЭС</vt:lpstr>
      <vt:lpstr>'Седения по заявкам ЮЭС'!Область_печати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2025-02-05T12:55:36Z</dcterms:modified>
</cp:coreProperties>
</file>